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6" windowWidth="15312" windowHeight="3096" tabRatio="796" firstSheet="2" activeTab="2"/>
  </bookViews>
  <sheets>
    <sheet name="2013" sheetId="1" r:id="rId1"/>
    <sheet name="2014" sheetId="2" state="hidden" r:id="rId2"/>
    <sheet name="2015" sheetId="3" r:id="rId3"/>
    <sheet name="2016" sheetId="4" state="hidden" r:id="rId4"/>
    <sheet name="2017" sheetId="5" state="hidden" r:id="rId5"/>
    <sheet name="2018" sheetId="6" state="hidden" r:id="rId6"/>
    <sheet name="2019" sheetId="7" state="hidden" r:id="rId7"/>
    <sheet name="2020" sheetId="8" r:id="rId8"/>
    <sheet name="2021" sheetId="9" state="hidden" r:id="rId9"/>
    <sheet name="2022" sheetId="10" state="hidden" r:id="rId10"/>
    <sheet name="2023" sheetId="11" state="hidden" r:id="rId11"/>
    <sheet name="2024" sheetId="12" state="hidden" r:id="rId12"/>
    <sheet name="2025" sheetId="13" r:id="rId13"/>
    <sheet name="2026" sheetId="14" state="hidden" r:id="rId14"/>
    <sheet name="2027" sheetId="15" state="hidden" r:id="rId15"/>
    <sheet name="2028" sheetId="16" state="hidden" r:id="rId16"/>
    <sheet name="2029" sheetId="17" state="hidden" r:id="rId17"/>
    <sheet name="2030" sheetId="18" r:id="rId18"/>
    <sheet name="2031" sheetId="19" state="hidden" r:id="rId19"/>
    <sheet name="2032" sheetId="20" state="hidden" r:id="rId20"/>
    <sheet name="2033" sheetId="21" state="hidden" r:id="rId21"/>
    <sheet name="2034" sheetId="22" state="hidden" r:id="rId22"/>
    <sheet name="2035" sheetId="23" r:id="rId23"/>
    <sheet name="2036" sheetId="24" state="hidden" r:id="rId24"/>
    <sheet name="2037" sheetId="25" state="hidden" r:id="rId25"/>
    <sheet name="2038" sheetId="26" state="hidden" r:id="rId26"/>
    <sheet name="2039" sheetId="27" state="hidden" r:id="rId27"/>
    <sheet name="2040" sheetId="28" r:id="rId28"/>
  </sheets>
  <calcPr calcId="145621"/>
</workbook>
</file>

<file path=xl/calcChain.xml><?xml version="1.0" encoding="utf-8"?>
<calcChain xmlns="http://schemas.openxmlformats.org/spreadsheetml/2006/main">
  <c r="R103" i="28" l="1"/>
  <c r="Q103" i="28"/>
  <c r="R102" i="27"/>
  <c r="Q102" i="27"/>
  <c r="R102" i="26"/>
  <c r="Q102" i="26"/>
  <c r="R102" i="25"/>
  <c r="Q102" i="25"/>
  <c r="R102" i="24"/>
  <c r="Q102" i="24"/>
  <c r="R103" i="23"/>
  <c r="Q103" i="23"/>
  <c r="R102" i="22"/>
  <c r="Q102" i="22"/>
  <c r="R102" i="21"/>
  <c r="Q102" i="21"/>
  <c r="R102" i="20"/>
  <c r="Q102" i="20"/>
  <c r="R102" i="19"/>
  <c r="S102" i="19" s="1"/>
  <c r="Q102" i="19"/>
  <c r="R103" i="18"/>
  <c r="Q103" i="18"/>
  <c r="R102" i="17"/>
  <c r="Q102" i="17"/>
  <c r="R102" i="16"/>
  <c r="Q102" i="16"/>
  <c r="R102" i="15"/>
  <c r="S102" i="15" s="1"/>
  <c r="Q102" i="15"/>
  <c r="R102" i="14"/>
  <c r="S102" i="14" s="1"/>
  <c r="Q102" i="14"/>
  <c r="R103" i="13"/>
  <c r="Q103" i="13"/>
  <c r="R102" i="12"/>
  <c r="Q102" i="12"/>
  <c r="R102" i="11"/>
  <c r="Q102" i="11"/>
  <c r="R102" i="10"/>
  <c r="Q102" i="10"/>
  <c r="R102" i="9"/>
  <c r="Q102" i="9"/>
  <c r="R103" i="8"/>
  <c r="Q103" i="8"/>
  <c r="R102" i="7"/>
  <c r="S102" i="7" s="1"/>
  <c r="Q102" i="7"/>
  <c r="R102" i="6"/>
  <c r="Q102" i="6"/>
  <c r="R102" i="5"/>
  <c r="Q102" i="5"/>
  <c r="R102" i="4"/>
  <c r="Q102" i="4"/>
  <c r="R103" i="3"/>
  <c r="Q103" i="3"/>
  <c r="S103" i="28"/>
  <c r="S102" i="27"/>
  <c r="S102" i="26"/>
  <c r="S102" i="25"/>
  <c r="S102" i="24"/>
  <c r="S103" i="23"/>
  <c r="S102" i="22"/>
  <c r="S5" i="21"/>
  <c r="S9" i="21"/>
  <c r="S13" i="21"/>
  <c r="S17" i="21"/>
  <c r="S21" i="21"/>
  <c r="S25" i="21"/>
  <c r="S29" i="21"/>
  <c r="S33" i="21"/>
  <c r="S37" i="21"/>
  <c r="S41" i="21"/>
  <c r="S45" i="21"/>
  <c r="S49" i="21"/>
  <c r="S53" i="21"/>
  <c r="S57" i="21"/>
  <c r="S61" i="21"/>
  <c r="S65" i="21"/>
  <c r="S69" i="21"/>
  <c r="S73" i="21"/>
  <c r="S102" i="21"/>
  <c r="S3" i="20"/>
  <c r="S5" i="20"/>
  <c r="S7" i="20"/>
  <c r="S9" i="20"/>
  <c r="S11" i="20"/>
  <c r="S13" i="20"/>
  <c r="S15" i="20"/>
  <c r="S17" i="20"/>
  <c r="S19" i="20"/>
  <c r="S21" i="20"/>
  <c r="S23" i="20"/>
  <c r="S25" i="20"/>
  <c r="S27" i="20"/>
  <c r="S29" i="20"/>
  <c r="S31" i="20"/>
  <c r="S33" i="20"/>
  <c r="S35" i="20"/>
  <c r="S37" i="20"/>
  <c r="S39" i="20"/>
  <c r="S41" i="20"/>
  <c r="S43" i="20"/>
  <c r="S45" i="20"/>
  <c r="S47" i="20"/>
  <c r="S49" i="20"/>
  <c r="S51" i="20"/>
  <c r="S53" i="20"/>
  <c r="S55" i="20"/>
  <c r="S57" i="20"/>
  <c r="S59" i="20"/>
  <c r="S61" i="20"/>
  <c r="S63" i="20"/>
  <c r="S65" i="20"/>
  <c r="S67" i="20"/>
  <c r="S69" i="20"/>
  <c r="S71" i="20"/>
  <c r="S73" i="20"/>
  <c r="S75" i="20"/>
  <c r="S77" i="20"/>
  <c r="S79" i="20"/>
  <c r="S81" i="20"/>
  <c r="S83" i="20"/>
  <c r="S85" i="20"/>
  <c r="S87" i="20"/>
  <c r="S89" i="20"/>
  <c r="S91" i="20"/>
  <c r="S93" i="20"/>
  <c r="S95" i="20"/>
  <c r="S97" i="20"/>
  <c r="S99" i="20"/>
  <c r="S101" i="20"/>
  <c r="S102" i="20"/>
  <c r="S2" i="20"/>
  <c r="S103" i="18"/>
  <c r="S4" i="17"/>
  <c r="S6" i="17"/>
  <c r="S8" i="17"/>
  <c r="S10" i="17"/>
  <c r="S12" i="17"/>
  <c r="S14" i="17"/>
  <c r="S16" i="17"/>
  <c r="S18" i="17"/>
  <c r="S20" i="17"/>
  <c r="S22" i="17"/>
  <c r="S24" i="17"/>
  <c r="S26" i="17"/>
  <c r="S28" i="17"/>
  <c r="S30" i="17"/>
  <c r="S32" i="17"/>
  <c r="S34" i="17"/>
  <c r="S36" i="17"/>
  <c r="S38" i="17"/>
  <c r="S40" i="17"/>
  <c r="S42" i="17"/>
  <c r="S44" i="17"/>
  <c r="S46" i="17"/>
  <c r="S48" i="17"/>
  <c r="S50" i="17"/>
  <c r="S52" i="17"/>
  <c r="S54" i="17"/>
  <c r="S56" i="17"/>
  <c r="S58" i="17"/>
  <c r="S60" i="17"/>
  <c r="S62" i="17"/>
  <c r="S64" i="17"/>
  <c r="S66" i="17"/>
  <c r="S68" i="17"/>
  <c r="S70" i="17"/>
  <c r="S72" i="17"/>
  <c r="S74" i="17"/>
  <c r="S76" i="17"/>
  <c r="S78" i="17"/>
  <c r="S80" i="17"/>
  <c r="S82" i="17"/>
  <c r="S84" i="17"/>
  <c r="S86" i="17"/>
  <c r="S88" i="17"/>
  <c r="S90" i="17"/>
  <c r="S92" i="17"/>
  <c r="S94" i="17"/>
  <c r="S96" i="17"/>
  <c r="S98" i="17"/>
  <c r="S100" i="17"/>
  <c r="S102" i="17"/>
  <c r="S102" i="16"/>
  <c r="S75" i="14"/>
  <c r="S79" i="14"/>
  <c r="S83" i="14"/>
  <c r="S87" i="14"/>
  <c r="S91" i="14"/>
  <c r="S95" i="14"/>
  <c r="S99" i="14"/>
  <c r="S103" i="13"/>
  <c r="S102" i="12"/>
  <c r="S4" i="11"/>
  <c r="S6" i="11"/>
  <c r="S8" i="11"/>
  <c r="S10" i="11"/>
  <c r="S12" i="11"/>
  <c r="S14" i="11"/>
  <c r="S16" i="11"/>
  <c r="S18" i="11"/>
  <c r="S20" i="11"/>
  <c r="S22" i="11"/>
  <c r="S24" i="11"/>
  <c r="S26" i="11"/>
  <c r="S28" i="11"/>
  <c r="S30" i="11"/>
  <c r="S32" i="11"/>
  <c r="S34" i="11"/>
  <c r="S36" i="11"/>
  <c r="S38" i="11"/>
  <c r="S40" i="11"/>
  <c r="S42" i="11"/>
  <c r="S44" i="11"/>
  <c r="S46" i="11"/>
  <c r="S48" i="11"/>
  <c r="S50" i="11"/>
  <c r="S52" i="11"/>
  <c r="S54" i="11"/>
  <c r="S56" i="11"/>
  <c r="S58" i="11"/>
  <c r="S60" i="11"/>
  <c r="S62" i="11"/>
  <c r="S64" i="11"/>
  <c r="S66" i="11"/>
  <c r="S68" i="11"/>
  <c r="S70" i="11"/>
  <c r="S72" i="11"/>
  <c r="S74" i="11"/>
  <c r="S76" i="11"/>
  <c r="S78" i="11"/>
  <c r="S80" i="11"/>
  <c r="S82" i="11"/>
  <c r="S84" i="11"/>
  <c r="S86" i="11"/>
  <c r="S88" i="11"/>
  <c r="S90" i="11"/>
  <c r="S92" i="11"/>
  <c r="S94" i="11"/>
  <c r="S96" i="11"/>
  <c r="S98" i="11"/>
  <c r="S100" i="11"/>
  <c r="S102" i="11"/>
  <c r="S3" i="10"/>
  <c r="S5" i="10"/>
  <c r="S7" i="10"/>
  <c r="S9" i="10"/>
  <c r="S11" i="10"/>
  <c r="S13" i="10"/>
  <c r="S15" i="10"/>
  <c r="S17" i="10"/>
  <c r="S19" i="10"/>
  <c r="S21" i="10"/>
  <c r="S23" i="10"/>
  <c r="S25" i="10"/>
  <c r="S27" i="10"/>
  <c r="S29" i="10"/>
  <c r="S31" i="10"/>
  <c r="S33" i="10"/>
  <c r="S35" i="10"/>
  <c r="S37" i="10"/>
  <c r="S39" i="10"/>
  <c r="S41" i="10"/>
  <c r="S43" i="10"/>
  <c r="S45" i="10"/>
  <c r="S47" i="10"/>
  <c r="S49" i="10"/>
  <c r="S51" i="10"/>
  <c r="S53" i="10"/>
  <c r="S55" i="10"/>
  <c r="S57" i="10"/>
  <c r="S59" i="10"/>
  <c r="S61" i="10"/>
  <c r="S63" i="10"/>
  <c r="S65" i="10"/>
  <c r="S67" i="10"/>
  <c r="S69" i="10"/>
  <c r="S71" i="10"/>
  <c r="S73" i="10"/>
  <c r="S75" i="10"/>
  <c r="S77" i="10"/>
  <c r="S79" i="10"/>
  <c r="S81" i="10"/>
  <c r="S83" i="10"/>
  <c r="S85" i="10"/>
  <c r="S87" i="10"/>
  <c r="S89" i="10"/>
  <c r="S91" i="10"/>
  <c r="S93" i="10"/>
  <c r="S95" i="10"/>
  <c r="S97" i="10"/>
  <c r="S99" i="10"/>
  <c r="S101" i="10"/>
  <c r="S102" i="10"/>
  <c r="S102" i="9"/>
  <c r="S103" i="8"/>
  <c r="S102" i="6"/>
  <c r="S102" i="5"/>
  <c r="S102" i="4"/>
  <c r="S103" i="3"/>
  <c r="Q5" i="28"/>
  <c r="Q6" i="28"/>
  <c r="Q7" i="28"/>
  <c r="Q8" i="28"/>
  <c r="Q9" i="28"/>
  <c r="Q10" i="28"/>
  <c r="Q11" i="28"/>
  <c r="Q12" i="28"/>
  <c r="Q13" i="28"/>
  <c r="Q14" i="28"/>
  <c r="Q15" i="28"/>
  <c r="Q16" i="28"/>
  <c r="Q17" i="28"/>
  <c r="Q18" i="28"/>
  <c r="Q19" i="28"/>
  <c r="Q20" i="28"/>
  <c r="Q21" i="28"/>
  <c r="Q22" i="28"/>
  <c r="Q23" i="28"/>
  <c r="Q24" i="28"/>
  <c r="Q25" i="28"/>
  <c r="Q26" i="28"/>
  <c r="Q27" i="28"/>
  <c r="Q28" i="28"/>
  <c r="Q29" i="28"/>
  <c r="Q30" i="28"/>
  <c r="Q31" i="28"/>
  <c r="Q32" i="28"/>
  <c r="Q33" i="28"/>
  <c r="Q34" i="28"/>
  <c r="Q35" i="28"/>
  <c r="Q36" i="28"/>
  <c r="Q37" i="28"/>
  <c r="Q38" i="28"/>
  <c r="Q39" i="28"/>
  <c r="Q40" i="28"/>
  <c r="Q41" i="28"/>
  <c r="Q42" i="28"/>
  <c r="Q43" i="28"/>
  <c r="Q44" i="28"/>
  <c r="Q45" i="28"/>
  <c r="Q46" i="28"/>
  <c r="Q47" i="28"/>
  <c r="Q48" i="28"/>
  <c r="Q49" i="28"/>
  <c r="Q50" i="28"/>
  <c r="Q51" i="28"/>
  <c r="Q52" i="28"/>
  <c r="Q53" i="28"/>
  <c r="Q54" i="28"/>
  <c r="Q55" i="28"/>
  <c r="Q56" i="28"/>
  <c r="Q57" i="28"/>
  <c r="Q58" i="28"/>
  <c r="Q59" i="28"/>
  <c r="Q60" i="28"/>
  <c r="Q61" i="28"/>
  <c r="Q62" i="28"/>
  <c r="Q63" i="28"/>
  <c r="Q64" i="28"/>
  <c r="Q65" i="28"/>
  <c r="Q66" i="28"/>
  <c r="Q67" i="28"/>
  <c r="Q68" i="28"/>
  <c r="Q69" i="28"/>
  <c r="Q70" i="28"/>
  <c r="Q71" i="28"/>
  <c r="Q72" i="28"/>
  <c r="Q73" i="28"/>
  <c r="Q74" i="28"/>
  <c r="Q75" i="28"/>
  <c r="Q76" i="28"/>
  <c r="Q77" i="28"/>
  <c r="Q78" i="28"/>
  <c r="Q79" i="28"/>
  <c r="Q80" i="28"/>
  <c r="Q81" i="28"/>
  <c r="Q82" i="28"/>
  <c r="Q83" i="28"/>
  <c r="Q84" i="28"/>
  <c r="Q85" i="28"/>
  <c r="Q86" i="28"/>
  <c r="Q87" i="28"/>
  <c r="Q88" i="28"/>
  <c r="Q89" i="28"/>
  <c r="Q90" i="28"/>
  <c r="Q91" i="28"/>
  <c r="Q92" i="28"/>
  <c r="Q93" i="28"/>
  <c r="Q94" i="28"/>
  <c r="Q95" i="28"/>
  <c r="Q96" i="28"/>
  <c r="Q97" i="28"/>
  <c r="Q98" i="28"/>
  <c r="Q99" i="28"/>
  <c r="Q100" i="28"/>
  <c r="Q101" i="28"/>
  <c r="Q102" i="28"/>
  <c r="R4" i="28"/>
  <c r="S4" i="28" s="1"/>
  <c r="R5" i="28"/>
  <c r="S5" i="28" s="1"/>
  <c r="R6" i="28"/>
  <c r="S6" i="28" s="1"/>
  <c r="R7" i="28"/>
  <c r="S7" i="28" s="1"/>
  <c r="R8" i="28"/>
  <c r="S8" i="28" s="1"/>
  <c r="R9" i="28"/>
  <c r="S9" i="28" s="1"/>
  <c r="R10" i="28"/>
  <c r="S10" i="28" s="1"/>
  <c r="R11" i="28"/>
  <c r="S11" i="28" s="1"/>
  <c r="R12" i="28"/>
  <c r="S12" i="28" s="1"/>
  <c r="R13" i="28"/>
  <c r="S13" i="28" s="1"/>
  <c r="R14" i="28"/>
  <c r="S14" i="28" s="1"/>
  <c r="R15" i="28"/>
  <c r="S15" i="28" s="1"/>
  <c r="R16" i="28"/>
  <c r="S16" i="28" s="1"/>
  <c r="R17" i="28"/>
  <c r="S17" i="28" s="1"/>
  <c r="R18" i="28"/>
  <c r="S18" i="28" s="1"/>
  <c r="R19" i="28"/>
  <c r="S19" i="28" s="1"/>
  <c r="R20" i="28"/>
  <c r="S20" i="28" s="1"/>
  <c r="R21" i="28"/>
  <c r="S21" i="28" s="1"/>
  <c r="R22" i="28"/>
  <c r="S22" i="28" s="1"/>
  <c r="R23" i="28"/>
  <c r="S23" i="28" s="1"/>
  <c r="R24" i="28"/>
  <c r="S24" i="28" s="1"/>
  <c r="R25" i="28"/>
  <c r="S25" i="28" s="1"/>
  <c r="R26" i="28"/>
  <c r="S26" i="28" s="1"/>
  <c r="R27" i="28"/>
  <c r="S27" i="28" s="1"/>
  <c r="R28" i="28"/>
  <c r="S28" i="28" s="1"/>
  <c r="R29" i="28"/>
  <c r="S29" i="28" s="1"/>
  <c r="R30" i="28"/>
  <c r="S30" i="28" s="1"/>
  <c r="R31" i="28"/>
  <c r="S31" i="28" s="1"/>
  <c r="R32" i="28"/>
  <c r="S32" i="28" s="1"/>
  <c r="R33" i="28"/>
  <c r="S33" i="28" s="1"/>
  <c r="R34" i="28"/>
  <c r="S34" i="28" s="1"/>
  <c r="R35" i="28"/>
  <c r="S35" i="28" s="1"/>
  <c r="R36" i="28"/>
  <c r="S36" i="28" s="1"/>
  <c r="R37" i="28"/>
  <c r="S37" i="28" s="1"/>
  <c r="R38" i="28"/>
  <c r="S38" i="28" s="1"/>
  <c r="R39" i="28"/>
  <c r="S39" i="28" s="1"/>
  <c r="R40" i="28"/>
  <c r="S40" i="28" s="1"/>
  <c r="R41" i="28"/>
  <c r="S41" i="28" s="1"/>
  <c r="R42" i="28"/>
  <c r="S42" i="28" s="1"/>
  <c r="R43" i="28"/>
  <c r="S43" i="28" s="1"/>
  <c r="R44" i="28"/>
  <c r="S44" i="28" s="1"/>
  <c r="R45" i="28"/>
  <c r="S45" i="28" s="1"/>
  <c r="R46" i="28"/>
  <c r="S46" i="28" s="1"/>
  <c r="R47" i="28"/>
  <c r="S47" i="28" s="1"/>
  <c r="R48" i="28"/>
  <c r="S48" i="28" s="1"/>
  <c r="R49" i="28"/>
  <c r="S49" i="28" s="1"/>
  <c r="R50" i="28"/>
  <c r="S50" i="28" s="1"/>
  <c r="R51" i="28"/>
  <c r="S51" i="28" s="1"/>
  <c r="R52" i="28"/>
  <c r="S52" i="28" s="1"/>
  <c r="R53" i="28"/>
  <c r="S53" i="28" s="1"/>
  <c r="R54" i="28"/>
  <c r="S54" i="28" s="1"/>
  <c r="R55" i="28"/>
  <c r="S55" i="28" s="1"/>
  <c r="R56" i="28"/>
  <c r="S56" i="28" s="1"/>
  <c r="R57" i="28"/>
  <c r="S57" i="28" s="1"/>
  <c r="R58" i="28"/>
  <c r="S58" i="28" s="1"/>
  <c r="R59" i="28"/>
  <c r="S59" i="28" s="1"/>
  <c r="R60" i="28"/>
  <c r="S60" i="28" s="1"/>
  <c r="R61" i="28"/>
  <c r="S61" i="28" s="1"/>
  <c r="R62" i="28"/>
  <c r="S62" i="28" s="1"/>
  <c r="R63" i="28"/>
  <c r="S63" i="28" s="1"/>
  <c r="R64" i="28"/>
  <c r="S64" i="28" s="1"/>
  <c r="R65" i="28"/>
  <c r="S65" i="28" s="1"/>
  <c r="R66" i="28"/>
  <c r="S66" i="28" s="1"/>
  <c r="R67" i="28"/>
  <c r="S67" i="28" s="1"/>
  <c r="R68" i="28"/>
  <c r="S68" i="28" s="1"/>
  <c r="R69" i="28"/>
  <c r="S69" i="28" s="1"/>
  <c r="R70" i="28"/>
  <c r="S70" i="28" s="1"/>
  <c r="R71" i="28"/>
  <c r="S71" i="28" s="1"/>
  <c r="R72" i="28"/>
  <c r="S72" i="28" s="1"/>
  <c r="R73" i="28"/>
  <c r="S73" i="28" s="1"/>
  <c r="R74" i="28"/>
  <c r="S74" i="28" s="1"/>
  <c r="R75" i="28"/>
  <c r="S75" i="28" s="1"/>
  <c r="R76" i="28"/>
  <c r="S76" i="28" s="1"/>
  <c r="R77" i="28"/>
  <c r="S77" i="28" s="1"/>
  <c r="R78" i="28"/>
  <c r="S78" i="28" s="1"/>
  <c r="R79" i="28"/>
  <c r="S79" i="28" s="1"/>
  <c r="R80" i="28"/>
  <c r="S80" i="28" s="1"/>
  <c r="R81" i="28"/>
  <c r="S81" i="28" s="1"/>
  <c r="R82" i="28"/>
  <c r="S82" i="28" s="1"/>
  <c r="R83" i="28"/>
  <c r="S83" i="28" s="1"/>
  <c r="R84" i="28"/>
  <c r="S84" i="28" s="1"/>
  <c r="R85" i="28"/>
  <c r="S85" i="28" s="1"/>
  <c r="R86" i="28"/>
  <c r="S86" i="28" s="1"/>
  <c r="R87" i="28"/>
  <c r="S87" i="28" s="1"/>
  <c r="R88" i="28"/>
  <c r="S88" i="28" s="1"/>
  <c r="R89" i="28"/>
  <c r="S89" i="28" s="1"/>
  <c r="R90" i="28"/>
  <c r="S90" i="28" s="1"/>
  <c r="R91" i="28"/>
  <c r="S91" i="28" s="1"/>
  <c r="R92" i="28"/>
  <c r="S92" i="28" s="1"/>
  <c r="R93" i="28"/>
  <c r="S93" i="28" s="1"/>
  <c r="R94" i="28"/>
  <c r="S94" i="28" s="1"/>
  <c r="R95" i="28"/>
  <c r="S95" i="28" s="1"/>
  <c r="R96" i="28"/>
  <c r="S96" i="28" s="1"/>
  <c r="R97" i="28"/>
  <c r="S97" i="28" s="1"/>
  <c r="R98" i="28"/>
  <c r="S98" i="28" s="1"/>
  <c r="R99" i="28"/>
  <c r="S99" i="28" s="1"/>
  <c r="R100" i="28"/>
  <c r="S100" i="28" s="1"/>
  <c r="R101" i="28"/>
  <c r="S101" i="28" s="1"/>
  <c r="R102" i="28"/>
  <c r="S102" i="28" s="1"/>
  <c r="R3" i="27"/>
  <c r="S3" i="27" s="1"/>
  <c r="R4" i="27"/>
  <c r="S4" i="27" s="1"/>
  <c r="R5" i="27"/>
  <c r="S5" i="27" s="1"/>
  <c r="R6" i="27"/>
  <c r="S6" i="27" s="1"/>
  <c r="R7" i="27"/>
  <c r="S7" i="27" s="1"/>
  <c r="R8" i="27"/>
  <c r="S8" i="27" s="1"/>
  <c r="R9" i="27"/>
  <c r="S9" i="27" s="1"/>
  <c r="R10" i="27"/>
  <c r="S10" i="27" s="1"/>
  <c r="R11" i="27"/>
  <c r="S11" i="27" s="1"/>
  <c r="R12" i="27"/>
  <c r="S12" i="27" s="1"/>
  <c r="R13" i="27"/>
  <c r="S13" i="27" s="1"/>
  <c r="R14" i="27"/>
  <c r="S14" i="27" s="1"/>
  <c r="R15" i="27"/>
  <c r="S15" i="27" s="1"/>
  <c r="R16" i="27"/>
  <c r="S16" i="27" s="1"/>
  <c r="R17" i="27"/>
  <c r="S17" i="27" s="1"/>
  <c r="R18" i="27"/>
  <c r="S18" i="27" s="1"/>
  <c r="R19" i="27"/>
  <c r="S19" i="27" s="1"/>
  <c r="R20" i="27"/>
  <c r="S20" i="27" s="1"/>
  <c r="R21" i="27"/>
  <c r="S21" i="27" s="1"/>
  <c r="R22" i="27"/>
  <c r="S22" i="27" s="1"/>
  <c r="R23" i="27"/>
  <c r="S23" i="27" s="1"/>
  <c r="R24" i="27"/>
  <c r="S24" i="27" s="1"/>
  <c r="R25" i="27"/>
  <c r="S25" i="27" s="1"/>
  <c r="R26" i="27"/>
  <c r="S26" i="27" s="1"/>
  <c r="R27" i="27"/>
  <c r="S27" i="27" s="1"/>
  <c r="R28" i="27"/>
  <c r="S28" i="27" s="1"/>
  <c r="R29" i="27"/>
  <c r="S29" i="27" s="1"/>
  <c r="R30" i="27"/>
  <c r="S30" i="27" s="1"/>
  <c r="R31" i="27"/>
  <c r="S31" i="27" s="1"/>
  <c r="R32" i="27"/>
  <c r="S32" i="27" s="1"/>
  <c r="R33" i="27"/>
  <c r="S33" i="27" s="1"/>
  <c r="R34" i="27"/>
  <c r="S34" i="27" s="1"/>
  <c r="R35" i="27"/>
  <c r="S35" i="27" s="1"/>
  <c r="R36" i="27"/>
  <c r="S36" i="27" s="1"/>
  <c r="R37" i="27"/>
  <c r="S37" i="27" s="1"/>
  <c r="R38" i="27"/>
  <c r="S38" i="27" s="1"/>
  <c r="R39" i="27"/>
  <c r="S39" i="27" s="1"/>
  <c r="R40" i="27"/>
  <c r="S40" i="27" s="1"/>
  <c r="R41" i="27"/>
  <c r="S41" i="27" s="1"/>
  <c r="R42" i="27"/>
  <c r="S42" i="27" s="1"/>
  <c r="R43" i="27"/>
  <c r="S43" i="27" s="1"/>
  <c r="R44" i="27"/>
  <c r="S44" i="27" s="1"/>
  <c r="R45" i="27"/>
  <c r="S45" i="27" s="1"/>
  <c r="R46" i="27"/>
  <c r="S46" i="27" s="1"/>
  <c r="R47" i="27"/>
  <c r="S47" i="27" s="1"/>
  <c r="R48" i="27"/>
  <c r="S48" i="27" s="1"/>
  <c r="R49" i="27"/>
  <c r="S49" i="27" s="1"/>
  <c r="R50" i="27"/>
  <c r="S50" i="27" s="1"/>
  <c r="R51" i="27"/>
  <c r="S51" i="27" s="1"/>
  <c r="R52" i="27"/>
  <c r="S52" i="27" s="1"/>
  <c r="R53" i="27"/>
  <c r="S53" i="27" s="1"/>
  <c r="R54" i="27"/>
  <c r="S54" i="27" s="1"/>
  <c r="R55" i="27"/>
  <c r="S55" i="27" s="1"/>
  <c r="R56" i="27"/>
  <c r="S56" i="27" s="1"/>
  <c r="R57" i="27"/>
  <c r="S57" i="27" s="1"/>
  <c r="R58" i="27"/>
  <c r="S58" i="27" s="1"/>
  <c r="R59" i="27"/>
  <c r="S59" i="27" s="1"/>
  <c r="R60" i="27"/>
  <c r="S60" i="27" s="1"/>
  <c r="R61" i="27"/>
  <c r="S61" i="27" s="1"/>
  <c r="R62" i="27"/>
  <c r="S62" i="27" s="1"/>
  <c r="R63" i="27"/>
  <c r="S63" i="27" s="1"/>
  <c r="R64" i="27"/>
  <c r="S64" i="27" s="1"/>
  <c r="R65" i="27"/>
  <c r="S65" i="27" s="1"/>
  <c r="R66" i="27"/>
  <c r="S66" i="27" s="1"/>
  <c r="R67" i="27"/>
  <c r="S67" i="27" s="1"/>
  <c r="R68" i="27"/>
  <c r="S68" i="27" s="1"/>
  <c r="R69" i="27"/>
  <c r="S69" i="27" s="1"/>
  <c r="R70" i="27"/>
  <c r="S70" i="27" s="1"/>
  <c r="R71" i="27"/>
  <c r="S71" i="27" s="1"/>
  <c r="R72" i="27"/>
  <c r="S72" i="27" s="1"/>
  <c r="R73" i="27"/>
  <c r="S73" i="27" s="1"/>
  <c r="R74" i="27"/>
  <c r="S74" i="27" s="1"/>
  <c r="R75" i="27"/>
  <c r="S75" i="27" s="1"/>
  <c r="R76" i="27"/>
  <c r="S76" i="27" s="1"/>
  <c r="R77" i="27"/>
  <c r="S77" i="27" s="1"/>
  <c r="R78" i="27"/>
  <c r="S78" i="27" s="1"/>
  <c r="R79" i="27"/>
  <c r="S79" i="27" s="1"/>
  <c r="R80" i="27"/>
  <c r="S80" i="27" s="1"/>
  <c r="R81" i="27"/>
  <c r="S81" i="27" s="1"/>
  <c r="R82" i="27"/>
  <c r="S82" i="27" s="1"/>
  <c r="R83" i="27"/>
  <c r="S83" i="27" s="1"/>
  <c r="R84" i="27"/>
  <c r="S84" i="27" s="1"/>
  <c r="R85" i="27"/>
  <c r="S85" i="27" s="1"/>
  <c r="R86" i="27"/>
  <c r="S86" i="27" s="1"/>
  <c r="R87" i="27"/>
  <c r="S87" i="27" s="1"/>
  <c r="R88" i="27"/>
  <c r="S88" i="27" s="1"/>
  <c r="R89" i="27"/>
  <c r="S89" i="27" s="1"/>
  <c r="R90" i="27"/>
  <c r="S90" i="27" s="1"/>
  <c r="R91" i="27"/>
  <c r="S91" i="27" s="1"/>
  <c r="R92" i="27"/>
  <c r="S92" i="27" s="1"/>
  <c r="R93" i="27"/>
  <c r="S93" i="27" s="1"/>
  <c r="R94" i="27"/>
  <c r="S94" i="27" s="1"/>
  <c r="R95" i="27"/>
  <c r="S95" i="27" s="1"/>
  <c r="R96" i="27"/>
  <c r="S96" i="27" s="1"/>
  <c r="R97" i="27"/>
  <c r="S97" i="27" s="1"/>
  <c r="R98" i="27"/>
  <c r="S98" i="27" s="1"/>
  <c r="R99" i="27"/>
  <c r="S99" i="27" s="1"/>
  <c r="R100" i="27"/>
  <c r="S100" i="27" s="1"/>
  <c r="R101" i="27"/>
  <c r="S101" i="27" s="1"/>
  <c r="Q4" i="27"/>
  <c r="Q5" i="27"/>
  <c r="Q6" i="27"/>
  <c r="Q7" i="27"/>
  <c r="Q8" i="27"/>
  <c r="Q9" i="27"/>
  <c r="Q10" i="27"/>
  <c r="Q11" i="27"/>
  <c r="Q12" i="27"/>
  <c r="Q13" i="27"/>
  <c r="Q14" i="27"/>
  <c r="Q15" i="27"/>
  <c r="Q16" i="27"/>
  <c r="Q17" i="27"/>
  <c r="Q18" i="27"/>
  <c r="Q19" i="27"/>
  <c r="Q20" i="27"/>
  <c r="Q21" i="27"/>
  <c r="Q22" i="27"/>
  <c r="Q23" i="27"/>
  <c r="Q24" i="27"/>
  <c r="Q25" i="27"/>
  <c r="Q26" i="27"/>
  <c r="Q27" i="27"/>
  <c r="Q28" i="27"/>
  <c r="Q29" i="27"/>
  <c r="Q30" i="27"/>
  <c r="Q31" i="27"/>
  <c r="Q32" i="27"/>
  <c r="Q33" i="27"/>
  <c r="Q34" i="27"/>
  <c r="Q35" i="27"/>
  <c r="Q36" i="27"/>
  <c r="Q37" i="27"/>
  <c r="Q38" i="27"/>
  <c r="Q39" i="27"/>
  <c r="Q40" i="27"/>
  <c r="Q41" i="27"/>
  <c r="Q42" i="27"/>
  <c r="Q43" i="27"/>
  <c r="Q44" i="27"/>
  <c r="Q45" i="27"/>
  <c r="Q46" i="27"/>
  <c r="Q47" i="27"/>
  <c r="Q48" i="27"/>
  <c r="Q49" i="27"/>
  <c r="Q50" i="27"/>
  <c r="Q51" i="27"/>
  <c r="Q52" i="27"/>
  <c r="Q53" i="27"/>
  <c r="Q54" i="27"/>
  <c r="Q55" i="27"/>
  <c r="Q56" i="27"/>
  <c r="Q57" i="27"/>
  <c r="Q58" i="27"/>
  <c r="Q59" i="27"/>
  <c r="Q60" i="27"/>
  <c r="Q61" i="27"/>
  <c r="Q62" i="27"/>
  <c r="Q63" i="27"/>
  <c r="Q64" i="27"/>
  <c r="Q65" i="27"/>
  <c r="Q66" i="27"/>
  <c r="Q67" i="27"/>
  <c r="Q68" i="27"/>
  <c r="Q69" i="27"/>
  <c r="Q70" i="27"/>
  <c r="Q71" i="27"/>
  <c r="Q72" i="27"/>
  <c r="Q73" i="27"/>
  <c r="Q74" i="27"/>
  <c r="Q75" i="27"/>
  <c r="Q76" i="27"/>
  <c r="Q77" i="27"/>
  <c r="Q78" i="27"/>
  <c r="Q79" i="27"/>
  <c r="Q80" i="27"/>
  <c r="Q81" i="27"/>
  <c r="Q82" i="27"/>
  <c r="Q83" i="27"/>
  <c r="Q84" i="27"/>
  <c r="Q85" i="27"/>
  <c r="Q86" i="27"/>
  <c r="Q87" i="27"/>
  <c r="Q88" i="27"/>
  <c r="Q89" i="27"/>
  <c r="Q90" i="27"/>
  <c r="Q91" i="27"/>
  <c r="Q92" i="27"/>
  <c r="Q93" i="27"/>
  <c r="Q94" i="27"/>
  <c r="Q95" i="27"/>
  <c r="Q96" i="27"/>
  <c r="Q97" i="27"/>
  <c r="Q98" i="27"/>
  <c r="Q99" i="27"/>
  <c r="Q100" i="27"/>
  <c r="Q101" i="27"/>
  <c r="R3" i="26"/>
  <c r="S3" i="26" s="1"/>
  <c r="R4" i="26"/>
  <c r="S4" i="26" s="1"/>
  <c r="R5" i="26"/>
  <c r="S5" i="26" s="1"/>
  <c r="R6" i="26"/>
  <c r="S6" i="26" s="1"/>
  <c r="R7" i="26"/>
  <c r="S7" i="26" s="1"/>
  <c r="R8" i="26"/>
  <c r="S8" i="26" s="1"/>
  <c r="R9" i="26"/>
  <c r="S9" i="26" s="1"/>
  <c r="R10" i="26"/>
  <c r="S10" i="26" s="1"/>
  <c r="R11" i="26"/>
  <c r="S11" i="26" s="1"/>
  <c r="R12" i="26"/>
  <c r="S12" i="26" s="1"/>
  <c r="R13" i="26"/>
  <c r="S13" i="26" s="1"/>
  <c r="R14" i="26"/>
  <c r="S14" i="26" s="1"/>
  <c r="R15" i="26"/>
  <c r="S15" i="26" s="1"/>
  <c r="R16" i="26"/>
  <c r="S16" i="26" s="1"/>
  <c r="R17" i="26"/>
  <c r="S17" i="26" s="1"/>
  <c r="R18" i="26"/>
  <c r="S18" i="26" s="1"/>
  <c r="R19" i="26"/>
  <c r="S19" i="26" s="1"/>
  <c r="R20" i="26"/>
  <c r="S20" i="26" s="1"/>
  <c r="R21" i="26"/>
  <c r="S21" i="26" s="1"/>
  <c r="R22" i="26"/>
  <c r="S22" i="26" s="1"/>
  <c r="R23" i="26"/>
  <c r="S23" i="26" s="1"/>
  <c r="R24" i="26"/>
  <c r="S24" i="26" s="1"/>
  <c r="R25" i="26"/>
  <c r="S25" i="26" s="1"/>
  <c r="R26" i="26"/>
  <c r="S26" i="26" s="1"/>
  <c r="R27" i="26"/>
  <c r="S27" i="26" s="1"/>
  <c r="R28" i="26"/>
  <c r="S28" i="26" s="1"/>
  <c r="R29" i="26"/>
  <c r="S29" i="26" s="1"/>
  <c r="R30" i="26"/>
  <c r="S30" i="26" s="1"/>
  <c r="R31" i="26"/>
  <c r="S31" i="26" s="1"/>
  <c r="R32" i="26"/>
  <c r="S32" i="26" s="1"/>
  <c r="R33" i="26"/>
  <c r="S33" i="26" s="1"/>
  <c r="R34" i="26"/>
  <c r="S34" i="26" s="1"/>
  <c r="R35" i="26"/>
  <c r="S35" i="26" s="1"/>
  <c r="R36" i="26"/>
  <c r="S36" i="26" s="1"/>
  <c r="R37" i="26"/>
  <c r="S37" i="26" s="1"/>
  <c r="R38" i="26"/>
  <c r="S38" i="26" s="1"/>
  <c r="R39" i="26"/>
  <c r="S39" i="26" s="1"/>
  <c r="R40" i="26"/>
  <c r="S40" i="26" s="1"/>
  <c r="R41" i="26"/>
  <c r="S41" i="26" s="1"/>
  <c r="R42" i="26"/>
  <c r="S42" i="26" s="1"/>
  <c r="R43" i="26"/>
  <c r="S43" i="26" s="1"/>
  <c r="R44" i="26"/>
  <c r="S44" i="26" s="1"/>
  <c r="R45" i="26"/>
  <c r="S45" i="26" s="1"/>
  <c r="R46" i="26"/>
  <c r="S46" i="26" s="1"/>
  <c r="R47" i="26"/>
  <c r="S47" i="26" s="1"/>
  <c r="R48" i="26"/>
  <c r="S48" i="26" s="1"/>
  <c r="R49" i="26"/>
  <c r="S49" i="26" s="1"/>
  <c r="R50" i="26"/>
  <c r="S50" i="26" s="1"/>
  <c r="R51" i="26"/>
  <c r="S51" i="26" s="1"/>
  <c r="R52" i="26"/>
  <c r="S52" i="26" s="1"/>
  <c r="R53" i="26"/>
  <c r="S53" i="26" s="1"/>
  <c r="R54" i="26"/>
  <c r="S54" i="26" s="1"/>
  <c r="R55" i="26"/>
  <c r="S55" i="26" s="1"/>
  <c r="R56" i="26"/>
  <c r="S56" i="26" s="1"/>
  <c r="R57" i="26"/>
  <c r="S57" i="26" s="1"/>
  <c r="R58" i="26"/>
  <c r="S58" i="26" s="1"/>
  <c r="R59" i="26"/>
  <c r="S59" i="26" s="1"/>
  <c r="R60" i="26"/>
  <c r="S60" i="26" s="1"/>
  <c r="R61" i="26"/>
  <c r="S61" i="26" s="1"/>
  <c r="R62" i="26"/>
  <c r="S62" i="26" s="1"/>
  <c r="R63" i="26"/>
  <c r="S63" i="26" s="1"/>
  <c r="R64" i="26"/>
  <c r="S64" i="26" s="1"/>
  <c r="R65" i="26"/>
  <c r="S65" i="26" s="1"/>
  <c r="R66" i="26"/>
  <c r="S66" i="26" s="1"/>
  <c r="R67" i="26"/>
  <c r="S67" i="26" s="1"/>
  <c r="R68" i="26"/>
  <c r="S68" i="26" s="1"/>
  <c r="R69" i="26"/>
  <c r="S69" i="26" s="1"/>
  <c r="R70" i="26"/>
  <c r="S70" i="26" s="1"/>
  <c r="R71" i="26"/>
  <c r="S71" i="26" s="1"/>
  <c r="R72" i="26"/>
  <c r="S72" i="26" s="1"/>
  <c r="R73" i="26"/>
  <c r="S73" i="26" s="1"/>
  <c r="R74" i="26"/>
  <c r="S74" i="26" s="1"/>
  <c r="R75" i="26"/>
  <c r="S75" i="26" s="1"/>
  <c r="R76" i="26"/>
  <c r="S76" i="26" s="1"/>
  <c r="R77" i="26"/>
  <c r="S77" i="26" s="1"/>
  <c r="R78" i="26"/>
  <c r="S78" i="26" s="1"/>
  <c r="R79" i="26"/>
  <c r="S79" i="26" s="1"/>
  <c r="R80" i="26"/>
  <c r="S80" i="26" s="1"/>
  <c r="R81" i="26"/>
  <c r="S81" i="26" s="1"/>
  <c r="R82" i="26"/>
  <c r="S82" i="26" s="1"/>
  <c r="R83" i="26"/>
  <c r="S83" i="26" s="1"/>
  <c r="R84" i="26"/>
  <c r="S84" i="26" s="1"/>
  <c r="R85" i="26"/>
  <c r="S85" i="26" s="1"/>
  <c r="R86" i="26"/>
  <c r="S86" i="26" s="1"/>
  <c r="R87" i="26"/>
  <c r="S87" i="26" s="1"/>
  <c r="R88" i="26"/>
  <c r="S88" i="26" s="1"/>
  <c r="R89" i="26"/>
  <c r="S89" i="26" s="1"/>
  <c r="R90" i="26"/>
  <c r="S90" i="26" s="1"/>
  <c r="R91" i="26"/>
  <c r="S91" i="26" s="1"/>
  <c r="R92" i="26"/>
  <c r="S92" i="26" s="1"/>
  <c r="R93" i="26"/>
  <c r="S93" i="26" s="1"/>
  <c r="R94" i="26"/>
  <c r="S94" i="26" s="1"/>
  <c r="R95" i="26"/>
  <c r="S95" i="26" s="1"/>
  <c r="R96" i="26"/>
  <c r="S96" i="26" s="1"/>
  <c r="R97" i="26"/>
  <c r="S97" i="26" s="1"/>
  <c r="R98" i="26"/>
  <c r="S98" i="26" s="1"/>
  <c r="R99" i="26"/>
  <c r="S99" i="26" s="1"/>
  <c r="R100" i="26"/>
  <c r="S100" i="26" s="1"/>
  <c r="R101" i="26"/>
  <c r="S101" i="26" s="1"/>
  <c r="Q4" i="26"/>
  <c r="Q5" i="26"/>
  <c r="Q6" i="26"/>
  <c r="Q7" i="26"/>
  <c r="Q8" i="26"/>
  <c r="Q9" i="26"/>
  <c r="Q10" i="26"/>
  <c r="Q11" i="26"/>
  <c r="Q12" i="26"/>
  <c r="Q13" i="26"/>
  <c r="Q14" i="26"/>
  <c r="Q15" i="26"/>
  <c r="Q16" i="26"/>
  <c r="Q17" i="26"/>
  <c r="Q18" i="26"/>
  <c r="Q19" i="26"/>
  <c r="Q20" i="26"/>
  <c r="Q21" i="26"/>
  <c r="Q22" i="26"/>
  <c r="Q23" i="26"/>
  <c r="Q24" i="26"/>
  <c r="Q25" i="26"/>
  <c r="Q26" i="26"/>
  <c r="Q27" i="26"/>
  <c r="Q28" i="26"/>
  <c r="Q29" i="26"/>
  <c r="Q30" i="26"/>
  <c r="Q31" i="26"/>
  <c r="Q32" i="26"/>
  <c r="Q33" i="26"/>
  <c r="Q34" i="26"/>
  <c r="Q35" i="26"/>
  <c r="Q36" i="26"/>
  <c r="Q37" i="26"/>
  <c r="Q38" i="26"/>
  <c r="Q39" i="26"/>
  <c r="Q40" i="26"/>
  <c r="Q41" i="26"/>
  <c r="Q42" i="26"/>
  <c r="Q43" i="26"/>
  <c r="Q44" i="26"/>
  <c r="Q45" i="26"/>
  <c r="Q46" i="26"/>
  <c r="Q47" i="26"/>
  <c r="Q48" i="26"/>
  <c r="Q49" i="26"/>
  <c r="Q50" i="26"/>
  <c r="Q51" i="26"/>
  <c r="Q52" i="26"/>
  <c r="Q53" i="26"/>
  <c r="Q54" i="26"/>
  <c r="Q55" i="26"/>
  <c r="Q56" i="26"/>
  <c r="Q57" i="26"/>
  <c r="Q58" i="26"/>
  <c r="Q59" i="26"/>
  <c r="Q60" i="26"/>
  <c r="Q61" i="26"/>
  <c r="Q62" i="26"/>
  <c r="Q63" i="26"/>
  <c r="Q64" i="26"/>
  <c r="Q65" i="26"/>
  <c r="Q66" i="26"/>
  <c r="Q67" i="26"/>
  <c r="Q68" i="26"/>
  <c r="Q69" i="26"/>
  <c r="Q70" i="26"/>
  <c r="Q71" i="26"/>
  <c r="Q72" i="26"/>
  <c r="Q73" i="26"/>
  <c r="Q74" i="26"/>
  <c r="Q75" i="26"/>
  <c r="Q76" i="26"/>
  <c r="Q77" i="26"/>
  <c r="Q78" i="26"/>
  <c r="Q79" i="26"/>
  <c r="Q80" i="26"/>
  <c r="Q81" i="26"/>
  <c r="Q82" i="26"/>
  <c r="Q83" i="26"/>
  <c r="Q84" i="26"/>
  <c r="Q85" i="26"/>
  <c r="Q86" i="26"/>
  <c r="Q87" i="26"/>
  <c r="Q88" i="26"/>
  <c r="Q89" i="26"/>
  <c r="Q90" i="26"/>
  <c r="Q91" i="26"/>
  <c r="Q92" i="26"/>
  <c r="Q93" i="26"/>
  <c r="Q94" i="26"/>
  <c r="Q95" i="26"/>
  <c r="Q96" i="26"/>
  <c r="Q97" i="26"/>
  <c r="Q98" i="26"/>
  <c r="Q99" i="26"/>
  <c r="Q100" i="26"/>
  <c r="Q101" i="26"/>
  <c r="R3" i="25"/>
  <c r="S3" i="25" s="1"/>
  <c r="R4" i="25"/>
  <c r="S4" i="25" s="1"/>
  <c r="R5" i="25"/>
  <c r="S5" i="25" s="1"/>
  <c r="R6" i="25"/>
  <c r="S6" i="25" s="1"/>
  <c r="R7" i="25"/>
  <c r="S7" i="25" s="1"/>
  <c r="R8" i="25"/>
  <c r="S8" i="25" s="1"/>
  <c r="R9" i="25"/>
  <c r="S9" i="25" s="1"/>
  <c r="R10" i="25"/>
  <c r="S10" i="25" s="1"/>
  <c r="R11" i="25"/>
  <c r="S11" i="25" s="1"/>
  <c r="R12" i="25"/>
  <c r="S12" i="25" s="1"/>
  <c r="R13" i="25"/>
  <c r="S13" i="25" s="1"/>
  <c r="R14" i="25"/>
  <c r="S14" i="25" s="1"/>
  <c r="R15" i="25"/>
  <c r="S15" i="25" s="1"/>
  <c r="R16" i="25"/>
  <c r="S16" i="25" s="1"/>
  <c r="R17" i="25"/>
  <c r="S17" i="25" s="1"/>
  <c r="R18" i="25"/>
  <c r="S18" i="25" s="1"/>
  <c r="R19" i="25"/>
  <c r="S19" i="25" s="1"/>
  <c r="R20" i="25"/>
  <c r="S20" i="25" s="1"/>
  <c r="R21" i="25"/>
  <c r="S21" i="25" s="1"/>
  <c r="R22" i="25"/>
  <c r="S22" i="25" s="1"/>
  <c r="R23" i="25"/>
  <c r="S23" i="25" s="1"/>
  <c r="R24" i="25"/>
  <c r="S24" i="25" s="1"/>
  <c r="R25" i="25"/>
  <c r="S25" i="25" s="1"/>
  <c r="R26" i="25"/>
  <c r="S26" i="25" s="1"/>
  <c r="R27" i="25"/>
  <c r="S27" i="25" s="1"/>
  <c r="R28" i="25"/>
  <c r="S28" i="25" s="1"/>
  <c r="R29" i="25"/>
  <c r="S29" i="25" s="1"/>
  <c r="R30" i="25"/>
  <c r="S30" i="25" s="1"/>
  <c r="R31" i="25"/>
  <c r="S31" i="25" s="1"/>
  <c r="R32" i="25"/>
  <c r="S32" i="25" s="1"/>
  <c r="R33" i="25"/>
  <c r="S33" i="25" s="1"/>
  <c r="R34" i="25"/>
  <c r="S34" i="25" s="1"/>
  <c r="R35" i="25"/>
  <c r="S35" i="25" s="1"/>
  <c r="R36" i="25"/>
  <c r="S36" i="25" s="1"/>
  <c r="R37" i="25"/>
  <c r="S37" i="25" s="1"/>
  <c r="R38" i="25"/>
  <c r="S38" i="25" s="1"/>
  <c r="R39" i="25"/>
  <c r="S39" i="25" s="1"/>
  <c r="R40" i="25"/>
  <c r="S40" i="25" s="1"/>
  <c r="R41" i="25"/>
  <c r="S41" i="25" s="1"/>
  <c r="R42" i="25"/>
  <c r="S42" i="25" s="1"/>
  <c r="R43" i="25"/>
  <c r="S43" i="25" s="1"/>
  <c r="R44" i="25"/>
  <c r="S44" i="25" s="1"/>
  <c r="R45" i="25"/>
  <c r="S45" i="25" s="1"/>
  <c r="R46" i="25"/>
  <c r="S46" i="25" s="1"/>
  <c r="R47" i="25"/>
  <c r="S47" i="25" s="1"/>
  <c r="R48" i="25"/>
  <c r="S48" i="25" s="1"/>
  <c r="R49" i="25"/>
  <c r="S49" i="25" s="1"/>
  <c r="R50" i="25"/>
  <c r="S50" i="25" s="1"/>
  <c r="R51" i="25"/>
  <c r="S51" i="25" s="1"/>
  <c r="R52" i="25"/>
  <c r="S52" i="25" s="1"/>
  <c r="R53" i="25"/>
  <c r="S53" i="25" s="1"/>
  <c r="R54" i="25"/>
  <c r="S54" i="25" s="1"/>
  <c r="R55" i="25"/>
  <c r="S55" i="25" s="1"/>
  <c r="R56" i="25"/>
  <c r="S56" i="25" s="1"/>
  <c r="R57" i="25"/>
  <c r="S57" i="25" s="1"/>
  <c r="R58" i="25"/>
  <c r="S58" i="25" s="1"/>
  <c r="R59" i="25"/>
  <c r="S59" i="25" s="1"/>
  <c r="R60" i="25"/>
  <c r="S60" i="25" s="1"/>
  <c r="R61" i="25"/>
  <c r="S61" i="25" s="1"/>
  <c r="R62" i="25"/>
  <c r="S62" i="25" s="1"/>
  <c r="R63" i="25"/>
  <c r="S63" i="25" s="1"/>
  <c r="R64" i="25"/>
  <c r="S64" i="25" s="1"/>
  <c r="R65" i="25"/>
  <c r="S65" i="25" s="1"/>
  <c r="R66" i="25"/>
  <c r="S66" i="25" s="1"/>
  <c r="R67" i="25"/>
  <c r="S67" i="25" s="1"/>
  <c r="R68" i="25"/>
  <c r="S68" i="25" s="1"/>
  <c r="R69" i="25"/>
  <c r="S69" i="25" s="1"/>
  <c r="R70" i="25"/>
  <c r="S70" i="25" s="1"/>
  <c r="R71" i="25"/>
  <c r="S71" i="25" s="1"/>
  <c r="R72" i="25"/>
  <c r="S72" i="25" s="1"/>
  <c r="R73" i="25"/>
  <c r="S73" i="25" s="1"/>
  <c r="R74" i="25"/>
  <c r="S74" i="25" s="1"/>
  <c r="R75" i="25"/>
  <c r="S75" i="25" s="1"/>
  <c r="R76" i="25"/>
  <c r="S76" i="25" s="1"/>
  <c r="R77" i="25"/>
  <c r="S77" i="25" s="1"/>
  <c r="R78" i="25"/>
  <c r="S78" i="25" s="1"/>
  <c r="R79" i="25"/>
  <c r="S79" i="25" s="1"/>
  <c r="R80" i="25"/>
  <c r="S80" i="25" s="1"/>
  <c r="R81" i="25"/>
  <c r="S81" i="25" s="1"/>
  <c r="R82" i="25"/>
  <c r="S82" i="25" s="1"/>
  <c r="R83" i="25"/>
  <c r="S83" i="25" s="1"/>
  <c r="R84" i="25"/>
  <c r="S84" i="25" s="1"/>
  <c r="R85" i="25"/>
  <c r="S85" i="25" s="1"/>
  <c r="R86" i="25"/>
  <c r="S86" i="25" s="1"/>
  <c r="R87" i="25"/>
  <c r="S87" i="25" s="1"/>
  <c r="R88" i="25"/>
  <c r="S88" i="25" s="1"/>
  <c r="R89" i="25"/>
  <c r="S89" i="25" s="1"/>
  <c r="R90" i="25"/>
  <c r="S90" i="25" s="1"/>
  <c r="R91" i="25"/>
  <c r="S91" i="25" s="1"/>
  <c r="R92" i="25"/>
  <c r="S92" i="25" s="1"/>
  <c r="R93" i="25"/>
  <c r="S93" i="25" s="1"/>
  <c r="R94" i="25"/>
  <c r="S94" i="25" s="1"/>
  <c r="R95" i="25"/>
  <c r="S95" i="25" s="1"/>
  <c r="R96" i="25"/>
  <c r="S96" i="25" s="1"/>
  <c r="R97" i="25"/>
  <c r="S97" i="25" s="1"/>
  <c r="R98" i="25"/>
  <c r="S98" i="25" s="1"/>
  <c r="R99" i="25"/>
  <c r="S99" i="25" s="1"/>
  <c r="R100" i="25"/>
  <c r="S100" i="25" s="1"/>
  <c r="R101" i="25"/>
  <c r="S101" i="25" s="1"/>
  <c r="Q4" i="25"/>
  <c r="Q5" i="25"/>
  <c r="Q6" i="25"/>
  <c r="Q7" i="25"/>
  <c r="Q8" i="25"/>
  <c r="Q9" i="25"/>
  <c r="Q10" i="25"/>
  <c r="Q11" i="25"/>
  <c r="Q12" i="25"/>
  <c r="Q13" i="25"/>
  <c r="Q14" i="25"/>
  <c r="Q15" i="25"/>
  <c r="Q16" i="25"/>
  <c r="Q17" i="25"/>
  <c r="Q18" i="25"/>
  <c r="Q19" i="25"/>
  <c r="Q20" i="25"/>
  <c r="Q21" i="25"/>
  <c r="Q22" i="25"/>
  <c r="Q23" i="25"/>
  <c r="Q24" i="25"/>
  <c r="Q25" i="25"/>
  <c r="Q26" i="25"/>
  <c r="Q27" i="25"/>
  <c r="Q28" i="25"/>
  <c r="Q29" i="25"/>
  <c r="Q30" i="25"/>
  <c r="Q31" i="25"/>
  <c r="Q32" i="25"/>
  <c r="Q33" i="25"/>
  <c r="Q34" i="25"/>
  <c r="Q35" i="25"/>
  <c r="Q36" i="25"/>
  <c r="Q37" i="25"/>
  <c r="Q38" i="25"/>
  <c r="Q39" i="25"/>
  <c r="Q40" i="25"/>
  <c r="Q41" i="25"/>
  <c r="Q42" i="25"/>
  <c r="Q43" i="25"/>
  <c r="Q44" i="25"/>
  <c r="Q45" i="25"/>
  <c r="Q46" i="25"/>
  <c r="Q47" i="25"/>
  <c r="Q48" i="25"/>
  <c r="Q49" i="25"/>
  <c r="Q50" i="25"/>
  <c r="Q51" i="25"/>
  <c r="Q52" i="25"/>
  <c r="Q53" i="25"/>
  <c r="Q54" i="25"/>
  <c r="Q55" i="25"/>
  <c r="Q56" i="25"/>
  <c r="Q57" i="25"/>
  <c r="Q58" i="25"/>
  <c r="Q59" i="25"/>
  <c r="Q60" i="25"/>
  <c r="Q61" i="25"/>
  <c r="Q62" i="25"/>
  <c r="Q63" i="25"/>
  <c r="Q64" i="25"/>
  <c r="Q65" i="25"/>
  <c r="Q66" i="25"/>
  <c r="Q67" i="25"/>
  <c r="Q68" i="25"/>
  <c r="Q69" i="25"/>
  <c r="Q70" i="25"/>
  <c r="Q71" i="25"/>
  <c r="Q72" i="25"/>
  <c r="Q73" i="25"/>
  <c r="Q74" i="25"/>
  <c r="Q75" i="25"/>
  <c r="Q76" i="25"/>
  <c r="Q77" i="25"/>
  <c r="Q78" i="25"/>
  <c r="Q79" i="25"/>
  <c r="Q80" i="25"/>
  <c r="Q81" i="25"/>
  <c r="Q82" i="25"/>
  <c r="Q83" i="25"/>
  <c r="Q84" i="25"/>
  <c r="Q85" i="25"/>
  <c r="Q86" i="25"/>
  <c r="Q87" i="25"/>
  <c r="Q88" i="25"/>
  <c r="Q89" i="25"/>
  <c r="Q90" i="25"/>
  <c r="Q91" i="25"/>
  <c r="Q92" i="25"/>
  <c r="Q93" i="25"/>
  <c r="Q94" i="25"/>
  <c r="Q95" i="25"/>
  <c r="Q96" i="25"/>
  <c r="Q97" i="25"/>
  <c r="Q98" i="25"/>
  <c r="Q99" i="25"/>
  <c r="Q100" i="25"/>
  <c r="Q101" i="25"/>
  <c r="R3" i="24"/>
  <c r="S3" i="24" s="1"/>
  <c r="R4" i="24"/>
  <c r="S4" i="24" s="1"/>
  <c r="R5" i="24"/>
  <c r="S5" i="24" s="1"/>
  <c r="R6" i="24"/>
  <c r="S6" i="24" s="1"/>
  <c r="R7" i="24"/>
  <c r="S7" i="24" s="1"/>
  <c r="R8" i="24"/>
  <c r="S8" i="24" s="1"/>
  <c r="R9" i="24"/>
  <c r="S9" i="24" s="1"/>
  <c r="R10" i="24"/>
  <c r="S10" i="24" s="1"/>
  <c r="R11" i="24"/>
  <c r="S11" i="24" s="1"/>
  <c r="R12" i="24"/>
  <c r="S12" i="24" s="1"/>
  <c r="R13" i="24"/>
  <c r="S13" i="24" s="1"/>
  <c r="R14" i="24"/>
  <c r="S14" i="24" s="1"/>
  <c r="R15" i="24"/>
  <c r="S15" i="24" s="1"/>
  <c r="R16" i="24"/>
  <c r="S16" i="24" s="1"/>
  <c r="R17" i="24"/>
  <c r="S17" i="24" s="1"/>
  <c r="R18" i="24"/>
  <c r="S18" i="24" s="1"/>
  <c r="R19" i="24"/>
  <c r="S19" i="24" s="1"/>
  <c r="R20" i="24"/>
  <c r="S20" i="24" s="1"/>
  <c r="R21" i="24"/>
  <c r="S21" i="24" s="1"/>
  <c r="R22" i="24"/>
  <c r="S22" i="24" s="1"/>
  <c r="R23" i="24"/>
  <c r="S23" i="24" s="1"/>
  <c r="R24" i="24"/>
  <c r="S24" i="24" s="1"/>
  <c r="R25" i="24"/>
  <c r="S25" i="24" s="1"/>
  <c r="R26" i="24"/>
  <c r="S26" i="24" s="1"/>
  <c r="R27" i="24"/>
  <c r="S27" i="24" s="1"/>
  <c r="R28" i="24"/>
  <c r="S28" i="24" s="1"/>
  <c r="R29" i="24"/>
  <c r="S29" i="24" s="1"/>
  <c r="R30" i="24"/>
  <c r="S30" i="24" s="1"/>
  <c r="R31" i="24"/>
  <c r="S31" i="24" s="1"/>
  <c r="R32" i="24"/>
  <c r="S32" i="24" s="1"/>
  <c r="R33" i="24"/>
  <c r="S33" i="24" s="1"/>
  <c r="R34" i="24"/>
  <c r="S34" i="24" s="1"/>
  <c r="R35" i="24"/>
  <c r="S35" i="24" s="1"/>
  <c r="R36" i="24"/>
  <c r="S36" i="24" s="1"/>
  <c r="R37" i="24"/>
  <c r="S37" i="24" s="1"/>
  <c r="R38" i="24"/>
  <c r="S38" i="24" s="1"/>
  <c r="R39" i="24"/>
  <c r="S39" i="24" s="1"/>
  <c r="R40" i="24"/>
  <c r="S40" i="24" s="1"/>
  <c r="R41" i="24"/>
  <c r="S41" i="24" s="1"/>
  <c r="R42" i="24"/>
  <c r="S42" i="24" s="1"/>
  <c r="R43" i="24"/>
  <c r="S43" i="24" s="1"/>
  <c r="R44" i="24"/>
  <c r="S44" i="24" s="1"/>
  <c r="R45" i="24"/>
  <c r="S45" i="24" s="1"/>
  <c r="R46" i="24"/>
  <c r="S46" i="24" s="1"/>
  <c r="R47" i="24"/>
  <c r="S47" i="24" s="1"/>
  <c r="R48" i="24"/>
  <c r="S48" i="24" s="1"/>
  <c r="R49" i="24"/>
  <c r="S49" i="24" s="1"/>
  <c r="R50" i="24"/>
  <c r="S50" i="24" s="1"/>
  <c r="R51" i="24"/>
  <c r="S51" i="24" s="1"/>
  <c r="R52" i="24"/>
  <c r="S52" i="24" s="1"/>
  <c r="R53" i="24"/>
  <c r="S53" i="24" s="1"/>
  <c r="R54" i="24"/>
  <c r="S54" i="24" s="1"/>
  <c r="R55" i="24"/>
  <c r="S55" i="24" s="1"/>
  <c r="R56" i="24"/>
  <c r="S56" i="24" s="1"/>
  <c r="R57" i="24"/>
  <c r="S57" i="24" s="1"/>
  <c r="R58" i="24"/>
  <c r="S58" i="24" s="1"/>
  <c r="R59" i="24"/>
  <c r="S59" i="24" s="1"/>
  <c r="R60" i="24"/>
  <c r="S60" i="24" s="1"/>
  <c r="R61" i="24"/>
  <c r="S61" i="24" s="1"/>
  <c r="R62" i="24"/>
  <c r="S62" i="24" s="1"/>
  <c r="R63" i="24"/>
  <c r="S63" i="24" s="1"/>
  <c r="R64" i="24"/>
  <c r="S64" i="24" s="1"/>
  <c r="R65" i="24"/>
  <c r="S65" i="24" s="1"/>
  <c r="R66" i="24"/>
  <c r="S66" i="24" s="1"/>
  <c r="R67" i="24"/>
  <c r="S67" i="24" s="1"/>
  <c r="R68" i="24"/>
  <c r="S68" i="24" s="1"/>
  <c r="R69" i="24"/>
  <c r="S69" i="24" s="1"/>
  <c r="R70" i="24"/>
  <c r="S70" i="24" s="1"/>
  <c r="R71" i="24"/>
  <c r="S71" i="24" s="1"/>
  <c r="R72" i="24"/>
  <c r="S72" i="24" s="1"/>
  <c r="R73" i="24"/>
  <c r="S73" i="24" s="1"/>
  <c r="R74" i="24"/>
  <c r="S74" i="24" s="1"/>
  <c r="R75" i="24"/>
  <c r="S75" i="24" s="1"/>
  <c r="R76" i="24"/>
  <c r="S76" i="24" s="1"/>
  <c r="R77" i="24"/>
  <c r="S77" i="24" s="1"/>
  <c r="R78" i="24"/>
  <c r="S78" i="24" s="1"/>
  <c r="R79" i="24"/>
  <c r="S79" i="24" s="1"/>
  <c r="R80" i="24"/>
  <c r="S80" i="24" s="1"/>
  <c r="R81" i="24"/>
  <c r="S81" i="24" s="1"/>
  <c r="R82" i="24"/>
  <c r="S82" i="24" s="1"/>
  <c r="R83" i="24"/>
  <c r="S83" i="24" s="1"/>
  <c r="R84" i="24"/>
  <c r="S84" i="24" s="1"/>
  <c r="R85" i="24"/>
  <c r="S85" i="24" s="1"/>
  <c r="R86" i="24"/>
  <c r="S86" i="24" s="1"/>
  <c r="R87" i="24"/>
  <c r="S87" i="24" s="1"/>
  <c r="R88" i="24"/>
  <c r="S88" i="24" s="1"/>
  <c r="R89" i="24"/>
  <c r="S89" i="24" s="1"/>
  <c r="R90" i="24"/>
  <c r="S90" i="24" s="1"/>
  <c r="R91" i="24"/>
  <c r="S91" i="24" s="1"/>
  <c r="R92" i="24"/>
  <c r="S92" i="24" s="1"/>
  <c r="R93" i="24"/>
  <c r="S93" i="24" s="1"/>
  <c r="R94" i="24"/>
  <c r="S94" i="24" s="1"/>
  <c r="R95" i="24"/>
  <c r="S95" i="24" s="1"/>
  <c r="R96" i="24"/>
  <c r="S96" i="24" s="1"/>
  <c r="R97" i="24"/>
  <c r="S97" i="24" s="1"/>
  <c r="R98" i="24"/>
  <c r="S98" i="24" s="1"/>
  <c r="R99" i="24"/>
  <c r="S99" i="24" s="1"/>
  <c r="R100" i="24"/>
  <c r="S100" i="24" s="1"/>
  <c r="R101" i="24"/>
  <c r="S101" i="24" s="1"/>
  <c r="Q4" i="24"/>
  <c r="Q5" i="24"/>
  <c r="Q6" i="24"/>
  <c r="Q7" i="24"/>
  <c r="Q8" i="24"/>
  <c r="Q9" i="24"/>
  <c r="Q10" i="24"/>
  <c r="Q11" i="24"/>
  <c r="Q12" i="24"/>
  <c r="Q13" i="24"/>
  <c r="Q14" i="24"/>
  <c r="Q15" i="24"/>
  <c r="Q16" i="24"/>
  <c r="Q17" i="24"/>
  <c r="Q18" i="24"/>
  <c r="Q19" i="24"/>
  <c r="Q20" i="24"/>
  <c r="Q21" i="24"/>
  <c r="Q22" i="24"/>
  <c r="Q23" i="24"/>
  <c r="Q24" i="24"/>
  <c r="Q25" i="24"/>
  <c r="Q26" i="24"/>
  <c r="Q27" i="24"/>
  <c r="Q28" i="24"/>
  <c r="Q29" i="24"/>
  <c r="Q30" i="24"/>
  <c r="Q31" i="24"/>
  <c r="Q32" i="24"/>
  <c r="Q33" i="24"/>
  <c r="Q34" i="24"/>
  <c r="Q35" i="24"/>
  <c r="Q36" i="24"/>
  <c r="Q37" i="24"/>
  <c r="Q38" i="24"/>
  <c r="Q39" i="24"/>
  <c r="Q40" i="24"/>
  <c r="Q41" i="24"/>
  <c r="Q42" i="24"/>
  <c r="Q43" i="24"/>
  <c r="Q44" i="24"/>
  <c r="Q45" i="24"/>
  <c r="Q46" i="24"/>
  <c r="Q47" i="24"/>
  <c r="Q48" i="24"/>
  <c r="Q49" i="24"/>
  <c r="Q50" i="24"/>
  <c r="Q51" i="24"/>
  <c r="Q52" i="24"/>
  <c r="Q53" i="24"/>
  <c r="Q54" i="24"/>
  <c r="Q55" i="24"/>
  <c r="Q56" i="24"/>
  <c r="Q57" i="24"/>
  <c r="Q58" i="24"/>
  <c r="Q59" i="24"/>
  <c r="Q60" i="24"/>
  <c r="Q61" i="24"/>
  <c r="Q62" i="24"/>
  <c r="Q63" i="24"/>
  <c r="Q64" i="24"/>
  <c r="Q65" i="24"/>
  <c r="Q66" i="24"/>
  <c r="Q67" i="24"/>
  <c r="Q68" i="24"/>
  <c r="Q69" i="24"/>
  <c r="Q70" i="24"/>
  <c r="Q71" i="24"/>
  <c r="Q72" i="24"/>
  <c r="Q73" i="24"/>
  <c r="Q74" i="24"/>
  <c r="Q75" i="24"/>
  <c r="Q76" i="24"/>
  <c r="Q77" i="24"/>
  <c r="Q78" i="24"/>
  <c r="Q79" i="24"/>
  <c r="Q80" i="24"/>
  <c r="Q81" i="24"/>
  <c r="Q82" i="24"/>
  <c r="Q83" i="24"/>
  <c r="Q84" i="24"/>
  <c r="Q85" i="24"/>
  <c r="Q86" i="24"/>
  <c r="Q87" i="24"/>
  <c r="Q88" i="24"/>
  <c r="Q89" i="24"/>
  <c r="Q90" i="24"/>
  <c r="Q91" i="24"/>
  <c r="Q92" i="24"/>
  <c r="Q93" i="24"/>
  <c r="Q94" i="24"/>
  <c r="Q95" i="24"/>
  <c r="Q96" i="24"/>
  <c r="Q97" i="24"/>
  <c r="Q98" i="24"/>
  <c r="Q99" i="24"/>
  <c r="Q100" i="24"/>
  <c r="Q101" i="24"/>
  <c r="Q5" i="23"/>
  <c r="R4" i="23" s="1"/>
  <c r="S4" i="23" s="1"/>
  <c r="Q6" i="23"/>
  <c r="Q7" i="23"/>
  <c r="R7" i="23" s="1"/>
  <c r="S7" i="23" s="1"/>
  <c r="Q8" i="23"/>
  <c r="Q9" i="23"/>
  <c r="R9" i="23" s="1"/>
  <c r="S9" i="23" s="1"/>
  <c r="Q10" i="23"/>
  <c r="Q11" i="23"/>
  <c r="R11" i="23" s="1"/>
  <c r="S11" i="23" s="1"/>
  <c r="Q12" i="23"/>
  <c r="Q13" i="23"/>
  <c r="R13" i="23" s="1"/>
  <c r="S13" i="23" s="1"/>
  <c r="Q14" i="23"/>
  <c r="Q15" i="23"/>
  <c r="R15" i="23" s="1"/>
  <c r="S15" i="23" s="1"/>
  <c r="Q16" i="23"/>
  <c r="Q17" i="23"/>
  <c r="R17" i="23" s="1"/>
  <c r="S17" i="23" s="1"/>
  <c r="Q18" i="23"/>
  <c r="Q19" i="23"/>
  <c r="R19" i="23" s="1"/>
  <c r="S19" i="23" s="1"/>
  <c r="Q20" i="23"/>
  <c r="Q21" i="23"/>
  <c r="R21" i="23" s="1"/>
  <c r="S21" i="23" s="1"/>
  <c r="Q22" i="23"/>
  <c r="Q23" i="23"/>
  <c r="R23" i="23" s="1"/>
  <c r="S23" i="23" s="1"/>
  <c r="Q24" i="23"/>
  <c r="Q25" i="23"/>
  <c r="R25" i="23" s="1"/>
  <c r="S25" i="23" s="1"/>
  <c r="Q26" i="23"/>
  <c r="Q27" i="23"/>
  <c r="R27" i="23" s="1"/>
  <c r="S27" i="23" s="1"/>
  <c r="Q28" i="23"/>
  <c r="Q29" i="23"/>
  <c r="R29" i="23" s="1"/>
  <c r="S29" i="23" s="1"/>
  <c r="Q30" i="23"/>
  <c r="Q31" i="23"/>
  <c r="R31" i="23" s="1"/>
  <c r="S31" i="23" s="1"/>
  <c r="Q32" i="23"/>
  <c r="Q33" i="23"/>
  <c r="R33" i="23" s="1"/>
  <c r="S33" i="23" s="1"/>
  <c r="Q34" i="23"/>
  <c r="Q35" i="23"/>
  <c r="R35" i="23" s="1"/>
  <c r="S35" i="23" s="1"/>
  <c r="Q36" i="23"/>
  <c r="Q37" i="23"/>
  <c r="R37" i="23" s="1"/>
  <c r="S37" i="23" s="1"/>
  <c r="Q38" i="23"/>
  <c r="Q39" i="23"/>
  <c r="R39" i="23" s="1"/>
  <c r="S39" i="23" s="1"/>
  <c r="Q40" i="23"/>
  <c r="Q41" i="23"/>
  <c r="R41" i="23" s="1"/>
  <c r="S41" i="23" s="1"/>
  <c r="Q42" i="23"/>
  <c r="Q43" i="23"/>
  <c r="R43" i="23" s="1"/>
  <c r="S43" i="23" s="1"/>
  <c r="Q44" i="23"/>
  <c r="Q45" i="23"/>
  <c r="R45" i="23" s="1"/>
  <c r="S45" i="23" s="1"/>
  <c r="Q46" i="23"/>
  <c r="Q47" i="23"/>
  <c r="R47" i="23" s="1"/>
  <c r="S47" i="23" s="1"/>
  <c r="Q48" i="23"/>
  <c r="Q49" i="23"/>
  <c r="R49" i="23" s="1"/>
  <c r="S49" i="23" s="1"/>
  <c r="Q50" i="23"/>
  <c r="Q51" i="23"/>
  <c r="R51" i="23" s="1"/>
  <c r="S51" i="23" s="1"/>
  <c r="Q52" i="23"/>
  <c r="Q53" i="23"/>
  <c r="R53" i="23" s="1"/>
  <c r="S53" i="23" s="1"/>
  <c r="Q54" i="23"/>
  <c r="Q55" i="23"/>
  <c r="R55" i="23" s="1"/>
  <c r="S55" i="23" s="1"/>
  <c r="Q56" i="23"/>
  <c r="Q57" i="23"/>
  <c r="R57" i="23" s="1"/>
  <c r="S57" i="23" s="1"/>
  <c r="Q58" i="23"/>
  <c r="Q59" i="23"/>
  <c r="R59" i="23" s="1"/>
  <c r="S59" i="23" s="1"/>
  <c r="Q60" i="23"/>
  <c r="Q61" i="23"/>
  <c r="R61" i="23" s="1"/>
  <c r="S61" i="23" s="1"/>
  <c r="Q62" i="23"/>
  <c r="Q63" i="23"/>
  <c r="R63" i="23" s="1"/>
  <c r="S63" i="23" s="1"/>
  <c r="Q64" i="23"/>
  <c r="Q65" i="23"/>
  <c r="R65" i="23" s="1"/>
  <c r="S65" i="23" s="1"/>
  <c r="Q66" i="23"/>
  <c r="Q67" i="23"/>
  <c r="R67" i="23" s="1"/>
  <c r="S67" i="23" s="1"/>
  <c r="Q68" i="23"/>
  <c r="Q69" i="23"/>
  <c r="R69" i="23" s="1"/>
  <c r="S69" i="23" s="1"/>
  <c r="Q70" i="23"/>
  <c r="Q71" i="23"/>
  <c r="R71" i="23" s="1"/>
  <c r="S71" i="23" s="1"/>
  <c r="Q72" i="23"/>
  <c r="Q73" i="23"/>
  <c r="R73" i="23" s="1"/>
  <c r="S73" i="23" s="1"/>
  <c r="Q74" i="23"/>
  <c r="Q75" i="23"/>
  <c r="R75" i="23" s="1"/>
  <c r="S75" i="23" s="1"/>
  <c r="Q76" i="23"/>
  <c r="Q77" i="23"/>
  <c r="R77" i="23" s="1"/>
  <c r="S77" i="23" s="1"/>
  <c r="Q78" i="23"/>
  <c r="Q79" i="23"/>
  <c r="R79" i="23" s="1"/>
  <c r="S79" i="23" s="1"/>
  <c r="Q80" i="23"/>
  <c r="Q81" i="23"/>
  <c r="R81" i="23" s="1"/>
  <c r="S81" i="23" s="1"/>
  <c r="Q82" i="23"/>
  <c r="Q83" i="23"/>
  <c r="R83" i="23" s="1"/>
  <c r="S83" i="23" s="1"/>
  <c r="Q84" i="23"/>
  <c r="Q85" i="23"/>
  <c r="R85" i="23" s="1"/>
  <c r="S85" i="23" s="1"/>
  <c r="Q86" i="23"/>
  <c r="Q87" i="23"/>
  <c r="R87" i="23" s="1"/>
  <c r="S87" i="23" s="1"/>
  <c r="Q88" i="23"/>
  <c r="Q89" i="23"/>
  <c r="R89" i="23" s="1"/>
  <c r="S89" i="23" s="1"/>
  <c r="Q90" i="23"/>
  <c r="Q91" i="23"/>
  <c r="R91" i="23" s="1"/>
  <c r="S91" i="23" s="1"/>
  <c r="Q92" i="23"/>
  <c r="Q93" i="23"/>
  <c r="R93" i="23" s="1"/>
  <c r="S93" i="23" s="1"/>
  <c r="Q94" i="23"/>
  <c r="Q95" i="23"/>
  <c r="R95" i="23" s="1"/>
  <c r="S95" i="23" s="1"/>
  <c r="Q96" i="23"/>
  <c r="Q97" i="23"/>
  <c r="R97" i="23" s="1"/>
  <c r="S97" i="23" s="1"/>
  <c r="Q98" i="23"/>
  <c r="Q99" i="23"/>
  <c r="R99" i="23" s="1"/>
  <c r="S99" i="23" s="1"/>
  <c r="Q100" i="23"/>
  <c r="Q101" i="23"/>
  <c r="R101" i="23" s="1"/>
  <c r="S101" i="23" s="1"/>
  <c r="Q102" i="23"/>
  <c r="R6" i="23"/>
  <c r="S6" i="23" s="1"/>
  <c r="R8" i="23"/>
  <c r="S8" i="23" s="1"/>
  <c r="R10" i="23"/>
  <c r="S10" i="23" s="1"/>
  <c r="R12" i="23"/>
  <c r="S12" i="23" s="1"/>
  <c r="R14" i="23"/>
  <c r="S14" i="23" s="1"/>
  <c r="R16" i="23"/>
  <c r="S16" i="23" s="1"/>
  <c r="R18" i="23"/>
  <c r="S18" i="23" s="1"/>
  <c r="R20" i="23"/>
  <c r="S20" i="23" s="1"/>
  <c r="R22" i="23"/>
  <c r="S22" i="23" s="1"/>
  <c r="R24" i="23"/>
  <c r="S24" i="23" s="1"/>
  <c r="R26" i="23"/>
  <c r="S26" i="23" s="1"/>
  <c r="R28" i="23"/>
  <c r="S28" i="23" s="1"/>
  <c r="R30" i="23"/>
  <c r="S30" i="23" s="1"/>
  <c r="R32" i="23"/>
  <c r="S32" i="23" s="1"/>
  <c r="R34" i="23"/>
  <c r="S34" i="23" s="1"/>
  <c r="R36" i="23"/>
  <c r="S36" i="23" s="1"/>
  <c r="R38" i="23"/>
  <c r="S38" i="23" s="1"/>
  <c r="R40" i="23"/>
  <c r="S40" i="23" s="1"/>
  <c r="R42" i="23"/>
  <c r="S42" i="23" s="1"/>
  <c r="R44" i="23"/>
  <c r="S44" i="23" s="1"/>
  <c r="R46" i="23"/>
  <c r="S46" i="23" s="1"/>
  <c r="R48" i="23"/>
  <c r="S48" i="23" s="1"/>
  <c r="R50" i="23"/>
  <c r="S50" i="23" s="1"/>
  <c r="R52" i="23"/>
  <c r="S52" i="23" s="1"/>
  <c r="R54" i="23"/>
  <c r="S54" i="23" s="1"/>
  <c r="R56" i="23"/>
  <c r="S56" i="23" s="1"/>
  <c r="R58" i="23"/>
  <c r="S58" i="23" s="1"/>
  <c r="R60" i="23"/>
  <c r="S60" i="23" s="1"/>
  <c r="R62" i="23"/>
  <c r="S62" i="23" s="1"/>
  <c r="R64" i="23"/>
  <c r="S64" i="23" s="1"/>
  <c r="R66" i="23"/>
  <c r="S66" i="23" s="1"/>
  <c r="R68" i="23"/>
  <c r="S68" i="23" s="1"/>
  <c r="R70" i="23"/>
  <c r="S70" i="23" s="1"/>
  <c r="R72" i="23"/>
  <c r="S72" i="23" s="1"/>
  <c r="R74" i="23"/>
  <c r="S74" i="23" s="1"/>
  <c r="R76" i="23"/>
  <c r="S76" i="23" s="1"/>
  <c r="R78" i="23"/>
  <c r="S78" i="23" s="1"/>
  <c r="R80" i="23"/>
  <c r="S80" i="23" s="1"/>
  <c r="R82" i="23"/>
  <c r="S82" i="23" s="1"/>
  <c r="R84" i="23"/>
  <c r="S84" i="23" s="1"/>
  <c r="R86" i="23"/>
  <c r="S86" i="23" s="1"/>
  <c r="R88" i="23"/>
  <c r="S88" i="23" s="1"/>
  <c r="R90" i="23"/>
  <c r="S90" i="23" s="1"/>
  <c r="R92" i="23"/>
  <c r="S92" i="23" s="1"/>
  <c r="R94" i="23"/>
  <c r="S94" i="23" s="1"/>
  <c r="R96" i="23"/>
  <c r="S96" i="23" s="1"/>
  <c r="R98" i="23"/>
  <c r="S98" i="23" s="1"/>
  <c r="R100" i="23"/>
  <c r="S100" i="23" s="1"/>
  <c r="R102" i="23"/>
  <c r="S102" i="23" s="1"/>
  <c r="R3" i="22"/>
  <c r="S3" i="22" s="1"/>
  <c r="R4" i="22"/>
  <c r="S4" i="22" s="1"/>
  <c r="R5" i="22"/>
  <c r="S5" i="22" s="1"/>
  <c r="R6" i="22"/>
  <c r="S6" i="22" s="1"/>
  <c r="R7" i="22"/>
  <c r="S7" i="22" s="1"/>
  <c r="R8" i="22"/>
  <c r="S8" i="22" s="1"/>
  <c r="R9" i="22"/>
  <c r="S9" i="22" s="1"/>
  <c r="R10" i="22"/>
  <c r="S10" i="22" s="1"/>
  <c r="R11" i="22"/>
  <c r="S11" i="22" s="1"/>
  <c r="R12" i="22"/>
  <c r="S12" i="22" s="1"/>
  <c r="R13" i="22"/>
  <c r="S13" i="22" s="1"/>
  <c r="R14" i="22"/>
  <c r="S14" i="22" s="1"/>
  <c r="R15" i="22"/>
  <c r="S15" i="22" s="1"/>
  <c r="R16" i="22"/>
  <c r="S16" i="22" s="1"/>
  <c r="R17" i="22"/>
  <c r="S17" i="22" s="1"/>
  <c r="R18" i="22"/>
  <c r="S18" i="22" s="1"/>
  <c r="R19" i="22"/>
  <c r="S19" i="22" s="1"/>
  <c r="R20" i="22"/>
  <c r="S20" i="22" s="1"/>
  <c r="R21" i="22"/>
  <c r="S21" i="22" s="1"/>
  <c r="R22" i="22"/>
  <c r="S22" i="22" s="1"/>
  <c r="R23" i="22"/>
  <c r="S23" i="22" s="1"/>
  <c r="R24" i="22"/>
  <c r="S24" i="22" s="1"/>
  <c r="R25" i="22"/>
  <c r="S25" i="22" s="1"/>
  <c r="R26" i="22"/>
  <c r="S26" i="22" s="1"/>
  <c r="R27" i="22"/>
  <c r="S27" i="22" s="1"/>
  <c r="R28" i="22"/>
  <c r="S28" i="22" s="1"/>
  <c r="R29" i="22"/>
  <c r="S29" i="22" s="1"/>
  <c r="R30" i="22"/>
  <c r="S30" i="22" s="1"/>
  <c r="R31" i="22"/>
  <c r="S31" i="22" s="1"/>
  <c r="R32" i="22"/>
  <c r="S32" i="22" s="1"/>
  <c r="R33" i="22"/>
  <c r="S33" i="22" s="1"/>
  <c r="R34" i="22"/>
  <c r="S34" i="22" s="1"/>
  <c r="R35" i="22"/>
  <c r="S35" i="22" s="1"/>
  <c r="R36" i="22"/>
  <c r="S36" i="22" s="1"/>
  <c r="R37" i="22"/>
  <c r="S37" i="22" s="1"/>
  <c r="R38" i="22"/>
  <c r="S38" i="22" s="1"/>
  <c r="R39" i="22"/>
  <c r="S39" i="22" s="1"/>
  <c r="R40" i="22"/>
  <c r="S40" i="22" s="1"/>
  <c r="R41" i="22"/>
  <c r="S41" i="22" s="1"/>
  <c r="R42" i="22"/>
  <c r="S42" i="22" s="1"/>
  <c r="R43" i="22"/>
  <c r="S43" i="22" s="1"/>
  <c r="R44" i="22"/>
  <c r="S44" i="22" s="1"/>
  <c r="R45" i="22"/>
  <c r="S45" i="22" s="1"/>
  <c r="R46" i="22"/>
  <c r="S46" i="22" s="1"/>
  <c r="R47" i="22"/>
  <c r="S47" i="22" s="1"/>
  <c r="R48" i="22"/>
  <c r="S48" i="22" s="1"/>
  <c r="R49" i="22"/>
  <c r="S49" i="22" s="1"/>
  <c r="R50" i="22"/>
  <c r="S50" i="22" s="1"/>
  <c r="R51" i="22"/>
  <c r="S51" i="22" s="1"/>
  <c r="R52" i="22"/>
  <c r="S52" i="22" s="1"/>
  <c r="R53" i="22"/>
  <c r="S53" i="22" s="1"/>
  <c r="R54" i="22"/>
  <c r="S54" i="22" s="1"/>
  <c r="R55" i="22"/>
  <c r="S55" i="22" s="1"/>
  <c r="R56" i="22"/>
  <c r="S56" i="22" s="1"/>
  <c r="R57" i="22"/>
  <c r="S57" i="22" s="1"/>
  <c r="R58" i="22"/>
  <c r="S58" i="22" s="1"/>
  <c r="R59" i="22"/>
  <c r="S59" i="22" s="1"/>
  <c r="R60" i="22"/>
  <c r="S60" i="22" s="1"/>
  <c r="R61" i="22"/>
  <c r="S61" i="22" s="1"/>
  <c r="R62" i="22"/>
  <c r="S62" i="22" s="1"/>
  <c r="R63" i="22"/>
  <c r="S63" i="22" s="1"/>
  <c r="R64" i="22"/>
  <c r="S64" i="22" s="1"/>
  <c r="R65" i="22"/>
  <c r="S65" i="22" s="1"/>
  <c r="R66" i="22"/>
  <c r="S66" i="22" s="1"/>
  <c r="R67" i="22"/>
  <c r="S67" i="22" s="1"/>
  <c r="R68" i="22"/>
  <c r="S68" i="22" s="1"/>
  <c r="R69" i="22"/>
  <c r="S69" i="22" s="1"/>
  <c r="R70" i="22"/>
  <c r="S70" i="22" s="1"/>
  <c r="R71" i="22"/>
  <c r="S71" i="22" s="1"/>
  <c r="R72" i="22"/>
  <c r="S72" i="22" s="1"/>
  <c r="R73" i="22"/>
  <c r="S73" i="22" s="1"/>
  <c r="R74" i="22"/>
  <c r="S74" i="22" s="1"/>
  <c r="R75" i="22"/>
  <c r="S75" i="22" s="1"/>
  <c r="R76" i="22"/>
  <c r="S76" i="22" s="1"/>
  <c r="R77" i="22"/>
  <c r="S77" i="22" s="1"/>
  <c r="R78" i="22"/>
  <c r="S78" i="22" s="1"/>
  <c r="R79" i="22"/>
  <c r="S79" i="22" s="1"/>
  <c r="R80" i="22"/>
  <c r="S80" i="22" s="1"/>
  <c r="R81" i="22"/>
  <c r="S81" i="22" s="1"/>
  <c r="R82" i="22"/>
  <c r="S82" i="22" s="1"/>
  <c r="R83" i="22"/>
  <c r="S83" i="22" s="1"/>
  <c r="R84" i="22"/>
  <c r="S84" i="22" s="1"/>
  <c r="R85" i="22"/>
  <c r="S85" i="22" s="1"/>
  <c r="R86" i="22"/>
  <c r="S86" i="22" s="1"/>
  <c r="R87" i="22"/>
  <c r="S87" i="22" s="1"/>
  <c r="R88" i="22"/>
  <c r="S88" i="22" s="1"/>
  <c r="R89" i="22"/>
  <c r="S89" i="22" s="1"/>
  <c r="R90" i="22"/>
  <c r="S90" i="22" s="1"/>
  <c r="R91" i="22"/>
  <c r="S91" i="22" s="1"/>
  <c r="R92" i="22"/>
  <c r="S92" i="22" s="1"/>
  <c r="R93" i="22"/>
  <c r="S93" i="22" s="1"/>
  <c r="R94" i="22"/>
  <c r="S94" i="22" s="1"/>
  <c r="R95" i="22"/>
  <c r="S95" i="22" s="1"/>
  <c r="R96" i="22"/>
  <c r="S96" i="22" s="1"/>
  <c r="R97" i="22"/>
  <c r="S97" i="22" s="1"/>
  <c r="R98" i="22"/>
  <c r="S98" i="22" s="1"/>
  <c r="R99" i="22"/>
  <c r="S99" i="22" s="1"/>
  <c r="R100" i="22"/>
  <c r="S100" i="22" s="1"/>
  <c r="R101" i="22"/>
  <c r="S101" i="22" s="1"/>
  <c r="Q4" i="22"/>
  <c r="Q5" i="22"/>
  <c r="Q6" i="22"/>
  <c r="Q7" i="22"/>
  <c r="Q8" i="22"/>
  <c r="Q9" i="22"/>
  <c r="Q10" i="22"/>
  <c r="Q11" i="22"/>
  <c r="Q12" i="22"/>
  <c r="Q13" i="22"/>
  <c r="Q14" i="22"/>
  <c r="Q15" i="22"/>
  <c r="Q16" i="22"/>
  <c r="Q17" i="22"/>
  <c r="Q18" i="22"/>
  <c r="Q19" i="22"/>
  <c r="Q20" i="22"/>
  <c r="Q21" i="22"/>
  <c r="Q22" i="22"/>
  <c r="Q23" i="22"/>
  <c r="Q24" i="22"/>
  <c r="Q25" i="22"/>
  <c r="Q26" i="22"/>
  <c r="Q27" i="22"/>
  <c r="Q28" i="22"/>
  <c r="Q29" i="22"/>
  <c r="Q30" i="22"/>
  <c r="Q31" i="22"/>
  <c r="Q32" i="22"/>
  <c r="Q33" i="22"/>
  <c r="Q34" i="22"/>
  <c r="Q35" i="22"/>
  <c r="Q36" i="22"/>
  <c r="Q37" i="22"/>
  <c r="Q38" i="22"/>
  <c r="Q39" i="22"/>
  <c r="Q40" i="22"/>
  <c r="Q41" i="22"/>
  <c r="Q42" i="22"/>
  <c r="Q43" i="22"/>
  <c r="Q44" i="22"/>
  <c r="Q45" i="22"/>
  <c r="Q46" i="22"/>
  <c r="Q47" i="22"/>
  <c r="Q48" i="22"/>
  <c r="Q49" i="22"/>
  <c r="Q50" i="22"/>
  <c r="Q51" i="22"/>
  <c r="Q52" i="22"/>
  <c r="Q53" i="22"/>
  <c r="Q54" i="22"/>
  <c r="Q55" i="22"/>
  <c r="Q56" i="22"/>
  <c r="Q57" i="22"/>
  <c r="Q58" i="22"/>
  <c r="Q59" i="22"/>
  <c r="Q60" i="22"/>
  <c r="Q61" i="22"/>
  <c r="Q62" i="22"/>
  <c r="Q63" i="22"/>
  <c r="Q64" i="22"/>
  <c r="Q65" i="22"/>
  <c r="Q66" i="22"/>
  <c r="Q67" i="22"/>
  <c r="Q68" i="22"/>
  <c r="Q69" i="22"/>
  <c r="Q70" i="22"/>
  <c r="Q71" i="22"/>
  <c r="Q72" i="22"/>
  <c r="Q73" i="22"/>
  <c r="Q74" i="22"/>
  <c r="Q75" i="22"/>
  <c r="Q76" i="22"/>
  <c r="Q77" i="22"/>
  <c r="Q78" i="22"/>
  <c r="Q79" i="22"/>
  <c r="Q80" i="22"/>
  <c r="Q81" i="22"/>
  <c r="Q82" i="22"/>
  <c r="Q83" i="22"/>
  <c r="Q84" i="22"/>
  <c r="Q85" i="22"/>
  <c r="Q86" i="22"/>
  <c r="Q87" i="22"/>
  <c r="Q88" i="22"/>
  <c r="Q89" i="22"/>
  <c r="Q90" i="22"/>
  <c r="Q91" i="22"/>
  <c r="Q92" i="22"/>
  <c r="Q93" i="22"/>
  <c r="Q94" i="22"/>
  <c r="Q95" i="22"/>
  <c r="Q96" i="22"/>
  <c r="Q97" i="22"/>
  <c r="Q98" i="22"/>
  <c r="Q99" i="22"/>
  <c r="Q100" i="22"/>
  <c r="Q101" i="22"/>
  <c r="R3" i="21"/>
  <c r="S3" i="21" s="1"/>
  <c r="R5" i="21"/>
  <c r="R7" i="21"/>
  <c r="S7" i="21" s="1"/>
  <c r="R9" i="21"/>
  <c r="R11" i="21"/>
  <c r="S11" i="21" s="1"/>
  <c r="R13" i="21"/>
  <c r="R15" i="21"/>
  <c r="S15" i="21" s="1"/>
  <c r="R17" i="21"/>
  <c r="R19" i="21"/>
  <c r="S19" i="21" s="1"/>
  <c r="R21" i="21"/>
  <c r="R23" i="21"/>
  <c r="S23" i="21" s="1"/>
  <c r="R25" i="21"/>
  <c r="R27" i="21"/>
  <c r="S27" i="21" s="1"/>
  <c r="R29" i="21"/>
  <c r="R31" i="21"/>
  <c r="S31" i="21" s="1"/>
  <c r="R33" i="21"/>
  <c r="R35" i="21"/>
  <c r="S35" i="21" s="1"/>
  <c r="R37" i="21"/>
  <c r="R39" i="21"/>
  <c r="S39" i="21" s="1"/>
  <c r="R41" i="21"/>
  <c r="R43" i="21"/>
  <c r="S43" i="21" s="1"/>
  <c r="R45" i="21"/>
  <c r="R47" i="21"/>
  <c r="S47" i="21" s="1"/>
  <c r="R49" i="21"/>
  <c r="R51" i="21"/>
  <c r="S51" i="21" s="1"/>
  <c r="R53" i="21"/>
  <c r="R55" i="21"/>
  <c r="S55" i="21" s="1"/>
  <c r="R57" i="21"/>
  <c r="R59" i="21"/>
  <c r="S59" i="21" s="1"/>
  <c r="R61" i="21"/>
  <c r="R63" i="21"/>
  <c r="S63" i="21" s="1"/>
  <c r="R65" i="21"/>
  <c r="R67" i="21"/>
  <c r="S67" i="21" s="1"/>
  <c r="R69" i="21"/>
  <c r="R71" i="21"/>
  <c r="S71" i="21" s="1"/>
  <c r="R73" i="21"/>
  <c r="R75" i="21"/>
  <c r="S75" i="21" s="1"/>
  <c r="R76" i="21"/>
  <c r="S76" i="21" s="1"/>
  <c r="R77" i="21"/>
  <c r="S77" i="21" s="1"/>
  <c r="R78" i="21"/>
  <c r="S78" i="21" s="1"/>
  <c r="R79" i="21"/>
  <c r="S79" i="21" s="1"/>
  <c r="R80" i="21"/>
  <c r="S80" i="21" s="1"/>
  <c r="R81" i="21"/>
  <c r="S81" i="21" s="1"/>
  <c r="R82" i="21"/>
  <c r="S82" i="21" s="1"/>
  <c r="R83" i="21"/>
  <c r="S83" i="21" s="1"/>
  <c r="R84" i="21"/>
  <c r="S84" i="21" s="1"/>
  <c r="R85" i="21"/>
  <c r="S85" i="21" s="1"/>
  <c r="R86" i="21"/>
  <c r="S86" i="21" s="1"/>
  <c r="R87" i="21"/>
  <c r="S87" i="21" s="1"/>
  <c r="R88" i="21"/>
  <c r="S88" i="21" s="1"/>
  <c r="R89" i="21"/>
  <c r="S89" i="21" s="1"/>
  <c r="R90" i="21"/>
  <c r="S90" i="21" s="1"/>
  <c r="R91" i="21"/>
  <c r="S91" i="21" s="1"/>
  <c r="R92" i="21"/>
  <c r="S92" i="21" s="1"/>
  <c r="R93" i="21"/>
  <c r="S93" i="21" s="1"/>
  <c r="R94" i="21"/>
  <c r="S94" i="21" s="1"/>
  <c r="R95" i="21"/>
  <c r="S95" i="21" s="1"/>
  <c r="R96" i="21"/>
  <c r="S96" i="21" s="1"/>
  <c r="R97" i="21"/>
  <c r="S97" i="21" s="1"/>
  <c r="R98" i="21"/>
  <c r="S98" i="21" s="1"/>
  <c r="R99" i="21"/>
  <c r="S99" i="21" s="1"/>
  <c r="R100" i="21"/>
  <c r="S100" i="21" s="1"/>
  <c r="R101" i="21"/>
  <c r="S101" i="21" s="1"/>
  <c r="Q4" i="21"/>
  <c r="Q5" i="21"/>
  <c r="Q6" i="21"/>
  <c r="Q7" i="21"/>
  <c r="Q8" i="21"/>
  <c r="Q9" i="21"/>
  <c r="Q10" i="21"/>
  <c r="Q11" i="21"/>
  <c r="Q12" i="21"/>
  <c r="Q13" i="21"/>
  <c r="Q14" i="21"/>
  <c r="Q15" i="21"/>
  <c r="Q16" i="21"/>
  <c r="Q17" i="21"/>
  <c r="Q18" i="21"/>
  <c r="Q19" i="21"/>
  <c r="Q20" i="21"/>
  <c r="Q21" i="21"/>
  <c r="Q22" i="21"/>
  <c r="Q23" i="21"/>
  <c r="Q24" i="21"/>
  <c r="Q25" i="21"/>
  <c r="Q26" i="21"/>
  <c r="Q27" i="21"/>
  <c r="Q28" i="21"/>
  <c r="Q29" i="21"/>
  <c r="Q30" i="21"/>
  <c r="Q31" i="21"/>
  <c r="Q32" i="21"/>
  <c r="Q33" i="21"/>
  <c r="Q34" i="21"/>
  <c r="Q35" i="21"/>
  <c r="Q36" i="21"/>
  <c r="Q37" i="21"/>
  <c r="Q38" i="21"/>
  <c r="Q39" i="21"/>
  <c r="Q40" i="21"/>
  <c r="Q41" i="21"/>
  <c r="Q42" i="21"/>
  <c r="Q43" i="21"/>
  <c r="Q44" i="21"/>
  <c r="Q45" i="21"/>
  <c r="Q46" i="21"/>
  <c r="Q47" i="21"/>
  <c r="Q48" i="21"/>
  <c r="Q49" i="21"/>
  <c r="Q50" i="21"/>
  <c r="Q51" i="21"/>
  <c r="Q52" i="21"/>
  <c r="Q53" i="21"/>
  <c r="Q54" i="21"/>
  <c r="Q55" i="21"/>
  <c r="Q56" i="21"/>
  <c r="Q57" i="21"/>
  <c r="Q58" i="21"/>
  <c r="Q59" i="21"/>
  <c r="Q60" i="21"/>
  <c r="Q61" i="21"/>
  <c r="Q62" i="21"/>
  <c r="Q63" i="21"/>
  <c r="Q64" i="21"/>
  <c r="Q65" i="21"/>
  <c r="Q66" i="21"/>
  <c r="Q67" i="21"/>
  <c r="Q68" i="21"/>
  <c r="Q69" i="21"/>
  <c r="Q70" i="21"/>
  <c r="Q71" i="21"/>
  <c r="Q72" i="21"/>
  <c r="Q73" i="21"/>
  <c r="Q74" i="21"/>
  <c r="Q75" i="21"/>
  <c r="Q76" i="21"/>
  <c r="Q77" i="21"/>
  <c r="Q78" i="21"/>
  <c r="Q79" i="21"/>
  <c r="Q80" i="21"/>
  <c r="Q81" i="21"/>
  <c r="Q82" i="21"/>
  <c r="Q83" i="21"/>
  <c r="Q84" i="21"/>
  <c r="Q85" i="21"/>
  <c r="Q86" i="21"/>
  <c r="Q87" i="21"/>
  <c r="Q88" i="21"/>
  <c r="Q89" i="21"/>
  <c r="Q90" i="21"/>
  <c r="Q91" i="21"/>
  <c r="Q92" i="21"/>
  <c r="Q93" i="21"/>
  <c r="Q94" i="21"/>
  <c r="Q95" i="21"/>
  <c r="Q96" i="21"/>
  <c r="Q97" i="21"/>
  <c r="Q98" i="21"/>
  <c r="Q99" i="21"/>
  <c r="Q100" i="21"/>
  <c r="Q101" i="21"/>
  <c r="R3" i="20"/>
  <c r="R4" i="20"/>
  <c r="S4" i="20" s="1"/>
  <c r="R5" i="20"/>
  <c r="R6" i="20"/>
  <c r="S6" i="20" s="1"/>
  <c r="R7" i="20"/>
  <c r="R8" i="20"/>
  <c r="S8" i="20" s="1"/>
  <c r="R9" i="20"/>
  <c r="R10" i="20"/>
  <c r="S10" i="20" s="1"/>
  <c r="R11" i="20"/>
  <c r="R12" i="20"/>
  <c r="S12" i="20" s="1"/>
  <c r="R13" i="20"/>
  <c r="R14" i="20"/>
  <c r="S14" i="20" s="1"/>
  <c r="R15" i="20"/>
  <c r="R16" i="20"/>
  <c r="S16" i="20" s="1"/>
  <c r="R17" i="20"/>
  <c r="R18" i="20"/>
  <c r="S18" i="20" s="1"/>
  <c r="R19" i="20"/>
  <c r="R20" i="20"/>
  <c r="S20" i="20" s="1"/>
  <c r="R21" i="20"/>
  <c r="R22" i="20"/>
  <c r="S22" i="20" s="1"/>
  <c r="R23" i="20"/>
  <c r="R24" i="20"/>
  <c r="S24" i="20" s="1"/>
  <c r="R25" i="20"/>
  <c r="R26" i="20"/>
  <c r="S26" i="20" s="1"/>
  <c r="R27" i="20"/>
  <c r="R28" i="20"/>
  <c r="S28" i="20" s="1"/>
  <c r="R29" i="20"/>
  <c r="R30" i="20"/>
  <c r="S30" i="20" s="1"/>
  <c r="R31" i="20"/>
  <c r="R32" i="20"/>
  <c r="S32" i="20" s="1"/>
  <c r="R33" i="20"/>
  <c r="R34" i="20"/>
  <c r="S34" i="20" s="1"/>
  <c r="R35" i="20"/>
  <c r="R36" i="20"/>
  <c r="S36" i="20" s="1"/>
  <c r="R37" i="20"/>
  <c r="R38" i="20"/>
  <c r="S38" i="20" s="1"/>
  <c r="R39" i="20"/>
  <c r="R40" i="20"/>
  <c r="S40" i="20" s="1"/>
  <c r="R41" i="20"/>
  <c r="R42" i="20"/>
  <c r="S42" i="20" s="1"/>
  <c r="R43" i="20"/>
  <c r="R44" i="20"/>
  <c r="S44" i="20" s="1"/>
  <c r="R45" i="20"/>
  <c r="R46" i="20"/>
  <c r="S46" i="20" s="1"/>
  <c r="R47" i="20"/>
  <c r="R48" i="20"/>
  <c r="S48" i="20" s="1"/>
  <c r="R49" i="20"/>
  <c r="R50" i="20"/>
  <c r="S50" i="20" s="1"/>
  <c r="R51" i="20"/>
  <c r="R52" i="20"/>
  <c r="S52" i="20" s="1"/>
  <c r="R53" i="20"/>
  <c r="R54" i="20"/>
  <c r="S54" i="20" s="1"/>
  <c r="R55" i="20"/>
  <c r="R56" i="20"/>
  <c r="S56" i="20" s="1"/>
  <c r="R57" i="20"/>
  <c r="R58" i="20"/>
  <c r="S58" i="20" s="1"/>
  <c r="R59" i="20"/>
  <c r="R60" i="20"/>
  <c r="S60" i="20" s="1"/>
  <c r="R61" i="20"/>
  <c r="R62" i="20"/>
  <c r="S62" i="20" s="1"/>
  <c r="R63" i="20"/>
  <c r="R64" i="20"/>
  <c r="S64" i="20" s="1"/>
  <c r="R65" i="20"/>
  <c r="R66" i="20"/>
  <c r="S66" i="20" s="1"/>
  <c r="R67" i="20"/>
  <c r="R68" i="20"/>
  <c r="S68" i="20" s="1"/>
  <c r="R69" i="20"/>
  <c r="R70" i="20"/>
  <c r="S70" i="20" s="1"/>
  <c r="R71" i="20"/>
  <c r="R72" i="20"/>
  <c r="S72" i="20" s="1"/>
  <c r="R73" i="20"/>
  <c r="R74" i="20"/>
  <c r="S74" i="20" s="1"/>
  <c r="R75" i="20"/>
  <c r="R76" i="20"/>
  <c r="S76" i="20" s="1"/>
  <c r="R77" i="20"/>
  <c r="R78" i="20"/>
  <c r="S78" i="20" s="1"/>
  <c r="R79" i="20"/>
  <c r="R80" i="20"/>
  <c r="S80" i="20" s="1"/>
  <c r="R81" i="20"/>
  <c r="R82" i="20"/>
  <c r="S82" i="20" s="1"/>
  <c r="R83" i="20"/>
  <c r="R84" i="20"/>
  <c r="S84" i="20" s="1"/>
  <c r="R85" i="20"/>
  <c r="R86" i="20"/>
  <c r="S86" i="20" s="1"/>
  <c r="R87" i="20"/>
  <c r="R88" i="20"/>
  <c r="S88" i="20" s="1"/>
  <c r="R89" i="20"/>
  <c r="R90" i="20"/>
  <c r="S90" i="20" s="1"/>
  <c r="R91" i="20"/>
  <c r="R92" i="20"/>
  <c r="S92" i="20" s="1"/>
  <c r="R93" i="20"/>
  <c r="R94" i="20"/>
  <c r="S94" i="20" s="1"/>
  <c r="R95" i="20"/>
  <c r="R96" i="20"/>
  <c r="S96" i="20" s="1"/>
  <c r="R97" i="20"/>
  <c r="R98" i="20"/>
  <c r="S98" i="20" s="1"/>
  <c r="R99" i="20"/>
  <c r="R100" i="20"/>
  <c r="S100" i="20" s="1"/>
  <c r="R101" i="20"/>
  <c r="Q4" i="20"/>
  <c r="Q5" i="20"/>
  <c r="R2" i="20" s="1"/>
  <c r="Q6" i="20"/>
  <c r="Q7" i="20"/>
  <c r="Q8" i="20"/>
  <c r="Q9" i="20"/>
  <c r="Q10" i="20"/>
  <c r="Q11" i="20"/>
  <c r="Q12" i="20"/>
  <c r="Q13" i="20"/>
  <c r="Q14" i="20"/>
  <c r="Q15" i="20"/>
  <c r="Q16" i="20"/>
  <c r="Q17" i="20"/>
  <c r="Q18" i="20"/>
  <c r="Q19" i="20"/>
  <c r="Q20" i="20"/>
  <c r="Q21" i="20"/>
  <c r="Q22" i="20"/>
  <c r="Q23" i="20"/>
  <c r="Q24" i="20"/>
  <c r="Q25" i="20"/>
  <c r="Q26" i="20"/>
  <c r="Q27" i="20"/>
  <c r="Q28" i="20"/>
  <c r="Q29" i="20"/>
  <c r="Q30" i="20"/>
  <c r="Q31" i="20"/>
  <c r="Q32" i="20"/>
  <c r="Q33" i="20"/>
  <c r="Q34" i="20"/>
  <c r="Q35" i="20"/>
  <c r="Q36" i="20"/>
  <c r="Q37" i="20"/>
  <c r="Q38" i="20"/>
  <c r="Q39" i="20"/>
  <c r="Q40" i="20"/>
  <c r="Q41" i="20"/>
  <c r="Q42" i="20"/>
  <c r="Q43" i="20"/>
  <c r="Q44" i="20"/>
  <c r="Q45" i="20"/>
  <c r="Q46" i="20"/>
  <c r="Q47" i="20"/>
  <c r="Q48" i="20"/>
  <c r="Q49" i="20"/>
  <c r="Q50" i="20"/>
  <c r="Q51" i="20"/>
  <c r="Q52" i="20"/>
  <c r="Q53" i="20"/>
  <c r="Q54" i="20"/>
  <c r="Q55" i="20"/>
  <c r="Q56" i="20"/>
  <c r="Q57" i="20"/>
  <c r="Q58" i="20"/>
  <c r="Q59" i="20"/>
  <c r="Q60" i="20"/>
  <c r="Q61" i="20"/>
  <c r="Q62" i="20"/>
  <c r="Q63" i="20"/>
  <c r="Q64" i="20"/>
  <c r="Q65" i="20"/>
  <c r="Q66" i="20"/>
  <c r="Q67" i="20"/>
  <c r="Q68" i="20"/>
  <c r="Q69" i="20"/>
  <c r="Q70" i="20"/>
  <c r="Q71" i="20"/>
  <c r="Q72" i="20"/>
  <c r="Q73" i="20"/>
  <c r="Q74" i="20"/>
  <c r="Q75" i="20"/>
  <c r="Q76" i="20"/>
  <c r="Q77" i="20"/>
  <c r="Q78" i="20"/>
  <c r="Q79" i="20"/>
  <c r="Q80" i="20"/>
  <c r="Q81" i="20"/>
  <c r="Q82" i="20"/>
  <c r="Q83" i="20"/>
  <c r="Q84" i="20"/>
  <c r="Q85" i="20"/>
  <c r="Q86" i="20"/>
  <c r="Q87" i="20"/>
  <c r="Q88" i="20"/>
  <c r="Q89" i="20"/>
  <c r="Q90" i="20"/>
  <c r="Q91" i="20"/>
  <c r="Q92" i="20"/>
  <c r="Q93" i="20"/>
  <c r="Q94" i="20"/>
  <c r="Q95" i="20"/>
  <c r="Q96" i="20"/>
  <c r="Q97" i="20"/>
  <c r="Q98" i="20"/>
  <c r="Q99" i="20"/>
  <c r="Q100" i="20"/>
  <c r="Q101" i="20"/>
  <c r="R3" i="19"/>
  <c r="S3" i="19" s="1"/>
  <c r="R4" i="19"/>
  <c r="S4" i="19" s="1"/>
  <c r="R5" i="19"/>
  <c r="S5" i="19" s="1"/>
  <c r="R6" i="19"/>
  <c r="S6" i="19" s="1"/>
  <c r="R7" i="19"/>
  <c r="S7" i="19" s="1"/>
  <c r="R8" i="19"/>
  <c r="S8" i="19" s="1"/>
  <c r="R9" i="19"/>
  <c r="S9" i="19" s="1"/>
  <c r="R10" i="19"/>
  <c r="S10" i="19" s="1"/>
  <c r="R11" i="19"/>
  <c r="S11" i="19" s="1"/>
  <c r="R12" i="19"/>
  <c r="S12" i="19" s="1"/>
  <c r="R13" i="19"/>
  <c r="S13" i="19" s="1"/>
  <c r="R14" i="19"/>
  <c r="S14" i="19" s="1"/>
  <c r="R15" i="19"/>
  <c r="S15" i="19" s="1"/>
  <c r="R16" i="19"/>
  <c r="S16" i="19" s="1"/>
  <c r="R17" i="19"/>
  <c r="S17" i="19" s="1"/>
  <c r="R18" i="19"/>
  <c r="S18" i="19" s="1"/>
  <c r="R19" i="19"/>
  <c r="S19" i="19" s="1"/>
  <c r="R20" i="19"/>
  <c r="S20" i="19" s="1"/>
  <c r="R21" i="19"/>
  <c r="S21" i="19" s="1"/>
  <c r="R22" i="19"/>
  <c r="S22" i="19" s="1"/>
  <c r="R23" i="19"/>
  <c r="S23" i="19" s="1"/>
  <c r="R24" i="19"/>
  <c r="S24" i="19" s="1"/>
  <c r="R25" i="19"/>
  <c r="S25" i="19" s="1"/>
  <c r="R26" i="19"/>
  <c r="S26" i="19" s="1"/>
  <c r="R27" i="19"/>
  <c r="S27" i="19" s="1"/>
  <c r="R28" i="19"/>
  <c r="S28" i="19" s="1"/>
  <c r="R29" i="19"/>
  <c r="S29" i="19" s="1"/>
  <c r="R30" i="19"/>
  <c r="S30" i="19" s="1"/>
  <c r="R31" i="19"/>
  <c r="S31" i="19" s="1"/>
  <c r="R32" i="19"/>
  <c r="S32" i="19" s="1"/>
  <c r="R33" i="19"/>
  <c r="S33" i="19" s="1"/>
  <c r="R34" i="19"/>
  <c r="S34" i="19" s="1"/>
  <c r="R35" i="19"/>
  <c r="S35" i="19" s="1"/>
  <c r="R36" i="19"/>
  <c r="S36" i="19" s="1"/>
  <c r="R37" i="19"/>
  <c r="S37" i="19" s="1"/>
  <c r="R38" i="19"/>
  <c r="S38" i="19" s="1"/>
  <c r="R39" i="19"/>
  <c r="S39" i="19" s="1"/>
  <c r="R40" i="19"/>
  <c r="S40" i="19" s="1"/>
  <c r="R41" i="19"/>
  <c r="S41" i="19" s="1"/>
  <c r="R42" i="19"/>
  <c r="S42" i="19" s="1"/>
  <c r="R43" i="19"/>
  <c r="S43" i="19" s="1"/>
  <c r="R44" i="19"/>
  <c r="S44" i="19" s="1"/>
  <c r="R45" i="19"/>
  <c r="S45" i="19" s="1"/>
  <c r="R46" i="19"/>
  <c r="S46" i="19" s="1"/>
  <c r="R47" i="19"/>
  <c r="S47" i="19" s="1"/>
  <c r="R48" i="19"/>
  <c r="S48" i="19" s="1"/>
  <c r="R49" i="19"/>
  <c r="S49" i="19" s="1"/>
  <c r="R50" i="19"/>
  <c r="S50" i="19" s="1"/>
  <c r="R51" i="19"/>
  <c r="S51" i="19" s="1"/>
  <c r="R52" i="19"/>
  <c r="S52" i="19" s="1"/>
  <c r="R53" i="19"/>
  <c r="S53" i="19" s="1"/>
  <c r="R54" i="19"/>
  <c r="S54" i="19" s="1"/>
  <c r="R55" i="19"/>
  <c r="S55" i="19" s="1"/>
  <c r="R56" i="19"/>
  <c r="S56" i="19" s="1"/>
  <c r="R57" i="19"/>
  <c r="S57" i="19" s="1"/>
  <c r="R58" i="19"/>
  <c r="S58" i="19" s="1"/>
  <c r="R59" i="19"/>
  <c r="S59" i="19" s="1"/>
  <c r="R60" i="19"/>
  <c r="S60" i="19" s="1"/>
  <c r="R61" i="19"/>
  <c r="S61" i="19" s="1"/>
  <c r="R62" i="19"/>
  <c r="S62" i="19" s="1"/>
  <c r="R63" i="19"/>
  <c r="S63" i="19" s="1"/>
  <c r="R64" i="19"/>
  <c r="S64" i="19" s="1"/>
  <c r="R65" i="19"/>
  <c r="S65" i="19" s="1"/>
  <c r="R66" i="19"/>
  <c r="S66" i="19" s="1"/>
  <c r="R67" i="19"/>
  <c r="S67" i="19" s="1"/>
  <c r="R68" i="19"/>
  <c r="S68" i="19" s="1"/>
  <c r="R69" i="19"/>
  <c r="S69" i="19" s="1"/>
  <c r="R70" i="19"/>
  <c r="S70" i="19" s="1"/>
  <c r="R71" i="19"/>
  <c r="S71" i="19" s="1"/>
  <c r="R72" i="19"/>
  <c r="S72" i="19" s="1"/>
  <c r="R73" i="19"/>
  <c r="S73" i="19" s="1"/>
  <c r="R74" i="19"/>
  <c r="S74" i="19" s="1"/>
  <c r="R75" i="19"/>
  <c r="S75" i="19" s="1"/>
  <c r="R76" i="19"/>
  <c r="S76" i="19" s="1"/>
  <c r="R77" i="19"/>
  <c r="S77" i="19" s="1"/>
  <c r="R78" i="19"/>
  <c r="S78" i="19" s="1"/>
  <c r="R79" i="19"/>
  <c r="S79" i="19" s="1"/>
  <c r="R80" i="19"/>
  <c r="S80" i="19" s="1"/>
  <c r="R81" i="19"/>
  <c r="S81" i="19" s="1"/>
  <c r="R82" i="19"/>
  <c r="S82" i="19" s="1"/>
  <c r="R83" i="19"/>
  <c r="S83" i="19" s="1"/>
  <c r="R84" i="19"/>
  <c r="S84" i="19" s="1"/>
  <c r="R85" i="19"/>
  <c r="S85" i="19" s="1"/>
  <c r="R86" i="19"/>
  <c r="S86" i="19" s="1"/>
  <c r="R87" i="19"/>
  <c r="S87" i="19" s="1"/>
  <c r="R88" i="19"/>
  <c r="S88" i="19" s="1"/>
  <c r="R89" i="19"/>
  <c r="S89" i="19" s="1"/>
  <c r="R90" i="19"/>
  <c r="S90" i="19" s="1"/>
  <c r="R91" i="19"/>
  <c r="S91" i="19" s="1"/>
  <c r="R92" i="19"/>
  <c r="S92" i="19" s="1"/>
  <c r="R93" i="19"/>
  <c r="S93" i="19" s="1"/>
  <c r="R94" i="19"/>
  <c r="S94" i="19" s="1"/>
  <c r="R95" i="19"/>
  <c r="S95" i="19" s="1"/>
  <c r="R96" i="19"/>
  <c r="S96" i="19" s="1"/>
  <c r="R97" i="19"/>
  <c r="S97" i="19" s="1"/>
  <c r="R98" i="19"/>
  <c r="S98" i="19" s="1"/>
  <c r="R99" i="19"/>
  <c r="S99" i="19" s="1"/>
  <c r="R100" i="19"/>
  <c r="S100" i="19" s="1"/>
  <c r="R101" i="19"/>
  <c r="S101" i="19" s="1"/>
  <c r="Q4" i="19"/>
  <c r="Q5" i="19"/>
  <c r="Q6" i="19"/>
  <c r="Q7" i="19"/>
  <c r="Q8" i="19"/>
  <c r="Q9" i="19"/>
  <c r="Q10" i="19"/>
  <c r="Q11" i="19"/>
  <c r="Q12" i="19"/>
  <c r="Q13" i="19"/>
  <c r="Q14" i="19"/>
  <c r="Q15" i="19"/>
  <c r="Q16" i="19"/>
  <c r="Q17" i="19"/>
  <c r="Q18" i="19"/>
  <c r="Q19" i="19"/>
  <c r="Q20" i="19"/>
  <c r="Q21" i="19"/>
  <c r="Q22" i="19"/>
  <c r="Q23" i="19"/>
  <c r="Q24" i="19"/>
  <c r="Q25" i="19"/>
  <c r="Q26" i="19"/>
  <c r="Q27" i="19"/>
  <c r="Q28" i="19"/>
  <c r="Q29" i="19"/>
  <c r="Q30" i="19"/>
  <c r="Q31" i="19"/>
  <c r="Q32" i="19"/>
  <c r="Q33" i="19"/>
  <c r="Q34" i="19"/>
  <c r="Q35" i="19"/>
  <c r="Q36" i="19"/>
  <c r="Q37" i="19"/>
  <c r="Q38" i="19"/>
  <c r="Q39" i="19"/>
  <c r="Q40" i="19"/>
  <c r="Q41" i="19"/>
  <c r="Q42" i="19"/>
  <c r="Q43" i="19"/>
  <c r="Q44" i="19"/>
  <c r="Q45" i="19"/>
  <c r="Q46" i="19"/>
  <c r="Q47" i="19"/>
  <c r="Q48" i="19"/>
  <c r="Q49" i="19"/>
  <c r="Q50" i="19"/>
  <c r="Q51" i="19"/>
  <c r="Q52" i="19"/>
  <c r="Q53" i="19"/>
  <c r="Q54" i="19"/>
  <c r="Q55" i="19"/>
  <c r="Q56" i="19"/>
  <c r="Q57" i="19"/>
  <c r="Q58" i="19"/>
  <c r="Q59" i="19"/>
  <c r="Q60" i="19"/>
  <c r="Q61" i="19"/>
  <c r="Q62" i="19"/>
  <c r="Q63" i="19"/>
  <c r="Q64" i="19"/>
  <c r="Q65" i="19"/>
  <c r="Q66" i="19"/>
  <c r="Q67" i="19"/>
  <c r="Q68" i="19"/>
  <c r="Q69" i="19"/>
  <c r="Q70" i="19"/>
  <c r="Q71" i="19"/>
  <c r="Q72" i="19"/>
  <c r="Q73" i="19"/>
  <c r="Q74" i="19"/>
  <c r="Q75" i="19"/>
  <c r="Q76" i="19"/>
  <c r="Q77" i="19"/>
  <c r="Q78" i="19"/>
  <c r="Q79" i="19"/>
  <c r="Q80" i="19"/>
  <c r="Q81" i="19"/>
  <c r="Q82" i="19"/>
  <c r="Q83" i="19"/>
  <c r="Q84" i="19"/>
  <c r="Q85" i="19"/>
  <c r="Q86" i="19"/>
  <c r="Q87" i="19"/>
  <c r="Q88" i="19"/>
  <c r="Q89" i="19"/>
  <c r="Q90" i="19"/>
  <c r="Q91" i="19"/>
  <c r="Q92" i="19"/>
  <c r="Q93" i="19"/>
  <c r="Q94" i="19"/>
  <c r="Q95" i="19"/>
  <c r="Q96" i="19"/>
  <c r="Q97" i="19"/>
  <c r="Q98" i="19"/>
  <c r="Q99" i="19"/>
  <c r="Q100" i="19"/>
  <c r="Q101" i="19"/>
  <c r="Q5" i="18"/>
  <c r="Q6" i="18"/>
  <c r="R4" i="18" s="1"/>
  <c r="S4" i="18" s="1"/>
  <c r="Q7" i="18"/>
  <c r="Q8" i="18"/>
  <c r="R8" i="18" s="1"/>
  <c r="S8" i="18" s="1"/>
  <c r="Q9" i="18"/>
  <c r="Q10" i="18"/>
  <c r="R10" i="18" s="1"/>
  <c r="S10" i="18" s="1"/>
  <c r="Q11" i="18"/>
  <c r="Q12" i="18"/>
  <c r="R12" i="18" s="1"/>
  <c r="S12" i="18" s="1"/>
  <c r="Q13" i="18"/>
  <c r="Q14" i="18"/>
  <c r="R14" i="18" s="1"/>
  <c r="S14" i="18" s="1"/>
  <c r="Q15" i="18"/>
  <c r="Q16" i="18"/>
  <c r="R16" i="18" s="1"/>
  <c r="S16" i="18" s="1"/>
  <c r="Q17" i="18"/>
  <c r="Q18" i="18"/>
  <c r="R18" i="18" s="1"/>
  <c r="S18" i="18" s="1"/>
  <c r="Q19" i="18"/>
  <c r="Q20" i="18"/>
  <c r="R20" i="18" s="1"/>
  <c r="S20" i="18" s="1"/>
  <c r="Q21" i="18"/>
  <c r="Q22" i="18"/>
  <c r="R22" i="18" s="1"/>
  <c r="S22" i="18" s="1"/>
  <c r="Q23" i="18"/>
  <c r="Q24" i="18"/>
  <c r="R24" i="18" s="1"/>
  <c r="S24" i="18" s="1"/>
  <c r="Q25" i="18"/>
  <c r="Q26" i="18"/>
  <c r="R26" i="18" s="1"/>
  <c r="S26" i="18" s="1"/>
  <c r="Q27" i="18"/>
  <c r="Q28" i="18"/>
  <c r="R28" i="18" s="1"/>
  <c r="S28" i="18" s="1"/>
  <c r="Q29" i="18"/>
  <c r="Q30" i="18"/>
  <c r="R30" i="18" s="1"/>
  <c r="S30" i="18" s="1"/>
  <c r="Q31" i="18"/>
  <c r="Q32" i="18"/>
  <c r="R32" i="18" s="1"/>
  <c r="S32" i="18" s="1"/>
  <c r="Q33" i="18"/>
  <c r="Q34" i="18"/>
  <c r="R34" i="18" s="1"/>
  <c r="S34" i="18" s="1"/>
  <c r="Q35" i="18"/>
  <c r="Q36" i="18"/>
  <c r="R36" i="18" s="1"/>
  <c r="S36" i="18" s="1"/>
  <c r="Q37" i="18"/>
  <c r="Q38" i="18"/>
  <c r="R38" i="18" s="1"/>
  <c r="S38" i="18" s="1"/>
  <c r="Q39" i="18"/>
  <c r="Q40" i="18"/>
  <c r="R40" i="18" s="1"/>
  <c r="S40" i="18" s="1"/>
  <c r="Q41" i="18"/>
  <c r="Q42" i="18"/>
  <c r="R42" i="18" s="1"/>
  <c r="S42" i="18" s="1"/>
  <c r="Q43" i="18"/>
  <c r="Q44" i="18"/>
  <c r="R44" i="18" s="1"/>
  <c r="S44" i="18" s="1"/>
  <c r="Q45" i="18"/>
  <c r="Q46" i="18"/>
  <c r="R46" i="18" s="1"/>
  <c r="S46" i="18" s="1"/>
  <c r="Q47" i="18"/>
  <c r="Q48" i="18"/>
  <c r="R48" i="18" s="1"/>
  <c r="S48" i="18" s="1"/>
  <c r="Q49" i="18"/>
  <c r="Q50" i="18"/>
  <c r="R50" i="18" s="1"/>
  <c r="S50" i="18" s="1"/>
  <c r="Q51" i="18"/>
  <c r="Q52" i="18"/>
  <c r="R52" i="18" s="1"/>
  <c r="S52" i="18" s="1"/>
  <c r="Q53" i="18"/>
  <c r="Q54" i="18"/>
  <c r="R54" i="18" s="1"/>
  <c r="S54" i="18" s="1"/>
  <c r="Q55" i="18"/>
  <c r="Q56" i="18"/>
  <c r="R56" i="18" s="1"/>
  <c r="S56" i="18" s="1"/>
  <c r="Q57" i="18"/>
  <c r="Q58" i="18"/>
  <c r="R58" i="18" s="1"/>
  <c r="S58" i="18" s="1"/>
  <c r="Q59" i="18"/>
  <c r="Q60" i="18"/>
  <c r="R60" i="18" s="1"/>
  <c r="S60" i="18" s="1"/>
  <c r="Q61" i="18"/>
  <c r="Q62" i="18"/>
  <c r="R62" i="18" s="1"/>
  <c r="S62" i="18" s="1"/>
  <c r="Q63" i="18"/>
  <c r="Q64" i="18"/>
  <c r="R64" i="18" s="1"/>
  <c r="S64" i="18" s="1"/>
  <c r="Q65" i="18"/>
  <c r="Q66" i="18"/>
  <c r="R66" i="18" s="1"/>
  <c r="S66" i="18" s="1"/>
  <c r="Q67" i="18"/>
  <c r="Q68" i="18"/>
  <c r="R68" i="18" s="1"/>
  <c r="S68" i="18" s="1"/>
  <c r="Q69" i="18"/>
  <c r="Q70" i="18"/>
  <c r="R70" i="18" s="1"/>
  <c r="S70" i="18" s="1"/>
  <c r="Q71" i="18"/>
  <c r="Q72" i="18"/>
  <c r="R72" i="18" s="1"/>
  <c r="S72" i="18" s="1"/>
  <c r="Q73" i="18"/>
  <c r="Q74" i="18"/>
  <c r="R74" i="18" s="1"/>
  <c r="S74" i="18" s="1"/>
  <c r="Q75" i="18"/>
  <c r="Q76" i="18"/>
  <c r="R76" i="18" s="1"/>
  <c r="S76" i="18" s="1"/>
  <c r="Q77" i="18"/>
  <c r="Q78" i="18"/>
  <c r="R78" i="18" s="1"/>
  <c r="S78" i="18" s="1"/>
  <c r="Q79" i="18"/>
  <c r="Q80" i="18"/>
  <c r="R80" i="18" s="1"/>
  <c r="S80" i="18" s="1"/>
  <c r="Q81" i="18"/>
  <c r="Q82" i="18"/>
  <c r="R82" i="18" s="1"/>
  <c r="S82" i="18" s="1"/>
  <c r="Q83" i="18"/>
  <c r="Q84" i="18"/>
  <c r="R84" i="18" s="1"/>
  <c r="S84" i="18" s="1"/>
  <c r="Q85" i="18"/>
  <c r="Q86" i="18"/>
  <c r="R86" i="18" s="1"/>
  <c r="S86" i="18" s="1"/>
  <c r="Q87" i="18"/>
  <c r="Q88" i="18"/>
  <c r="R88" i="18" s="1"/>
  <c r="S88" i="18" s="1"/>
  <c r="Q89" i="18"/>
  <c r="Q90" i="18"/>
  <c r="R90" i="18" s="1"/>
  <c r="S90" i="18" s="1"/>
  <c r="Q91" i="18"/>
  <c r="Q92" i="18"/>
  <c r="R92" i="18" s="1"/>
  <c r="S92" i="18" s="1"/>
  <c r="Q93" i="18"/>
  <c r="Q94" i="18"/>
  <c r="R94" i="18" s="1"/>
  <c r="S94" i="18" s="1"/>
  <c r="Q95" i="18"/>
  <c r="Q96" i="18"/>
  <c r="R96" i="18" s="1"/>
  <c r="S96" i="18" s="1"/>
  <c r="Q97" i="18"/>
  <c r="Q98" i="18"/>
  <c r="R98" i="18" s="1"/>
  <c r="S98" i="18" s="1"/>
  <c r="Q99" i="18"/>
  <c r="Q100" i="18"/>
  <c r="R100" i="18" s="1"/>
  <c r="S100" i="18" s="1"/>
  <c r="Q101" i="18"/>
  <c r="Q102" i="18"/>
  <c r="R102" i="18" s="1"/>
  <c r="S102" i="18" s="1"/>
  <c r="R5" i="18"/>
  <c r="S5" i="18" s="1"/>
  <c r="R7" i="18"/>
  <c r="S7" i="18" s="1"/>
  <c r="R9" i="18"/>
  <c r="S9" i="18" s="1"/>
  <c r="R11" i="18"/>
  <c r="S11" i="18" s="1"/>
  <c r="R13" i="18"/>
  <c r="S13" i="18" s="1"/>
  <c r="R15" i="18"/>
  <c r="S15" i="18" s="1"/>
  <c r="R17" i="18"/>
  <c r="S17" i="18" s="1"/>
  <c r="R19" i="18"/>
  <c r="S19" i="18" s="1"/>
  <c r="R21" i="18"/>
  <c r="S21" i="18" s="1"/>
  <c r="R23" i="18"/>
  <c r="S23" i="18" s="1"/>
  <c r="R25" i="18"/>
  <c r="S25" i="18" s="1"/>
  <c r="R27" i="18"/>
  <c r="S27" i="18" s="1"/>
  <c r="R29" i="18"/>
  <c r="S29" i="18" s="1"/>
  <c r="R31" i="18"/>
  <c r="S31" i="18" s="1"/>
  <c r="R33" i="18"/>
  <c r="S33" i="18" s="1"/>
  <c r="R35" i="18"/>
  <c r="S35" i="18" s="1"/>
  <c r="R37" i="18"/>
  <c r="S37" i="18" s="1"/>
  <c r="R39" i="18"/>
  <c r="S39" i="18" s="1"/>
  <c r="R41" i="18"/>
  <c r="S41" i="18" s="1"/>
  <c r="R43" i="18"/>
  <c r="S43" i="18" s="1"/>
  <c r="R45" i="18"/>
  <c r="S45" i="18" s="1"/>
  <c r="R47" i="18"/>
  <c r="S47" i="18" s="1"/>
  <c r="R49" i="18"/>
  <c r="S49" i="18" s="1"/>
  <c r="R51" i="18"/>
  <c r="S51" i="18" s="1"/>
  <c r="R53" i="18"/>
  <c r="S53" i="18" s="1"/>
  <c r="R55" i="18"/>
  <c r="S55" i="18" s="1"/>
  <c r="R57" i="18"/>
  <c r="S57" i="18" s="1"/>
  <c r="R59" i="18"/>
  <c r="S59" i="18" s="1"/>
  <c r="R61" i="18"/>
  <c r="S61" i="18" s="1"/>
  <c r="R63" i="18"/>
  <c r="S63" i="18" s="1"/>
  <c r="R65" i="18"/>
  <c r="S65" i="18" s="1"/>
  <c r="R67" i="18"/>
  <c r="S67" i="18" s="1"/>
  <c r="R69" i="18"/>
  <c r="S69" i="18" s="1"/>
  <c r="R71" i="18"/>
  <c r="S71" i="18" s="1"/>
  <c r="R73" i="18"/>
  <c r="S73" i="18" s="1"/>
  <c r="R75" i="18"/>
  <c r="S75" i="18" s="1"/>
  <c r="R77" i="18"/>
  <c r="S77" i="18" s="1"/>
  <c r="R79" i="18"/>
  <c r="S79" i="18" s="1"/>
  <c r="R81" i="18"/>
  <c r="S81" i="18" s="1"/>
  <c r="R83" i="18"/>
  <c r="S83" i="18" s="1"/>
  <c r="R85" i="18"/>
  <c r="S85" i="18" s="1"/>
  <c r="R87" i="18"/>
  <c r="S87" i="18" s="1"/>
  <c r="R89" i="18"/>
  <c r="S89" i="18" s="1"/>
  <c r="R91" i="18"/>
  <c r="S91" i="18" s="1"/>
  <c r="R93" i="18"/>
  <c r="S93" i="18" s="1"/>
  <c r="R95" i="18"/>
  <c r="S95" i="18" s="1"/>
  <c r="R97" i="18"/>
  <c r="S97" i="18" s="1"/>
  <c r="R99" i="18"/>
  <c r="S99" i="18" s="1"/>
  <c r="R101" i="18"/>
  <c r="S101" i="18" s="1"/>
  <c r="R3" i="17"/>
  <c r="S3" i="17" s="1"/>
  <c r="R4" i="17"/>
  <c r="R5" i="17"/>
  <c r="S5" i="17" s="1"/>
  <c r="R6" i="17"/>
  <c r="R7" i="17"/>
  <c r="S7" i="17" s="1"/>
  <c r="R8" i="17"/>
  <c r="R9" i="17"/>
  <c r="S9" i="17" s="1"/>
  <c r="R10" i="17"/>
  <c r="R11" i="17"/>
  <c r="S11" i="17" s="1"/>
  <c r="R12" i="17"/>
  <c r="R13" i="17"/>
  <c r="S13" i="17" s="1"/>
  <c r="R14" i="17"/>
  <c r="R15" i="17"/>
  <c r="S15" i="17" s="1"/>
  <c r="R16" i="17"/>
  <c r="R17" i="17"/>
  <c r="S17" i="17" s="1"/>
  <c r="R18" i="17"/>
  <c r="R19" i="17"/>
  <c r="S19" i="17" s="1"/>
  <c r="R20" i="17"/>
  <c r="R21" i="17"/>
  <c r="S21" i="17" s="1"/>
  <c r="R22" i="17"/>
  <c r="R23" i="17"/>
  <c r="S23" i="17" s="1"/>
  <c r="R24" i="17"/>
  <c r="R25" i="17"/>
  <c r="S25" i="17" s="1"/>
  <c r="R26" i="17"/>
  <c r="R27" i="17"/>
  <c r="S27" i="17" s="1"/>
  <c r="R28" i="17"/>
  <c r="R29" i="17"/>
  <c r="S29" i="17" s="1"/>
  <c r="R30" i="17"/>
  <c r="R31" i="17"/>
  <c r="S31" i="17" s="1"/>
  <c r="R32" i="17"/>
  <c r="R33" i="17"/>
  <c r="S33" i="17" s="1"/>
  <c r="R34" i="17"/>
  <c r="R35" i="17"/>
  <c r="S35" i="17" s="1"/>
  <c r="R36" i="17"/>
  <c r="R37" i="17"/>
  <c r="S37" i="17" s="1"/>
  <c r="R38" i="17"/>
  <c r="R39" i="17"/>
  <c r="S39" i="17" s="1"/>
  <c r="R40" i="17"/>
  <c r="R41" i="17"/>
  <c r="S41" i="17" s="1"/>
  <c r="R42" i="17"/>
  <c r="R43" i="17"/>
  <c r="S43" i="17" s="1"/>
  <c r="R44" i="17"/>
  <c r="R45" i="17"/>
  <c r="S45" i="17" s="1"/>
  <c r="R46" i="17"/>
  <c r="R47" i="17"/>
  <c r="S47" i="17" s="1"/>
  <c r="R48" i="17"/>
  <c r="R49" i="17"/>
  <c r="S49" i="17" s="1"/>
  <c r="R50" i="17"/>
  <c r="R51" i="17"/>
  <c r="S51" i="17" s="1"/>
  <c r="R52" i="17"/>
  <c r="R53" i="17"/>
  <c r="S53" i="17" s="1"/>
  <c r="R54" i="17"/>
  <c r="R55" i="17"/>
  <c r="S55" i="17" s="1"/>
  <c r="R56" i="17"/>
  <c r="R57" i="17"/>
  <c r="S57" i="17" s="1"/>
  <c r="R58" i="17"/>
  <c r="R59" i="17"/>
  <c r="S59" i="17" s="1"/>
  <c r="R60" i="17"/>
  <c r="R61" i="17"/>
  <c r="S61" i="17" s="1"/>
  <c r="R62" i="17"/>
  <c r="R63" i="17"/>
  <c r="S63" i="17" s="1"/>
  <c r="R64" i="17"/>
  <c r="R65" i="17"/>
  <c r="S65" i="17" s="1"/>
  <c r="R66" i="17"/>
  <c r="R67" i="17"/>
  <c r="S67" i="17" s="1"/>
  <c r="R68" i="17"/>
  <c r="R69" i="17"/>
  <c r="S69" i="17" s="1"/>
  <c r="R70" i="17"/>
  <c r="R71" i="17"/>
  <c r="S71" i="17" s="1"/>
  <c r="R72" i="17"/>
  <c r="R73" i="17"/>
  <c r="S73" i="17" s="1"/>
  <c r="R74" i="17"/>
  <c r="R75" i="17"/>
  <c r="S75" i="17" s="1"/>
  <c r="R76" i="17"/>
  <c r="R77" i="17"/>
  <c r="S77" i="17" s="1"/>
  <c r="R78" i="17"/>
  <c r="R79" i="17"/>
  <c r="S79" i="17" s="1"/>
  <c r="R80" i="17"/>
  <c r="R81" i="17"/>
  <c r="S81" i="17" s="1"/>
  <c r="R82" i="17"/>
  <c r="R83" i="17"/>
  <c r="S83" i="17" s="1"/>
  <c r="R84" i="17"/>
  <c r="R85" i="17"/>
  <c r="S85" i="17" s="1"/>
  <c r="R86" i="17"/>
  <c r="R87" i="17"/>
  <c r="S87" i="17" s="1"/>
  <c r="R88" i="17"/>
  <c r="R89" i="17"/>
  <c r="S89" i="17" s="1"/>
  <c r="R90" i="17"/>
  <c r="R91" i="17"/>
  <c r="S91" i="17" s="1"/>
  <c r="R92" i="17"/>
  <c r="R93" i="17"/>
  <c r="S93" i="17" s="1"/>
  <c r="R94" i="17"/>
  <c r="R95" i="17"/>
  <c r="S95" i="17" s="1"/>
  <c r="R96" i="17"/>
  <c r="R97" i="17"/>
  <c r="S97" i="17" s="1"/>
  <c r="R98" i="17"/>
  <c r="R99" i="17"/>
  <c r="S99" i="17" s="1"/>
  <c r="R100" i="17"/>
  <c r="R101" i="17"/>
  <c r="S101" i="17" s="1"/>
  <c r="Q4" i="17"/>
  <c r="Q5" i="17"/>
  <c r="Q6" i="17"/>
  <c r="Q7" i="17"/>
  <c r="Q8" i="17"/>
  <c r="Q9" i="17"/>
  <c r="Q10" i="17"/>
  <c r="Q11" i="17"/>
  <c r="Q12" i="17"/>
  <c r="Q13" i="17"/>
  <c r="Q14" i="17"/>
  <c r="Q15" i="17"/>
  <c r="Q16" i="17"/>
  <c r="Q17" i="17"/>
  <c r="Q18" i="17"/>
  <c r="Q19" i="17"/>
  <c r="Q20" i="17"/>
  <c r="Q21" i="17"/>
  <c r="Q22" i="17"/>
  <c r="Q23" i="17"/>
  <c r="Q24" i="17"/>
  <c r="Q25" i="17"/>
  <c r="Q26" i="17"/>
  <c r="Q27" i="17"/>
  <c r="Q28" i="17"/>
  <c r="Q29" i="17"/>
  <c r="Q30" i="17"/>
  <c r="Q31" i="17"/>
  <c r="Q32" i="17"/>
  <c r="Q33" i="17"/>
  <c r="Q34" i="17"/>
  <c r="Q35" i="17"/>
  <c r="Q36" i="17"/>
  <c r="Q37" i="17"/>
  <c r="Q38" i="17"/>
  <c r="Q39" i="17"/>
  <c r="Q40" i="17"/>
  <c r="Q41" i="17"/>
  <c r="Q42" i="17"/>
  <c r="Q43" i="17"/>
  <c r="Q44" i="17"/>
  <c r="Q45" i="17"/>
  <c r="Q46" i="17"/>
  <c r="Q47" i="17"/>
  <c r="Q48" i="17"/>
  <c r="Q49" i="17"/>
  <c r="Q50" i="17"/>
  <c r="Q51" i="17"/>
  <c r="Q52" i="17"/>
  <c r="Q53" i="17"/>
  <c r="Q54" i="17"/>
  <c r="Q55" i="17"/>
  <c r="Q56" i="17"/>
  <c r="Q57" i="17"/>
  <c r="Q58" i="17"/>
  <c r="Q59" i="17"/>
  <c r="Q60" i="17"/>
  <c r="Q61" i="17"/>
  <c r="Q62" i="17"/>
  <c r="Q63" i="17"/>
  <c r="Q64" i="17"/>
  <c r="Q65" i="17"/>
  <c r="Q66" i="17"/>
  <c r="Q67" i="17"/>
  <c r="Q68" i="17"/>
  <c r="Q69" i="17"/>
  <c r="Q70" i="17"/>
  <c r="Q71" i="17"/>
  <c r="Q72" i="17"/>
  <c r="Q73" i="17"/>
  <c r="Q74" i="17"/>
  <c r="Q75" i="17"/>
  <c r="Q76" i="17"/>
  <c r="Q77" i="17"/>
  <c r="Q78" i="17"/>
  <c r="Q79" i="17"/>
  <c r="Q80" i="17"/>
  <c r="Q81" i="17"/>
  <c r="Q82" i="17"/>
  <c r="Q83" i="17"/>
  <c r="Q84" i="17"/>
  <c r="Q85" i="17"/>
  <c r="Q86" i="17"/>
  <c r="Q87" i="17"/>
  <c r="Q88" i="17"/>
  <c r="Q89" i="17"/>
  <c r="Q90" i="17"/>
  <c r="Q91" i="17"/>
  <c r="Q92" i="17"/>
  <c r="Q93" i="17"/>
  <c r="Q94" i="17"/>
  <c r="Q95" i="17"/>
  <c r="Q96" i="17"/>
  <c r="Q97" i="17"/>
  <c r="Q98" i="17"/>
  <c r="Q99" i="17"/>
  <c r="Q100" i="17"/>
  <c r="Q101" i="17"/>
  <c r="R3" i="16"/>
  <c r="S3" i="16" s="1"/>
  <c r="R4" i="16"/>
  <c r="S4" i="16" s="1"/>
  <c r="R5" i="16"/>
  <c r="S5" i="16" s="1"/>
  <c r="R6" i="16"/>
  <c r="S6" i="16" s="1"/>
  <c r="R7" i="16"/>
  <c r="S7" i="16" s="1"/>
  <c r="R8" i="16"/>
  <c r="S8" i="16" s="1"/>
  <c r="R9" i="16"/>
  <c r="S9" i="16" s="1"/>
  <c r="R10" i="16"/>
  <c r="S10" i="16" s="1"/>
  <c r="R11" i="16"/>
  <c r="S11" i="16" s="1"/>
  <c r="R12" i="16"/>
  <c r="S12" i="16" s="1"/>
  <c r="R13" i="16"/>
  <c r="S13" i="16" s="1"/>
  <c r="R14" i="16"/>
  <c r="S14" i="16" s="1"/>
  <c r="R15" i="16"/>
  <c r="S15" i="16" s="1"/>
  <c r="R16" i="16"/>
  <c r="S16" i="16" s="1"/>
  <c r="R17" i="16"/>
  <c r="S17" i="16" s="1"/>
  <c r="R18" i="16"/>
  <c r="S18" i="16" s="1"/>
  <c r="R19" i="16"/>
  <c r="S19" i="16" s="1"/>
  <c r="R20" i="16"/>
  <c r="S20" i="16" s="1"/>
  <c r="R21" i="16"/>
  <c r="S21" i="16" s="1"/>
  <c r="R22" i="16"/>
  <c r="S22" i="16" s="1"/>
  <c r="R23" i="16"/>
  <c r="S23" i="16" s="1"/>
  <c r="R24" i="16"/>
  <c r="S24" i="16" s="1"/>
  <c r="R25" i="16"/>
  <c r="S25" i="16" s="1"/>
  <c r="R26" i="16"/>
  <c r="S26" i="16" s="1"/>
  <c r="R27" i="16"/>
  <c r="S27" i="16" s="1"/>
  <c r="R28" i="16"/>
  <c r="S28" i="16" s="1"/>
  <c r="R29" i="16"/>
  <c r="S29" i="16" s="1"/>
  <c r="R30" i="16"/>
  <c r="S30" i="16" s="1"/>
  <c r="R31" i="16"/>
  <c r="S31" i="16" s="1"/>
  <c r="R32" i="16"/>
  <c r="S32" i="16" s="1"/>
  <c r="R33" i="16"/>
  <c r="S33" i="16" s="1"/>
  <c r="R34" i="16"/>
  <c r="S34" i="16" s="1"/>
  <c r="R35" i="16"/>
  <c r="S35" i="16" s="1"/>
  <c r="R36" i="16"/>
  <c r="S36" i="16" s="1"/>
  <c r="R37" i="16"/>
  <c r="S37" i="16" s="1"/>
  <c r="R38" i="16"/>
  <c r="S38" i="16" s="1"/>
  <c r="R39" i="16"/>
  <c r="S39" i="16" s="1"/>
  <c r="R40" i="16"/>
  <c r="S40" i="16" s="1"/>
  <c r="R41" i="16"/>
  <c r="S41" i="16" s="1"/>
  <c r="R42" i="16"/>
  <c r="S42" i="16" s="1"/>
  <c r="R43" i="16"/>
  <c r="S43" i="16" s="1"/>
  <c r="R44" i="16"/>
  <c r="S44" i="16" s="1"/>
  <c r="R45" i="16"/>
  <c r="S45" i="16" s="1"/>
  <c r="R46" i="16"/>
  <c r="S46" i="16" s="1"/>
  <c r="R47" i="16"/>
  <c r="S47" i="16" s="1"/>
  <c r="R48" i="16"/>
  <c r="S48" i="16" s="1"/>
  <c r="R49" i="16"/>
  <c r="S49" i="16" s="1"/>
  <c r="R50" i="16"/>
  <c r="S50" i="16" s="1"/>
  <c r="R51" i="16"/>
  <c r="S51" i="16" s="1"/>
  <c r="R52" i="16"/>
  <c r="S52" i="16" s="1"/>
  <c r="R53" i="16"/>
  <c r="S53" i="16" s="1"/>
  <c r="R54" i="16"/>
  <c r="S54" i="16" s="1"/>
  <c r="R55" i="16"/>
  <c r="S55" i="16" s="1"/>
  <c r="R56" i="16"/>
  <c r="S56" i="16" s="1"/>
  <c r="R57" i="16"/>
  <c r="S57" i="16" s="1"/>
  <c r="R58" i="16"/>
  <c r="S58" i="16" s="1"/>
  <c r="R59" i="16"/>
  <c r="S59" i="16" s="1"/>
  <c r="R60" i="16"/>
  <c r="S60" i="16" s="1"/>
  <c r="R61" i="16"/>
  <c r="S61" i="16" s="1"/>
  <c r="R62" i="16"/>
  <c r="S62" i="16" s="1"/>
  <c r="R63" i="16"/>
  <c r="S63" i="16" s="1"/>
  <c r="R64" i="16"/>
  <c r="S64" i="16" s="1"/>
  <c r="R65" i="16"/>
  <c r="S65" i="16" s="1"/>
  <c r="R66" i="16"/>
  <c r="S66" i="16" s="1"/>
  <c r="R67" i="16"/>
  <c r="S67" i="16" s="1"/>
  <c r="R68" i="16"/>
  <c r="S68" i="16" s="1"/>
  <c r="R69" i="16"/>
  <c r="S69" i="16" s="1"/>
  <c r="R70" i="16"/>
  <c r="S70" i="16" s="1"/>
  <c r="R71" i="16"/>
  <c r="S71" i="16" s="1"/>
  <c r="R72" i="16"/>
  <c r="S72" i="16" s="1"/>
  <c r="R73" i="16"/>
  <c r="S73" i="16" s="1"/>
  <c r="R74" i="16"/>
  <c r="S74" i="16" s="1"/>
  <c r="R75" i="16"/>
  <c r="S75" i="16" s="1"/>
  <c r="R76" i="16"/>
  <c r="S76" i="16" s="1"/>
  <c r="R77" i="16"/>
  <c r="S77" i="16" s="1"/>
  <c r="R78" i="16"/>
  <c r="S78" i="16" s="1"/>
  <c r="R79" i="16"/>
  <c r="S79" i="16" s="1"/>
  <c r="R80" i="16"/>
  <c r="S80" i="16" s="1"/>
  <c r="R81" i="16"/>
  <c r="S81" i="16" s="1"/>
  <c r="R82" i="16"/>
  <c r="S82" i="16" s="1"/>
  <c r="R83" i="16"/>
  <c r="S83" i="16" s="1"/>
  <c r="R84" i="16"/>
  <c r="S84" i="16" s="1"/>
  <c r="R85" i="16"/>
  <c r="S85" i="16" s="1"/>
  <c r="R86" i="16"/>
  <c r="S86" i="16" s="1"/>
  <c r="R87" i="16"/>
  <c r="S87" i="16" s="1"/>
  <c r="R88" i="16"/>
  <c r="S88" i="16" s="1"/>
  <c r="R89" i="16"/>
  <c r="S89" i="16" s="1"/>
  <c r="R90" i="16"/>
  <c r="S90" i="16" s="1"/>
  <c r="R91" i="16"/>
  <c r="S91" i="16" s="1"/>
  <c r="R92" i="16"/>
  <c r="S92" i="16" s="1"/>
  <c r="R93" i="16"/>
  <c r="S93" i="16" s="1"/>
  <c r="R94" i="16"/>
  <c r="S94" i="16" s="1"/>
  <c r="R95" i="16"/>
  <c r="S95" i="16" s="1"/>
  <c r="R96" i="16"/>
  <c r="S96" i="16" s="1"/>
  <c r="R97" i="16"/>
  <c r="S97" i="16" s="1"/>
  <c r="R98" i="16"/>
  <c r="S98" i="16" s="1"/>
  <c r="R99" i="16"/>
  <c r="S99" i="16" s="1"/>
  <c r="R100" i="16"/>
  <c r="S100" i="16" s="1"/>
  <c r="R101" i="16"/>
  <c r="S101" i="16" s="1"/>
  <c r="Q4" i="16"/>
  <c r="Q5" i="16"/>
  <c r="Q6" i="16"/>
  <c r="Q7" i="16"/>
  <c r="Q8" i="16"/>
  <c r="Q9" i="16"/>
  <c r="Q10" i="16"/>
  <c r="Q11" i="16"/>
  <c r="Q12" i="16"/>
  <c r="Q13" i="16"/>
  <c r="Q14" i="16"/>
  <c r="Q15" i="16"/>
  <c r="Q16" i="16"/>
  <c r="Q17" i="16"/>
  <c r="Q18" i="16"/>
  <c r="Q19" i="16"/>
  <c r="Q20" i="16"/>
  <c r="Q21" i="16"/>
  <c r="Q22" i="16"/>
  <c r="Q23" i="16"/>
  <c r="Q24" i="16"/>
  <c r="Q25" i="16"/>
  <c r="Q26" i="16"/>
  <c r="Q27" i="16"/>
  <c r="Q28" i="16"/>
  <c r="Q29" i="16"/>
  <c r="Q30" i="16"/>
  <c r="Q31" i="16"/>
  <c r="Q32" i="16"/>
  <c r="Q33" i="16"/>
  <c r="Q34" i="16"/>
  <c r="Q35" i="16"/>
  <c r="Q36" i="16"/>
  <c r="Q37" i="16"/>
  <c r="Q38" i="16"/>
  <c r="Q39" i="16"/>
  <c r="Q40" i="16"/>
  <c r="Q41" i="16"/>
  <c r="Q42" i="16"/>
  <c r="Q43" i="16"/>
  <c r="Q44" i="16"/>
  <c r="Q45" i="16"/>
  <c r="Q46" i="16"/>
  <c r="Q47" i="16"/>
  <c r="Q48" i="16"/>
  <c r="Q49" i="16"/>
  <c r="Q50" i="16"/>
  <c r="Q51" i="16"/>
  <c r="Q52" i="16"/>
  <c r="Q53" i="16"/>
  <c r="Q54" i="16"/>
  <c r="Q55" i="16"/>
  <c r="Q56" i="16"/>
  <c r="Q57" i="16"/>
  <c r="Q58" i="16"/>
  <c r="Q59" i="16"/>
  <c r="Q60" i="16"/>
  <c r="Q61" i="16"/>
  <c r="Q62" i="16"/>
  <c r="Q63" i="16"/>
  <c r="Q64" i="16"/>
  <c r="Q65" i="16"/>
  <c r="Q66" i="16"/>
  <c r="Q67" i="16"/>
  <c r="Q68" i="16"/>
  <c r="Q69" i="16"/>
  <c r="Q70" i="16"/>
  <c r="Q71" i="16"/>
  <c r="Q72" i="16"/>
  <c r="Q73" i="16"/>
  <c r="Q74" i="16"/>
  <c r="Q75" i="16"/>
  <c r="Q76" i="16"/>
  <c r="Q77" i="16"/>
  <c r="Q78" i="16"/>
  <c r="Q79" i="16"/>
  <c r="Q80" i="16"/>
  <c r="Q81" i="16"/>
  <c r="Q82" i="16"/>
  <c r="Q83" i="16"/>
  <c r="Q84" i="16"/>
  <c r="Q85" i="16"/>
  <c r="Q86" i="16"/>
  <c r="Q87" i="16"/>
  <c r="Q88" i="16"/>
  <c r="Q89" i="16"/>
  <c r="Q90" i="16"/>
  <c r="Q91" i="16"/>
  <c r="Q92" i="16"/>
  <c r="Q93" i="16"/>
  <c r="Q94" i="16"/>
  <c r="Q95" i="16"/>
  <c r="Q96" i="16"/>
  <c r="Q97" i="16"/>
  <c r="Q98" i="16"/>
  <c r="Q99" i="16"/>
  <c r="Q100" i="16"/>
  <c r="Q101" i="16"/>
  <c r="R3" i="15"/>
  <c r="S3" i="15" s="1"/>
  <c r="R4" i="15"/>
  <c r="S4" i="15" s="1"/>
  <c r="R5" i="15"/>
  <c r="S5" i="15" s="1"/>
  <c r="R6" i="15"/>
  <c r="S6" i="15" s="1"/>
  <c r="R7" i="15"/>
  <c r="S7" i="15" s="1"/>
  <c r="R8" i="15"/>
  <c r="S8" i="15" s="1"/>
  <c r="R9" i="15"/>
  <c r="S9" i="15" s="1"/>
  <c r="R10" i="15"/>
  <c r="S10" i="15" s="1"/>
  <c r="R11" i="15"/>
  <c r="S11" i="15" s="1"/>
  <c r="R12" i="15"/>
  <c r="S12" i="15" s="1"/>
  <c r="R13" i="15"/>
  <c r="S13" i="15" s="1"/>
  <c r="R14" i="15"/>
  <c r="S14" i="15" s="1"/>
  <c r="R15" i="15"/>
  <c r="S15" i="15" s="1"/>
  <c r="R16" i="15"/>
  <c r="S16" i="15" s="1"/>
  <c r="R17" i="15"/>
  <c r="S17" i="15" s="1"/>
  <c r="R18" i="15"/>
  <c r="S18" i="15" s="1"/>
  <c r="R19" i="15"/>
  <c r="S19" i="15" s="1"/>
  <c r="R20" i="15"/>
  <c r="S20" i="15" s="1"/>
  <c r="R21" i="15"/>
  <c r="S21" i="15" s="1"/>
  <c r="R22" i="15"/>
  <c r="S22" i="15" s="1"/>
  <c r="R23" i="15"/>
  <c r="S23" i="15" s="1"/>
  <c r="R24" i="15"/>
  <c r="S24" i="15" s="1"/>
  <c r="R25" i="15"/>
  <c r="S25" i="15" s="1"/>
  <c r="R26" i="15"/>
  <c r="S26" i="15" s="1"/>
  <c r="R27" i="15"/>
  <c r="S27" i="15" s="1"/>
  <c r="R28" i="15"/>
  <c r="S28" i="15" s="1"/>
  <c r="R29" i="15"/>
  <c r="S29" i="15" s="1"/>
  <c r="R30" i="15"/>
  <c r="S30" i="15" s="1"/>
  <c r="R31" i="15"/>
  <c r="S31" i="15" s="1"/>
  <c r="R32" i="15"/>
  <c r="S32" i="15" s="1"/>
  <c r="R33" i="15"/>
  <c r="S33" i="15" s="1"/>
  <c r="R34" i="15"/>
  <c r="S34" i="15" s="1"/>
  <c r="R35" i="15"/>
  <c r="S35" i="15" s="1"/>
  <c r="R36" i="15"/>
  <c r="S36" i="15" s="1"/>
  <c r="R37" i="15"/>
  <c r="S37" i="15" s="1"/>
  <c r="R38" i="15"/>
  <c r="S38" i="15" s="1"/>
  <c r="R39" i="15"/>
  <c r="S39" i="15" s="1"/>
  <c r="R40" i="15"/>
  <c r="S40" i="15" s="1"/>
  <c r="R41" i="15"/>
  <c r="S41" i="15" s="1"/>
  <c r="R42" i="15"/>
  <c r="S42" i="15" s="1"/>
  <c r="R43" i="15"/>
  <c r="S43" i="15" s="1"/>
  <c r="R44" i="15"/>
  <c r="S44" i="15" s="1"/>
  <c r="R45" i="15"/>
  <c r="S45" i="15" s="1"/>
  <c r="R46" i="15"/>
  <c r="S46" i="15" s="1"/>
  <c r="R47" i="15"/>
  <c r="S47" i="15" s="1"/>
  <c r="R48" i="15"/>
  <c r="S48" i="15" s="1"/>
  <c r="R49" i="15"/>
  <c r="S49" i="15" s="1"/>
  <c r="R50" i="15"/>
  <c r="S50" i="15" s="1"/>
  <c r="R51" i="15"/>
  <c r="S51" i="15" s="1"/>
  <c r="R52" i="15"/>
  <c r="S52" i="15" s="1"/>
  <c r="R53" i="15"/>
  <c r="S53" i="15" s="1"/>
  <c r="R54" i="15"/>
  <c r="S54" i="15" s="1"/>
  <c r="R55" i="15"/>
  <c r="S55" i="15" s="1"/>
  <c r="R56" i="15"/>
  <c r="S56" i="15" s="1"/>
  <c r="R57" i="15"/>
  <c r="S57" i="15" s="1"/>
  <c r="R58" i="15"/>
  <c r="S58" i="15" s="1"/>
  <c r="R59" i="15"/>
  <c r="S59" i="15" s="1"/>
  <c r="R60" i="15"/>
  <c r="S60" i="15" s="1"/>
  <c r="R61" i="15"/>
  <c r="S61" i="15" s="1"/>
  <c r="R62" i="15"/>
  <c r="S62" i="15" s="1"/>
  <c r="R63" i="15"/>
  <c r="S63" i="15" s="1"/>
  <c r="R64" i="15"/>
  <c r="S64" i="15" s="1"/>
  <c r="R65" i="15"/>
  <c r="S65" i="15" s="1"/>
  <c r="R66" i="15"/>
  <c r="S66" i="15" s="1"/>
  <c r="R67" i="15"/>
  <c r="S67" i="15" s="1"/>
  <c r="R68" i="15"/>
  <c r="S68" i="15" s="1"/>
  <c r="R69" i="15"/>
  <c r="S69" i="15" s="1"/>
  <c r="R70" i="15"/>
  <c r="S70" i="15" s="1"/>
  <c r="R71" i="15"/>
  <c r="S71" i="15" s="1"/>
  <c r="R72" i="15"/>
  <c r="S72" i="15" s="1"/>
  <c r="R73" i="15"/>
  <c r="S73" i="15" s="1"/>
  <c r="R74" i="15"/>
  <c r="S74" i="15" s="1"/>
  <c r="R75" i="15"/>
  <c r="S75" i="15" s="1"/>
  <c r="R76" i="15"/>
  <c r="S76" i="15" s="1"/>
  <c r="R77" i="15"/>
  <c r="S77" i="15" s="1"/>
  <c r="R78" i="15"/>
  <c r="S78" i="15" s="1"/>
  <c r="R79" i="15"/>
  <c r="S79" i="15" s="1"/>
  <c r="R80" i="15"/>
  <c r="S80" i="15" s="1"/>
  <c r="R81" i="15"/>
  <c r="S81" i="15" s="1"/>
  <c r="R82" i="15"/>
  <c r="S82" i="15" s="1"/>
  <c r="R83" i="15"/>
  <c r="S83" i="15" s="1"/>
  <c r="R84" i="15"/>
  <c r="S84" i="15" s="1"/>
  <c r="R85" i="15"/>
  <c r="S85" i="15" s="1"/>
  <c r="R86" i="15"/>
  <c r="S86" i="15" s="1"/>
  <c r="R87" i="15"/>
  <c r="S87" i="15" s="1"/>
  <c r="R88" i="15"/>
  <c r="S88" i="15" s="1"/>
  <c r="R89" i="15"/>
  <c r="S89" i="15" s="1"/>
  <c r="R90" i="15"/>
  <c r="S90" i="15" s="1"/>
  <c r="R91" i="15"/>
  <c r="S91" i="15" s="1"/>
  <c r="R92" i="15"/>
  <c r="S92" i="15" s="1"/>
  <c r="R93" i="15"/>
  <c r="S93" i="15" s="1"/>
  <c r="R94" i="15"/>
  <c r="S94" i="15" s="1"/>
  <c r="R95" i="15"/>
  <c r="S95" i="15" s="1"/>
  <c r="R96" i="15"/>
  <c r="S96" i="15" s="1"/>
  <c r="R97" i="15"/>
  <c r="S97" i="15" s="1"/>
  <c r="R98" i="15"/>
  <c r="S98" i="15" s="1"/>
  <c r="R99" i="15"/>
  <c r="S99" i="15" s="1"/>
  <c r="R100" i="15"/>
  <c r="S100" i="15" s="1"/>
  <c r="R101" i="15"/>
  <c r="S101" i="15" s="1"/>
  <c r="Q4" i="15"/>
  <c r="Q5" i="15"/>
  <c r="R2" i="15" s="1"/>
  <c r="S2" i="15" s="1"/>
  <c r="Q6" i="15"/>
  <c r="Q7" i="15"/>
  <c r="Q8" i="15"/>
  <c r="Q9" i="15"/>
  <c r="Q10" i="15"/>
  <c r="Q11" i="15"/>
  <c r="Q12" i="15"/>
  <c r="Q13" i="15"/>
  <c r="Q14" i="15"/>
  <c r="Q15" i="15"/>
  <c r="Q16" i="15"/>
  <c r="Q17" i="15"/>
  <c r="Q18" i="15"/>
  <c r="Q19" i="15"/>
  <c r="Q20" i="15"/>
  <c r="Q21" i="15"/>
  <c r="Q22" i="15"/>
  <c r="Q23" i="15"/>
  <c r="Q24" i="15"/>
  <c r="Q25" i="15"/>
  <c r="Q26" i="15"/>
  <c r="Q27" i="15"/>
  <c r="Q28" i="15"/>
  <c r="Q29" i="15"/>
  <c r="Q30" i="15"/>
  <c r="Q31" i="15"/>
  <c r="Q32" i="15"/>
  <c r="Q33" i="15"/>
  <c r="Q34" i="15"/>
  <c r="Q35" i="15"/>
  <c r="Q36" i="15"/>
  <c r="Q37" i="15"/>
  <c r="Q38" i="15"/>
  <c r="Q39" i="15"/>
  <c r="Q40" i="15"/>
  <c r="Q41" i="15"/>
  <c r="Q42" i="15"/>
  <c r="Q43" i="15"/>
  <c r="Q44" i="15"/>
  <c r="Q45" i="15"/>
  <c r="Q46" i="15"/>
  <c r="Q47" i="15"/>
  <c r="Q48" i="15"/>
  <c r="Q49" i="15"/>
  <c r="Q50" i="15"/>
  <c r="Q51" i="15"/>
  <c r="Q52" i="15"/>
  <c r="Q53" i="15"/>
  <c r="Q54" i="15"/>
  <c r="Q55" i="15"/>
  <c r="Q56" i="15"/>
  <c r="Q57" i="15"/>
  <c r="Q58" i="15"/>
  <c r="Q59" i="15"/>
  <c r="Q60" i="15"/>
  <c r="Q61" i="15"/>
  <c r="Q62" i="15"/>
  <c r="Q63" i="15"/>
  <c r="Q64" i="15"/>
  <c r="Q65" i="15"/>
  <c r="Q66" i="15"/>
  <c r="Q67" i="15"/>
  <c r="Q68" i="15"/>
  <c r="Q69" i="15"/>
  <c r="Q70" i="15"/>
  <c r="Q71" i="15"/>
  <c r="Q72" i="15"/>
  <c r="Q73" i="15"/>
  <c r="Q74" i="15"/>
  <c r="Q75" i="15"/>
  <c r="Q76" i="15"/>
  <c r="Q77" i="15"/>
  <c r="Q78" i="15"/>
  <c r="Q79" i="15"/>
  <c r="Q80" i="15"/>
  <c r="Q81" i="15"/>
  <c r="Q82" i="15"/>
  <c r="Q83" i="15"/>
  <c r="Q84" i="15"/>
  <c r="Q85" i="15"/>
  <c r="Q86" i="15"/>
  <c r="Q87" i="15"/>
  <c r="Q88" i="15"/>
  <c r="Q89" i="15"/>
  <c r="Q90" i="15"/>
  <c r="Q91" i="15"/>
  <c r="Q92" i="15"/>
  <c r="Q93" i="15"/>
  <c r="Q94" i="15"/>
  <c r="Q95" i="15"/>
  <c r="Q96" i="15"/>
  <c r="Q97" i="15"/>
  <c r="Q98" i="15"/>
  <c r="Q99" i="15"/>
  <c r="Q100" i="15"/>
  <c r="Q101" i="15"/>
  <c r="R3" i="14"/>
  <c r="S3" i="14" s="1"/>
  <c r="R4" i="14"/>
  <c r="S4" i="14" s="1"/>
  <c r="R5" i="14"/>
  <c r="S5" i="14" s="1"/>
  <c r="R6" i="14"/>
  <c r="S6" i="14" s="1"/>
  <c r="R7" i="14"/>
  <c r="S7" i="14" s="1"/>
  <c r="R8" i="14"/>
  <c r="S8" i="14" s="1"/>
  <c r="R9" i="14"/>
  <c r="S9" i="14" s="1"/>
  <c r="R10" i="14"/>
  <c r="S10" i="14" s="1"/>
  <c r="R11" i="14"/>
  <c r="S11" i="14" s="1"/>
  <c r="R12" i="14"/>
  <c r="S12" i="14" s="1"/>
  <c r="R13" i="14"/>
  <c r="S13" i="14" s="1"/>
  <c r="R14" i="14"/>
  <c r="S14" i="14" s="1"/>
  <c r="R15" i="14"/>
  <c r="S15" i="14" s="1"/>
  <c r="R16" i="14"/>
  <c r="S16" i="14" s="1"/>
  <c r="R17" i="14"/>
  <c r="S17" i="14" s="1"/>
  <c r="R18" i="14"/>
  <c r="S18" i="14" s="1"/>
  <c r="R19" i="14"/>
  <c r="S19" i="14" s="1"/>
  <c r="R20" i="14"/>
  <c r="S20" i="14" s="1"/>
  <c r="R21" i="14"/>
  <c r="S21" i="14" s="1"/>
  <c r="R22" i="14"/>
  <c r="S22" i="14" s="1"/>
  <c r="R23" i="14"/>
  <c r="S23" i="14" s="1"/>
  <c r="R24" i="14"/>
  <c r="S24" i="14" s="1"/>
  <c r="R25" i="14"/>
  <c r="S25" i="14" s="1"/>
  <c r="R26" i="14"/>
  <c r="S26" i="14" s="1"/>
  <c r="R27" i="14"/>
  <c r="S27" i="14" s="1"/>
  <c r="R28" i="14"/>
  <c r="S28" i="14" s="1"/>
  <c r="R29" i="14"/>
  <c r="S29" i="14" s="1"/>
  <c r="R30" i="14"/>
  <c r="S30" i="14" s="1"/>
  <c r="R31" i="14"/>
  <c r="S31" i="14" s="1"/>
  <c r="R32" i="14"/>
  <c r="S32" i="14" s="1"/>
  <c r="R33" i="14"/>
  <c r="S33" i="14" s="1"/>
  <c r="R34" i="14"/>
  <c r="S34" i="14" s="1"/>
  <c r="R35" i="14"/>
  <c r="S35" i="14" s="1"/>
  <c r="R36" i="14"/>
  <c r="S36" i="14" s="1"/>
  <c r="R37" i="14"/>
  <c r="S37" i="14" s="1"/>
  <c r="R38" i="14"/>
  <c r="S38" i="14" s="1"/>
  <c r="R39" i="14"/>
  <c r="S39" i="14" s="1"/>
  <c r="R40" i="14"/>
  <c r="S40" i="14" s="1"/>
  <c r="R41" i="14"/>
  <c r="S41" i="14" s="1"/>
  <c r="R42" i="14"/>
  <c r="S42" i="14" s="1"/>
  <c r="R43" i="14"/>
  <c r="S43" i="14" s="1"/>
  <c r="R44" i="14"/>
  <c r="S44" i="14" s="1"/>
  <c r="R45" i="14"/>
  <c r="S45" i="14" s="1"/>
  <c r="R46" i="14"/>
  <c r="S46" i="14" s="1"/>
  <c r="R47" i="14"/>
  <c r="S47" i="14" s="1"/>
  <c r="R48" i="14"/>
  <c r="S48" i="14" s="1"/>
  <c r="R49" i="14"/>
  <c r="S49" i="14" s="1"/>
  <c r="R50" i="14"/>
  <c r="S50" i="14" s="1"/>
  <c r="R51" i="14"/>
  <c r="S51" i="14" s="1"/>
  <c r="R52" i="14"/>
  <c r="S52" i="14" s="1"/>
  <c r="R53" i="14"/>
  <c r="S53" i="14" s="1"/>
  <c r="R54" i="14"/>
  <c r="S54" i="14" s="1"/>
  <c r="R55" i="14"/>
  <c r="S55" i="14" s="1"/>
  <c r="R56" i="14"/>
  <c r="S56" i="14" s="1"/>
  <c r="R57" i="14"/>
  <c r="S57" i="14" s="1"/>
  <c r="R58" i="14"/>
  <c r="S58" i="14" s="1"/>
  <c r="R59" i="14"/>
  <c r="S59" i="14" s="1"/>
  <c r="R60" i="14"/>
  <c r="S60" i="14" s="1"/>
  <c r="R61" i="14"/>
  <c r="S61" i="14" s="1"/>
  <c r="R62" i="14"/>
  <c r="S62" i="14" s="1"/>
  <c r="R63" i="14"/>
  <c r="S63" i="14" s="1"/>
  <c r="R64" i="14"/>
  <c r="S64" i="14" s="1"/>
  <c r="R65" i="14"/>
  <c r="S65" i="14" s="1"/>
  <c r="R66" i="14"/>
  <c r="S66" i="14" s="1"/>
  <c r="R67" i="14"/>
  <c r="S67" i="14" s="1"/>
  <c r="R68" i="14"/>
  <c r="S68" i="14" s="1"/>
  <c r="R69" i="14"/>
  <c r="S69" i="14" s="1"/>
  <c r="R70" i="14"/>
  <c r="S70" i="14" s="1"/>
  <c r="R71" i="14"/>
  <c r="S71" i="14" s="1"/>
  <c r="R72" i="14"/>
  <c r="S72" i="14" s="1"/>
  <c r="R73" i="14"/>
  <c r="S73" i="14" s="1"/>
  <c r="R74" i="14"/>
  <c r="S74" i="14" s="1"/>
  <c r="R75" i="14"/>
  <c r="R76" i="14"/>
  <c r="S76" i="14" s="1"/>
  <c r="R77" i="14"/>
  <c r="S77" i="14" s="1"/>
  <c r="R78" i="14"/>
  <c r="S78" i="14" s="1"/>
  <c r="R79" i="14"/>
  <c r="R80" i="14"/>
  <c r="S80" i="14" s="1"/>
  <c r="R81" i="14"/>
  <c r="S81" i="14" s="1"/>
  <c r="R82" i="14"/>
  <c r="S82" i="14" s="1"/>
  <c r="R83" i="14"/>
  <c r="R84" i="14"/>
  <c r="S84" i="14" s="1"/>
  <c r="R85" i="14"/>
  <c r="S85" i="14" s="1"/>
  <c r="R86" i="14"/>
  <c r="S86" i="14" s="1"/>
  <c r="R87" i="14"/>
  <c r="R88" i="14"/>
  <c r="S88" i="14" s="1"/>
  <c r="R89" i="14"/>
  <c r="S89" i="14" s="1"/>
  <c r="R90" i="14"/>
  <c r="S90" i="14" s="1"/>
  <c r="R91" i="14"/>
  <c r="R92" i="14"/>
  <c r="S92" i="14" s="1"/>
  <c r="R93" i="14"/>
  <c r="S93" i="14" s="1"/>
  <c r="R94" i="14"/>
  <c r="S94" i="14" s="1"/>
  <c r="R95" i="14"/>
  <c r="R96" i="14"/>
  <c r="S96" i="14" s="1"/>
  <c r="R97" i="14"/>
  <c r="S97" i="14" s="1"/>
  <c r="R98" i="14"/>
  <c r="S98" i="14" s="1"/>
  <c r="R99" i="14"/>
  <c r="R100" i="14"/>
  <c r="S100" i="14" s="1"/>
  <c r="R101" i="14"/>
  <c r="S101" i="14" s="1"/>
  <c r="Q4" i="14"/>
  <c r="Q5" i="14"/>
  <c r="R2" i="14" s="1"/>
  <c r="S2" i="14" s="1"/>
  <c r="Q6" i="14"/>
  <c r="Q7" i="14"/>
  <c r="Q8" i="14"/>
  <c r="Q9" i="14"/>
  <c r="Q10" i="14"/>
  <c r="Q11" i="14"/>
  <c r="Q12" i="14"/>
  <c r="Q13" i="14"/>
  <c r="Q14" i="14"/>
  <c r="Q15" i="14"/>
  <c r="Q16" i="14"/>
  <c r="Q17" i="14"/>
  <c r="Q18" i="14"/>
  <c r="Q19" i="14"/>
  <c r="Q20" i="14"/>
  <c r="Q21" i="14"/>
  <c r="Q22" i="14"/>
  <c r="Q23" i="14"/>
  <c r="Q24" i="14"/>
  <c r="Q25" i="14"/>
  <c r="Q26" i="14"/>
  <c r="Q27" i="14"/>
  <c r="Q28" i="14"/>
  <c r="Q29" i="14"/>
  <c r="Q30" i="14"/>
  <c r="Q31" i="14"/>
  <c r="Q32" i="14"/>
  <c r="Q33" i="14"/>
  <c r="Q34" i="14"/>
  <c r="Q35" i="14"/>
  <c r="Q36" i="14"/>
  <c r="Q37" i="14"/>
  <c r="Q38" i="14"/>
  <c r="Q39" i="14"/>
  <c r="Q40" i="14"/>
  <c r="Q41" i="14"/>
  <c r="Q42" i="14"/>
  <c r="Q43" i="14"/>
  <c r="Q44" i="14"/>
  <c r="Q45" i="14"/>
  <c r="Q46" i="14"/>
  <c r="Q47" i="14"/>
  <c r="Q48" i="14"/>
  <c r="Q49" i="14"/>
  <c r="Q50" i="14"/>
  <c r="Q51" i="14"/>
  <c r="Q52" i="14"/>
  <c r="Q53" i="14"/>
  <c r="Q54" i="14"/>
  <c r="Q55" i="14"/>
  <c r="Q56" i="14"/>
  <c r="Q57" i="14"/>
  <c r="Q58" i="14"/>
  <c r="Q59" i="14"/>
  <c r="Q60" i="14"/>
  <c r="Q61" i="14"/>
  <c r="Q62" i="14"/>
  <c r="Q63" i="14"/>
  <c r="Q64" i="14"/>
  <c r="Q65" i="14"/>
  <c r="Q66" i="14"/>
  <c r="Q67" i="14"/>
  <c r="Q68" i="14"/>
  <c r="Q69" i="14"/>
  <c r="Q70" i="14"/>
  <c r="Q71" i="14"/>
  <c r="Q72" i="14"/>
  <c r="Q73" i="14"/>
  <c r="Q74" i="14"/>
  <c r="Q75" i="14"/>
  <c r="Q76" i="14"/>
  <c r="Q77" i="14"/>
  <c r="Q78" i="14"/>
  <c r="Q79" i="14"/>
  <c r="Q80" i="14"/>
  <c r="Q81" i="14"/>
  <c r="Q82" i="14"/>
  <c r="Q83" i="14"/>
  <c r="Q84" i="14"/>
  <c r="Q85" i="14"/>
  <c r="Q86" i="14"/>
  <c r="Q87" i="14"/>
  <c r="Q88" i="14"/>
  <c r="Q89" i="14"/>
  <c r="Q90" i="14"/>
  <c r="Q91" i="14"/>
  <c r="Q92" i="14"/>
  <c r="Q93" i="14"/>
  <c r="Q94" i="14"/>
  <c r="Q95" i="14"/>
  <c r="Q96" i="14"/>
  <c r="Q97" i="14"/>
  <c r="Q98" i="14"/>
  <c r="Q99" i="14"/>
  <c r="Q100" i="14"/>
  <c r="Q101" i="14"/>
  <c r="R4" i="13"/>
  <c r="S4" i="13" s="1"/>
  <c r="R5" i="13"/>
  <c r="S5" i="13" s="1"/>
  <c r="R6" i="13"/>
  <c r="S6" i="13" s="1"/>
  <c r="R7" i="13"/>
  <c r="S7" i="13" s="1"/>
  <c r="R8" i="13"/>
  <c r="S8" i="13" s="1"/>
  <c r="R9" i="13"/>
  <c r="S9" i="13" s="1"/>
  <c r="R10" i="13"/>
  <c r="S10" i="13" s="1"/>
  <c r="R11" i="13"/>
  <c r="S11" i="13" s="1"/>
  <c r="R12" i="13"/>
  <c r="S12" i="13" s="1"/>
  <c r="R13" i="13"/>
  <c r="S13" i="13" s="1"/>
  <c r="R14" i="13"/>
  <c r="S14" i="13" s="1"/>
  <c r="R15" i="13"/>
  <c r="S15" i="13" s="1"/>
  <c r="R16" i="13"/>
  <c r="S16" i="13" s="1"/>
  <c r="R17" i="13"/>
  <c r="S17" i="13" s="1"/>
  <c r="R18" i="13"/>
  <c r="S18" i="13" s="1"/>
  <c r="R19" i="13"/>
  <c r="S19" i="13" s="1"/>
  <c r="R20" i="13"/>
  <c r="S20" i="13" s="1"/>
  <c r="R21" i="13"/>
  <c r="S21" i="13" s="1"/>
  <c r="R22" i="13"/>
  <c r="S22" i="13" s="1"/>
  <c r="R23" i="13"/>
  <c r="S23" i="13" s="1"/>
  <c r="R24" i="13"/>
  <c r="S24" i="13" s="1"/>
  <c r="R25" i="13"/>
  <c r="S25" i="13" s="1"/>
  <c r="R26" i="13"/>
  <c r="S26" i="13" s="1"/>
  <c r="R27" i="13"/>
  <c r="S27" i="13" s="1"/>
  <c r="R28" i="13"/>
  <c r="S28" i="13" s="1"/>
  <c r="R29" i="13"/>
  <c r="S29" i="13" s="1"/>
  <c r="R30" i="13"/>
  <c r="S30" i="13" s="1"/>
  <c r="R31" i="13"/>
  <c r="S31" i="13" s="1"/>
  <c r="R32" i="13"/>
  <c r="S32" i="13" s="1"/>
  <c r="R33" i="13"/>
  <c r="S33" i="13" s="1"/>
  <c r="R34" i="13"/>
  <c r="S34" i="13" s="1"/>
  <c r="R35" i="13"/>
  <c r="S35" i="13" s="1"/>
  <c r="R36" i="13"/>
  <c r="S36" i="13" s="1"/>
  <c r="R37" i="13"/>
  <c r="S37" i="13" s="1"/>
  <c r="R38" i="13"/>
  <c r="S38" i="13" s="1"/>
  <c r="R39" i="13"/>
  <c r="S39" i="13" s="1"/>
  <c r="R40" i="13"/>
  <c r="S40" i="13" s="1"/>
  <c r="R41" i="13"/>
  <c r="S41" i="13" s="1"/>
  <c r="R42" i="13"/>
  <c r="S42" i="13" s="1"/>
  <c r="R43" i="13"/>
  <c r="S43" i="13" s="1"/>
  <c r="R44" i="13"/>
  <c r="S44" i="13" s="1"/>
  <c r="R45" i="13"/>
  <c r="S45" i="13" s="1"/>
  <c r="R46" i="13"/>
  <c r="S46" i="13" s="1"/>
  <c r="R47" i="13"/>
  <c r="S47" i="13" s="1"/>
  <c r="R48" i="13"/>
  <c r="S48" i="13" s="1"/>
  <c r="R49" i="13"/>
  <c r="S49" i="13" s="1"/>
  <c r="R50" i="13"/>
  <c r="S50" i="13" s="1"/>
  <c r="R51" i="13"/>
  <c r="S51" i="13" s="1"/>
  <c r="R52" i="13"/>
  <c r="S52" i="13" s="1"/>
  <c r="R53" i="13"/>
  <c r="S53" i="13" s="1"/>
  <c r="R54" i="13"/>
  <c r="S54" i="13" s="1"/>
  <c r="R55" i="13"/>
  <c r="S55" i="13" s="1"/>
  <c r="R56" i="13"/>
  <c r="S56" i="13" s="1"/>
  <c r="R57" i="13"/>
  <c r="S57" i="13" s="1"/>
  <c r="R58" i="13"/>
  <c r="S58" i="13" s="1"/>
  <c r="R59" i="13"/>
  <c r="S59" i="13" s="1"/>
  <c r="R60" i="13"/>
  <c r="S60" i="13" s="1"/>
  <c r="R61" i="13"/>
  <c r="S61" i="13" s="1"/>
  <c r="R62" i="13"/>
  <c r="S62" i="13" s="1"/>
  <c r="R63" i="13"/>
  <c r="S63" i="13" s="1"/>
  <c r="R64" i="13"/>
  <c r="S64" i="13" s="1"/>
  <c r="R65" i="13"/>
  <c r="S65" i="13" s="1"/>
  <c r="R66" i="13"/>
  <c r="S66" i="13" s="1"/>
  <c r="R67" i="13"/>
  <c r="S67" i="13" s="1"/>
  <c r="R68" i="13"/>
  <c r="S68" i="13" s="1"/>
  <c r="R69" i="13"/>
  <c r="S69" i="13" s="1"/>
  <c r="R70" i="13"/>
  <c r="S70" i="13" s="1"/>
  <c r="R71" i="13"/>
  <c r="S71" i="13" s="1"/>
  <c r="R72" i="13"/>
  <c r="S72" i="13" s="1"/>
  <c r="R73" i="13"/>
  <c r="S73" i="13" s="1"/>
  <c r="R74" i="13"/>
  <c r="S74" i="13" s="1"/>
  <c r="R75" i="13"/>
  <c r="S75" i="13" s="1"/>
  <c r="R76" i="13"/>
  <c r="S76" i="13" s="1"/>
  <c r="R77" i="13"/>
  <c r="S77" i="13" s="1"/>
  <c r="R78" i="13"/>
  <c r="S78" i="13" s="1"/>
  <c r="R79" i="13"/>
  <c r="S79" i="13" s="1"/>
  <c r="R80" i="13"/>
  <c r="S80" i="13" s="1"/>
  <c r="R81" i="13"/>
  <c r="S81" i="13" s="1"/>
  <c r="R82" i="13"/>
  <c r="S82" i="13" s="1"/>
  <c r="R83" i="13"/>
  <c r="S83" i="13" s="1"/>
  <c r="R84" i="13"/>
  <c r="S84" i="13" s="1"/>
  <c r="R85" i="13"/>
  <c r="S85" i="13" s="1"/>
  <c r="R86" i="13"/>
  <c r="S86" i="13" s="1"/>
  <c r="R87" i="13"/>
  <c r="S87" i="13" s="1"/>
  <c r="R88" i="13"/>
  <c r="S88" i="13" s="1"/>
  <c r="R89" i="13"/>
  <c r="S89" i="13" s="1"/>
  <c r="R90" i="13"/>
  <c r="S90" i="13" s="1"/>
  <c r="R91" i="13"/>
  <c r="S91" i="13" s="1"/>
  <c r="R92" i="13"/>
  <c r="S92" i="13" s="1"/>
  <c r="R93" i="13"/>
  <c r="S93" i="13" s="1"/>
  <c r="R94" i="13"/>
  <c r="S94" i="13" s="1"/>
  <c r="R95" i="13"/>
  <c r="S95" i="13" s="1"/>
  <c r="R96" i="13"/>
  <c r="S96" i="13" s="1"/>
  <c r="R97" i="13"/>
  <c r="S97" i="13" s="1"/>
  <c r="R98" i="13"/>
  <c r="S98" i="13" s="1"/>
  <c r="R99" i="13"/>
  <c r="S99" i="13" s="1"/>
  <c r="R100" i="13"/>
  <c r="S100" i="13" s="1"/>
  <c r="R101" i="13"/>
  <c r="S101" i="13" s="1"/>
  <c r="R102" i="13"/>
  <c r="S102" i="13" s="1"/>
  <c r="Q5" i="13"/>
  <c r="Q6" i="13"/>
  <c r="Q7" i="13"/>
  <c r="Q8" i="13"/>
  <c r="Q9" i="13"/>
  <c r="Q10" i="13"/>
  <c r="Q11" i="13"/>
  <c r="Q12" i="13"/>
  <c r="Q13" i="13"/>
  <c r="Q14" i="13"/>
  <c r="Q15" i="13"/>
  <c r="Q16" i="13"/>
  <c r="Q17" i="13"/>
  <c r="Q18" i="13"/>
  <c r="Q19" i="13"/>
  <c r="Q20" i="13"/>
  <c r="Q21" i="13"/>
  <c r="Q22" i="13"/>
  <c r="Q23" i="13"/>
  <c r="Q24" i="13"/>
  <c r="Q25" i="13"/>
  <c r="Q26" i="13"/>
  <c r="Q27" i="13"/>
  <c r="Q28" i="13"/>
  <c r="Q29" i="13"/>
  <c r="Q30" i="13"/>
  <c r="Q31" i="13"/>
  <c r="Q32" i="13"/>
  <c r="Q33" i="13"/>
  <c r="Q34" i="13"/>
  <c r="Q35" i="13"/>
  <c r="Q36" i="13"/>
  <c r="Q37" i="13"/>
  <c r="Q38" i="13"/>
  <c r="Q39" i="13"/>
  <c r="Q40" i="13"/>
  <c r="Q41" i="13"/>
  <c r="Q42" i="13"/>
  <c r="Q43" i="13"/>
  <c r="Q44" i="13"/>
  <c r="Q45" i="13"/>
  <c r="Q46" i="13"/>
  <c r="Q47" i="13"/>
  <c r="Q48" i="13"/>
  <c r="Q49" i="13"/>
  <c r="Q50" i="13"/>
  <c r="Q51" i="13"/>
  <c r="Q52" i="13"/>
  <c r="Q53" i="13"/>
  <c r="Q54" i="13"/>
  <c r="Q55" i="13"/>
  <c r="Q56" i="13"/>
  <c r="Q57" i="13"/>
  <c r="Q58" i="13"/>
  <c r="Q59" i="13"/>
  <c r="Q60" i="13"/>
  <c r="Q61" i="13"/>
  <c r="Q62" i="13"/>
  <c r="Q63" i="13"/>
  <c r="Q64" i="13"/>
  <c r="Q65" i="13"/>
  <c r="Q66" i="13"/>
  <c r="Q67" i="13"/>
  <c r="Q68" i="13"/>
  <c r="Q69" i="13"/>
  <c r="Q70" i="13"/>
  <c r="Q71" i="13"/>
  <c r="Q72" i="13"/>
  <c r="Q73" i="13"/>
  <c r="Q74" i="13"/>
  <c r="Q75" i="13"/>
  <c r="Q76" i="13"/>
  <c r="Q77" i="13"/>
  <c r="Q78" i="13"/>
  <c r="Q79" i="13"/>
  <c r="Q80" i="13"/>
  <c r="Q81" i="13"/>
  <c r="Q82" i="13"/>
  <c r="Q83" i="13"/>
  <c r="Q84" i="13"/>
  <c r="Q85" i="13"/>
  <c r="Q86" i="13"/>
  <c r="Q87" i="13"/>
  <c r="Q88" i="13"/>
  <c r="Q89" i="13"/>
  <c r="Q90" i="13"/>
  <c r="Q91" i="13"/>
  <c r="Q92" i="13"/>
  <c r="Q93" i="13"/>
  <c r="Q94" i="13"/>
  <c r="Q95" i="13"/>
  <c r="Q96" i="13"/>
  <c r="Q97" i="13"/>
  <c r="Q98" i="13"/>
  <c r="Q99" i="13"/>
  <c r="Q100" i="13"/>
  <c r="Q101" i="13"/>
  <c r="Q102" i="13"/>
  <c r="R3" i="12"/>
  <c r="S3" i="12" s="1"/>
  <c r="R4" i="12"/>
  <c r="S4" i="12" s="1"/>
  <c r="R5" i="12"/>
  <c r="S5" i="12" s="1"/>
  <c r="R6" i="12"/>
  <c r="S6" i="12" s="1"/>
  <c r="R7" i="12"/>
  <c r="S7" i="12" s="1"/>
  <c r="R8" i="12"/>
  <c r="S8" i="12" s="1"/>
  <c r="R9" i="12"/>
  <c r="S9" i="12" s="1"/>
  <c r="R10" i="12"/>
  <c r="S10" i="12" s="1"/>
  <c r="R11" i="12"/>
  <c r="S11" i="12" s="1"/>
  <c r="R12" i="12"/>
  <c r="S12" i="12" s="1"/>
  <c r="R13" i="12"/>
  <c r="S13" i="12" s="1"/>
  <c r="R14" i="12"/>
  <c r="S14" i="12" s="1"/>
  <c r="R15" i="12"/>
  <c r="S15" i="12" s="1"/>
  <c r="R16" i="12"/>
  <c r="S16" i="12" s="1"/>
  <c r="R17" i="12"/>
  <c r="S17" i="12" s="1"/>
  <c r="R18" i="12"/>
  <c r="S18" i="12" s="1"/>
  <c r="R19" i="12"/>
  <c r="S19" i="12" s="1"/>
  <c r="R20" i="12"/>
  <c r="S20" i="12" s="1"/>
  <c r="R21" i="12"/>
  <c r="S21" i="12" s="1"/>
  <c r="R22" i="12"/>
  <c r="S22" i="12" s="1"/>
  <c r="R23" i="12"/>
  <c r="S23" i="12" s="1"/>
  <c r="R24" i="12"/>
  <c r="S24" i="12" s="1"/>
  <c r="R25" i="12"/>
  <c r="S25" i="12" s="1"/>
  <c r="R26" i="12"/>
  <c r="S26" i="12" s="1"/>
  <c r="R27" i="12"/>
  <c r="S27" i="12" s="1"/>
  <c r="R28" i="12"/>
  <c r="S28" i="12" s="1"/>
  <c r="R29" i="12"/>
  <c r="S29" i="12" s="1"/>
  <c r="R30" i="12"/>
  <c r="S30" i="12" s="1"/>
  <c r="R31" i="12"/>
  <c r="S31" i="12" s="1"/>
  <c r="R32" i="12"/>
  <c r="S32" i="12" s="1"/>
  <c r="R33" i="12"/>
  <c r="S33" i="12" s="1"/>
  <c r="R34" i="12"/>
  <c r="S34" i="12" s="1"/>
  <c r="R35" i="12"/>
  <c r="S35" i="12" s="1"/>
  <c r="R36" i="12"/>
  <c r="S36" i="12" s="1"/>
  <c r="R37" i="12"/>
  <c r="S37" i="12" s="1"/>
  <c r="R38" i="12"/>
  <c r="S38" i="12" s="1"/>
  <c r="R39" i="12"/>
  <c r="S39" i="12" s="1"/>
  <c r="R40" i="12"/>
  <c r="S40" i="12" s="1"/>
  <c r="R41" i="12"/>
  <c r="S41" i="12" s="1"/>
  <c r="R42" i="12"/>
  <c r="S42" i="12" s="1"/>
  <c r="R43" i="12"/>
  <c r="S43" i="12" s="1"/>
  <c r="R44" i="12"/>
  <c r="S44" i="12" s="1"/>
  <c r="R45" i="12"/>
  <c r="S45" i="12" s="1"/>
  <c r="R46" i="12"/>
  <c r="S46" i="12" s="1"/>
  <c r="R47" i="12"/>
  <c r="S47" i="12" s="1"/>
  <c r="R48" i="12"/>
  <c r="S48" i="12" s="1"/>
  <c r="R49" i="12"/>
  <c r="S49" i="12" s="1"/>
  <c r="R50" i="12"/>
  <c r="S50" i="12" s="1"/>
  <c r="R51" i="12"/>
  <c r="S51" i="12" s="1"/>
  <c r="R52" i="12"/>
  <c r="S52" i="12" s="1"/>
  <c r="R53" i="12"/>
  <c r="S53" i="12" s="1"/>
  <c r="R54" i="12"/>
  <c r="S54" i="12" s="1"/>
  <c r="R55" i="12"/>
  <c r="S55" i="12" s="1"/>
  <c r="R56" i="12"/>
  <c r="S56" i="12" s="1"/>
  <c r="R57" i="12"/>
  <c r="S57" i="12" s="1"/>
  <c r="R58" i="12"/>
  <c r="S58" i="12" s="1"/>
  <c r="R59" i="12"/>
  <c r="S59" i="12" s="1"/>
  <c r="R60" i="12"/>
  <c r="S60" i="12" s="1"/>
  <c r="R61" i="12"/>
  <c r="S61" i="12" s="1"/>
  <c r="R62" i="12"/>
  <c r="S62" i="12" s="1"/>
  <c r="R63" i="12"/>
  <c r="S63" i="12" s="1"/>
  <c r="R64" i="12"/>
  <c r="S64" i="12" s="1"/>
  <c r="R65" i="12"/>
  <c r="S65" i="12" s="1"/>
  <c r="R66" i="12"/>
  <c r="S66" i="12" s="1"/>
  <c r="R67" i="12"/>
  <c r="S67" i="12" s="1"/>
  <c r="R68" i="12"/>
  <c r="S68" i="12" s="1"/>
  <c r="R69" i="12"/>
  <c r="S69" i="12" s="1"/>
  <c r="R70" i="12"/>
  <c r="S70" i="12" s="1"/>
  <c r="R71" i="12"/>
  <c r="S71" i="12" s="1"/>
  <c r="R72" i="12"/>
  <c r="S72" i="12" s="1"/>
  <c r="R73" i="12"/>
  <c r="S73" i="12" s="1"/>
  <c r="R74" i="12"/>
  <c r="S74" i="12" s="1"/>
  <c r="R75" i="12"/>
  <c r="S75" i="12" s="1"/>
  <c r="R76" i="12"/>
  <c r="S76" i="12" s="1"/>
  <c r="R77" i="12"/>
  <c r="S77" i="12" s="1"/>
  <c r="R78" i="12"/>
  <c r="S78" i="12" s="1"/>
  <c r="R79" i="12"/>
  <c r="S79" i="12" s="1"/>
  <c r="R80" i="12"/>
  <c r="S80" i="12" s="1"/>
  <c r="R81" i="12"/>
  <c r="S81" i="12" s="1"/>
  <c r="R82" i="12"/>
  <c r="S82" i="12" s="1"/>
  <c r="R83" i="12"/>
  <c r="S83" i="12" s="1"/>
  <c r="R84" i="12"/>
  <c r="S84" i="12" s="1"/>
  <c r="R85" i="12"/>
  <c r="S85" i="12" s="1"/>
  <c r="R86" i="12"/>
  <c r="S86" i="12" s="1"/>
  <c r="R87" i="12"/>
  <c r="S87" i="12" s="1"/>
  <c r="R88" i="12"/>
  <c r="S88" i="12" s="1"/>
  <c r="R89" i="12"/>
  <c r="S89" i="12" s="1"/>
  <c r="R90" i="12"/>
  <c r="S90" i="12" s="1"/>
  <c r="R91" i="12"/>
  <c r="S91" i="12" s="1"/>
  <c r="R92" i="12"/>
  <c r="S92" i="12" s="1"/>
  <c r="R93" i="12"/>
  <c r="S93" i="12" s="1"/>
  <c r="R94" i="12"/>
  <c r="S94" i="12" s="1"/>
  <c r="R95" i="12"/>
  <c r="S95" i="12" s="1"/>
  <c r="R96" i="12"/>
  <c r="S96" i="12" s="1"/>
  <c r="R97" i="12"/>
  <c r="S97" i="12" s="1"/>
  <c r="R98" i="12"/>
  <c r="S98" i="12" s="1"/>
  <c r="R99" i="12"/>
  <c r="S99" i="12" s="1"/>
  <c r="R100" i="12"/>
  <c r="S100" i="12" s="1"/>
  <c r="R101" i="12"/>
  <c r="S101" i="12" s="1"/>
  <c r="Q4" i="12"/>
  <c r="Q5" i="12"/>
  <c r="Q6" i="12"/>
  <c r="Q7" i="12"/>
  <c r="Q8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38" i="12"/>
  <c r="Q39" i="12"/>
  <c r="Q40" i="12"/>
  <c r="Q41" i="12"/>
  <c r="Q42" i="12"/>
  <c r="Q43" i="12"/>
  <c r="Q44" i="12"/>
  <c r="Q45" i="12"/>
  <c r="Q46" i="12"/>
  <c r="Q47" i="12"/>
  <c r="Q48" i="12"/>
  <c r="Q49" i="12"/>
  <c r="Q50" i="12"/>
  <c r="Q51" i="12"/>
  <c r="Q52" i="12"/>
  <c r="Q53" i="12"/>
  <c r="Q54" i="12"/>
  <c r="Q55" i="12"/>
  <c r="Q56" i="12"/>
  <c r="Q57" i="12"/>
  <c r="Q58" i="12"/>
  <c r="Q59" i="12"/>
  <c r="Q60" i="12"/>
  <c r="Q61" i="12"/>
  <c r="Q62" i="12"/>
  <c r="Q63" i="12"/>
  <c r="Q64" i="12"/>
  <c r="Q65" i="12"/>
  <c r="Q66" i="12"/>
  <c r="Q67" i="12"/>
  <c r="Q68" i="12"/>
  <c r="Q69" i="12"/>
  <c r="Q70" i="12"/>
  <c r="Q71" i="12"/>
  <c r="Q72" i="12"/>
  <c r="Q73" i="12"/>
  <c r="Q74" i="12"/>
  <c r="Q75" i="12"/>
  <c r="Q76" i="12"/>
  <c r="Q77" i="12"/>
  <c r="Q78" i="12"/>
  <c r="Q79" i="12"/>
  <c r="Q80" i="12"/>
  <c r="Q81" i="12"/>
  <c r="Q82" i="12"/>
  <c r="Q83" i="12"/>
  <c r="Q84" i="12"/>
  <c r="Q85" i="12"/>
  <c r="Q86" i="12"/>
  <c r="Q87" i="12"/>
  <c r="Q88" i="12"/>
  <c r="Q89" i="12"/>
  <c r="Q90" i="12"/>
  <c r="Q91" i="12"/>
  <c r="Q92" i="12"/>
  <c r="Q93" i="12"/>
  <c r="Q94" i="12"/>
  <c r="Q95" i="12"/>
  <c r="Q96" i="12"/>
  <c r="Q97" i="12"/>
  <c r="Q98" i="12"/>
  <c r="Q99" i="12"/>
  <c r="Q100" i="12"/>
  <c r="Q101" i="12"/>
  <c r="R3" i="11"/>
  <c r="S3" i="11" s="1"/>
  <c r="R4" i="11"/>
  <c r="R5" i="11"/>
  <c r="S5" i="11" s="1"/>
  <c r="R6" i="11"/>
  <c r="R7" i="11"/>
  <c r="S7" i="11" s="1"/>
  <c r="R8" i="11"/>
  <c r="R9" i="11"/>
  <c r="S9" i="11" s="1"/>
  <c r="R10" i="11"/>
  <c r="R11" i="11"/>
  <c r="S11" i="11" s="1"/>
  <c r="R12" i="11"/>
  <c r="R13" i="11"/>
  <c r="S13" i="11" s="1"/>
  <c r="R14" i="11"/>
  <c r="R15" i="11"/>
  <c r="S15" i="11" s="1"/>
  <c r="R16" i="11"/>
  <c r="R17" i="11"/>
  <c r="S17" i="11" s="1"/>
  <c r="R18" i="11"/>
  <c r="R19" i="11"/>
  <c r="S19" i="11" s="1"/>
  <c r="R20" i="11"/>
  <c r="R21" i="11"/>
  <c r="S21" i="11" s="1"/>
  <c r="R22" i="11"/>
  <c r="R23" i="11"/>
  <c r="S23" i="11" s="1"/>
  <c r="R24" i="11"/>
  <c r="R25" i="11"/>
  <c r="S25" i="11" s="1"/>
  <c r="R26" i="11"/>
  <c r="R27" i="11"/>
  <c r="S27" i="11" s="1"/>
  <c r="R28" i="11"/>
  <c r="R29" i="11"/>
  <c r="S29" i="11" s="1"/>
  <c r="R30" i="11"/>
  <c r="R31" i="11"/>
  <c r="S31" i="11" s="1"/>
  <c r="R32" i="11"/>
  <c r="R33" i="11"/>
  <c r="S33" i="11" s="1"/>
  <c r="R34" i="11"/>
  <c r="R35" i="11"/>
  <c r="S35" i="11" s="1"/>
  <c r="R36" i="11"/>
  <c r="R37" i="11"/>
  <c r="S37" i="11" s="1"/>
  <c r="R38" i="11"/>
  <c r="R39" i="11"/>
  <c r="S39" i="11" s="1"/>
  <c r="R40" i="11"/>
  <c r="R41" i="11"/>
  <c r="S41" i="11" s="1"/>
  <c r="R42" i="11"/>
  <c r="R43" i="11"/>
  <c r="S43" i="11" s="1"/>
  <c r="R44" i="11"/>
  <c r="R45" i="11"/>
  <c r="S45" i="11" s="1"/>
  <c r="R46" i="11"/>
  <c r="R47" i="11"/>
  <c r="S47" i="11" s="1"/>
  <c r="R48" i="11"/>
  <c r="R49" i="11"/>
  <c r="S49" i="11" s="1"/>
  <c r="R50" i="11"/>
  <c r="R51" i="11"/>
  <c r="S51" i="11" s="1"/>
  <c r="R52" i="11"/>
  <c r="R53" i="11"/>
  <c r="S53" i="11" s="1"/>
  <c r="R54" i="11"/>
  <c r="R55" i="11"/>
  <c r="S55" i="11" s="1"/>
  <c r="R56" i="11"/>
  <c r="R57" i="11"/>
  <c r="S57" i="11" s="1"/>
  <c r="R58" i="11"/>
  <c r="R59" i="11"/>
  <c r="S59" i="11" s="1"/>
  <c r="R60" i="11"/>
  <c r="R61" i="11"/>
  <c r="S61" i="11" s="1"/>
  <c r="R62" i="11"/>
  <c r="R63" i="11"/>
  <c r="S63" i="11" s="1"/>
  <c r="R64" i="11"/>
  <c r="R65" i="11"/>
  <c r="S65" i="11" s="1"/>
  <c r="R66" i="11"/>
  <c r="R67" i="11"/>
  <c r="S67" i="11" s="1"/>
  <c r="R68" i="11"/>
  <c r="R69" i="11"/>
  <c r="S69" i="11" s="1"/>
  <c r="R70" i="11"/>
  <c r="R71" i="11"/>
  <c r="S71" i="11" s="1"/>
  <c r="R72" i="11"/>
  <c r="R73" i="11"/>
  <c r="S73" i="11" s="1"/>
  <c r="R74" i="11"/>
  <c r="R75" i="11"/>
  <c r="S75" i="11" s="1"/>
  <c r="R76" i="11"/>
  <c r="R77" i="11"/>
  <c r="S77" i="11" s="1"/>
  <c r="R78" i="11"/>
  <c r="R79" i="11"/>
  <c r="S79" i="11" s="1"/>
  <c r="R80" i="11"/>
  <c r="R81" i="11"/>
  <c r="S81" i="11" s="1"/>
  <c r="R82" i="11"/>
  <c r="R83" i="11"/>
  <c r="S83" i="11" s="1"/>
  <c r="R84" i="11"/>
  <c r="R85" i="11"/>
  <c r="S85" i="11" s="1"/>
  <c r="R86" i="11"/>
  <c r="R87" i="11"/>
  <c r="S87" i="11" s="1"/>
  <c r="R88" i="11"/>
  <c r="R89" i="11"/>
  <c r="S89" i="11" s="1"/>
  <c r="R90" i="11"/>
  <c r="R91" i="11"/>
  <c r="S91" i="11" s="1"/>
  <c r="R92" i="11"/>
  <c r="R93" i="11"/>
  <c r="S93" i="11" s="1"/>
  <c r="R94" i="11"/>
  <c r="R95" i="11"/>
  <c r="S95" i="11" s="1"/>
  <c r="R96" i="11"/>
  <c r="R97" i="11"/>
  <c r="S97" i="11" s="1"/>
  <c r="R98" i="11"/>
  <c r="R99" i="11"/>
  <c r="S99" i="11" s="1"/>
  <c r="R100" i="11"/>
  <c r="R101" i="11"/>
  <c r="S101" i="11" s="1"/>
  <c r="Q4" i="11"/>
  <c r="Q5" i="11"/>
  <c r="Q6" i="11"/>
  <c r="Q7" i="11"/>
  <c r="Q8" i="11"/>
  <c r="Q9" i="11"/>
  <c r="Q10" i="11"/>
  <c r="Q11" i="11"/>
  <c r="Q12" i="11"/>
  <c r="Q13" i="11"/>
  <c r="Q14" i="11"/>
  <c r="Q15" i="11"/>
  <c r="Q16" i="11"/>
  <c r="Q17" i="11"/>
  <c r="Q18" i="11"/>
  <c r="Q19" i="11"/>
  <c r="Q20" i="11"/>
  <c r="Q21" i="11"/>
  <c r="Q22" i="11"/>
  <c r="Q23" i="11"/>
  <c r="Q24" i="11"/>
  <c r="Q25" i="11"/>
  <c r="Q26" i="11"/>
  <c r="Q27" i="11"/>
  <c r="Q28" i="11"/>
  <c r="Q29" i="11"/>
  <c r="Q30" i="11"/>
  <c r="Q31" i="11"/>
  <c r="Q32" i="11"/>
  <c r="Q33" i="11"/>
  <c r="Q34" i="11"/>
  <c r="Q35" i="11"/>
  <c r="Q36" i="11"/>
  <c r="Q37" i="11"/>
  <c r="Q38" i="11"/>
  <c r="Q39" i="11"/>
  <c r="Q40" i="11"/>
  <c r="Q41" i="11"/>
  <c r="Q42" i="11"/>
  <c r="Q43" i="11"/>
  <c r="Q44" i="11"/>
  <c r="Q45" i="11"/>
  <c r="Q46" i="11"/>
  <c r="Q47" i="11"/>
  <c r="Q48" i="11"/>
  <c r="Q49" i="11"/>
  <c r="Q50" i="11"/>
  <c r="Q51" i="11"/>
  <c r="Q52" i="11"/>
  <c r="Q53" i="11"/>
  <c r="Q54" i="11"/>
  <c r="Q55" i="11"/>
  <c r="Q56" i="11"/>
  <c r="Q57" i="11"/>
  <c r="Q58" i="11"/>
  <c r="Q59" i="11"/>
  <c r="Q60" i="11"/>
  <c r="Q61" i="11"/>
  <c r="Q62" i="11"/>
  <c r="Q63" i="11"/>
  <c r="Q64" i="11"/>
  <c r="Q65" i="11"/>
  <c r="Q66" i="11"/>
  <c r="Q67" i="11"/>
  <c r="Q68" i="11"/>
  <c r="Q69" i="11"/>
  <c r="Q70" i="11"/>
  <c r="Q71" i="11"/>
  <c r="Q72" i="11"/>
  <c r="Q73" i="11"/>
  <c r="Q74" i="11"/>
  <c r="Q75" i="11"/>
  <c r="Q76" i="11"/>
  <c r="Q77" i="11"/>
  <c r="Q78" i="11"/>
  <c r="Q79" i="11"/>
  <c r="Q80" i="11"/>
  <c r="Q81" i="11"/>
  <c r="Q82" i="11"/>
  <c r="Q83" i="11"/>
  <c r="Q84" i="11"/>
  <c r="Q85" i="11"/>
  <c r="Q86" i="11"/>
  <c r="Q87" i="11"/>
  <c r="Q88" i="11"/>
  <c r="Q89" i="11"/>
  <c r="Q90" i="11"/>
  <c r="Q91" i="11"/>
  <c r="Q92" i="11"/>
  <c r="Q93" i="11"/>
  <c r="Q94" i="11"/>
  <c r="Q95" i="11"/>
  <c r="Q96" i="11"/>
  <c r="Q97" i="11"/>
  <c r="Q98" i="11"/>
  <c r="Q99" i="11"/>
  <c r="Q100" i="11"/>
  <c r="Q101" i="11"/>
  <c r="R3" i="10"/>
  <c r="R4" i="10"/>
  <c r="S4" i="10" s="1"/>
  <c r="R5" i="10"/>
  <c r="R6" i="10"/>
  <c r="S6" i="10" s="1"/>
  <c r="R7" i="10"/>
  <c r="R8" i="10"/>
  <c r="S8" i="10" s="1"/>
  <c r="R9" i="10"/>
  <c r="R10" i="10"/>
  <c r="S10" i="10" s="1"/>
  <c r="R11" i="10"/>
  <c r="R12" i="10"/>
  <c r="S12" i="10" s="1"/>
  <c r="R13" i="10"/>
  <c r="R14" i="10"/>
  <c r="S14" i="10" s="1"/>
  <c r="R15" i="10"/>
  <c r="R16" i="10"/>
  <c r="S16" i="10" s="1"/>
  <c r="R17" i="10"/>
  <c r="R18" i="10"/>
  <c r="S18" i="10" s="1"/>
  <c r="R19" i="10"/>
  <c r="R20" i="10"/>
  <c r="S20" i="10" s="1"/>
  <c r="R21" i="10"/>
  <c r="R22" i="10"/>
  <c r="S22" i="10" s="1"/>
  <c r="R23" i="10"/>
  <c r="R24" i="10"/>
  <c r="S24" i="10" s="1"/>
  <c r="R25" i="10"/>
  <c r="R26" i="10"/>
  <c r="S26" i="10" s="1"/>
  <c r="R27" i="10"/>
  <c r="R28" i="10"/>
  <c r="S28" i="10" s="1"/>
  <c r="R29" i="10"/>
  <c r="R30" i="10"/>
  <c r="S30" i="10" s="1"/>
  <c r="R31" i="10"/>
  <c r="R32" i="10"/>
  <c r="S32" i="10" s="1"/>
  <c r="R33" i="10"/>
  <c r="R34" i="10"/>
  <c r="S34" i="10" s="1"/>
  <c r="R35" i="10"/>
  <c r="R36" i="10"/>
  <c r="S36" i="10" s="1"/>
  <c r="R37" i="10"/>
  <c r="R38" i="10"/>
  <c r="S38" i="10" s="1"/>
  <c r="R39" i="10"/>
  <c r="R40" i="10"/>
  <c r="S40" i="10" s="1"/>
  <c r="R41" i="10"/>
  <c r="R42" i="10"/>
  <c r="S42" i="10" s="1"/>
  <c r="R43" i="10"/>
  <c r="R44" i="10"/>
  <c r="S44" i="10" s="1"/>
  <c r="R45" i="10"/>
  <c r="R46" i="10"/>
  <c r="S46" i="10" s="1"/>
  <c r="R47" i="10"/>
  <c r="R48" i="10"/>
  <c r="S48" i="10" s="1"/>
  <c r="R49" i="10"/>
  <c r="R50" i="10"/>
  <c r="S50" i="10" s="1"/>
  <c r="R51" i="10"/>
  <c r="R52" i="10"/>
  <c r="S52" i="10" s="1"/>
  <c r="R53" i="10"/>
  <c r="R54" i="10"/>
  <c r="S54" i="10" s="1"/>
  <c r="R55" i="10"/>
  <c r="R56" i="10"/>
  <c r="S56" i="10" s="1"/>
  <c r="R57" i="10"/>
  <c r="R58" i="10"/>
  <c r="S58" i="10" s="1"/>
  <c r="R59" i="10"/>
  <c r="R60" i="10"/>
  <c r="S60" i="10" s="1"/>
  <c r="R61" i="10"/>
  <c r="R62" i="10"/>
  <c r="S62" i="10" s="1"/>
  <c r="R63" i="10"/>
  <c r="R64" i="10"/>
  <c r="S64" i="10" s="1"/>
  <c r="R65" i="10"/>
  <c r="R66" i="10"/>
  <c r="S66" i="10" s="1"/>
  <c r="R67" i="10"/>
  <c r="R68" i="10"/>
  <c r="S68" i="10" s="1"/>
  <c r="R69" i="10"/>
  <c r="R70" i="10"/>
  <c r="S70" i="10" s="1"/>
  <c r="R71" i="10"/>
  <c r="R72" i="10"/>
  <c r="S72" i="10" s="1"/>
  <c r="R73" i="10"/>
  <c r="R74" i="10"/>
  <c r="S74" i="10" s="1"/>
  <c r="R75" i="10"/>
  <c r="R76" i="10"/>
  <c r="S76" i="10" s="1"/>
  <c r="R77" i="10"/>
  <c r="R78" i="10"/>
  <c r="S78" i="10" s="1"/>
  <c r="R79" i="10"/>
  <c r="R80" i="10"/>
  <c r="S80" i="10" s="1"/>
  <c r="R81" i="10"/>
  <c r="R82" i="10"/>
  <c r="S82" i="10" s="1"/>
  <c r="R83" i="10"/>
  <c r="R84" i="10"/>
  <c r="S84" i="10" s="1"/>
  <c r="R85" i="10"/>
  <c r="R86" i="10"/>
  <c r="S86" i="10" s="1"/>
  <c r="R87" i="10"/>
  <c r="R88" i="10"/>
  <c r="S88" i="10" s="1"/>
  <c r="R89" i="10"/>
  <c r="R90" i="10"/>
  <c r="S90" i="10" s="1"/>
  <c r="R91" i="10"/>
  <c r="R92" i="10"/>
  <c r="S92" i="10" s="1"/>
  <c r="R93" i="10"/>
  <c r="R94" i="10"/>
  <c r="S94" i="10" s="1"/>
  <c r="R95" i="10"/>
  <c r="R96" i="10"/>
  <c r="S96" i="10" s="1"/>
  <c r="R97" i="10"/>
  <c r="R98" i="10"/>
  <c r="S98" i="10" s="1"/>
  <c r="R99" i="10"/>
  <c r="R100" i="10"/>
  <c r="S100" i="10" s="1"/>
  <c r="R101" i="10"/>
  <c r="Q4" i="10"/>
  <c r="Q5" i="10"/>
  <c r="Q6" i="10"/>
  <c r="Q7" i="10"/>
  <c r="Q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0" i="10"/>
  <c r="Q91" i="10"/>
  <c r="Q92" i="10"/>
  <c r="Q93" i="10"/>
  <c r="Q94" i="10"/>
  <c r="Q95" i="10"/>
  <c r="Q96" i="10"/>
  <c r="Q97" i="10"/>
  <c r="Q98" i="10"/>
  <c r="Q99" i="10"/>
  <c r="Q100" i="10"/>
  <c r="Q101" i="10"/>
  <c r="R3" i="9"/>
  <c r="S3" i="9" s="1"/>
  <c r="R4" i="9"/>
  <c r="S4" i="9" s="1"/>
  <c r="R5" i="9"/>
  <c r="S5" i="9" s="1"/>
  <c r="R6" i="9"/>
  <c r="S6" i="9" s="1"/>
  <c r="R7" i="9"/>
  <c r="S7" i="9" s="1"/>
  <c r="R8" i="9"/>
  <c r="S8" i="9" s="1"/>
  <c r="R9" i="9"/>
  <c r="S9" i="9" s="1"/>
  <c r="R10" i="9"/>
  <c r="S10" i="9" s="1"/>
  <c r="R11" i="9"/>
  <c r="S11" i="9" s="1"/>
  <c r="R12" i="9"/>
  <c r="S12" i="9" s="1"/>
  <c r="R13" i="9"/>
  <c r="S13" i="9" s="1"/>
  <c r="R14" i="9"/>
  <c r="S14" i="9" s="1"/>
  <c r="R15" i="9"/>
  <c r="S15" i="9" s="1"/>
  <c r="R16" i="9"/>
  <c r="S16" i="9" s="1"/>
  <c r="R17" i="9"/>
  <c r="S17" i="9" s="1"/>
  <c r="R18" i="9"/>
  <c r="S18" i="9" s="1"/>
  <c r="R19" i="9"/>
  <c r="S19" i="9" s="1"/>
  <c r="R20" i="9"/>
  <c r="S20" i="9" s="1"/>
  <c r="R21" i="9"/>
  <c r="S21" i="9" s="1"/>
  <c r="R22" i="9"/>
  <c r="S22" i="9" s="1"/>
  <c r="R23" i="9"/>
  <c r="S23" i="9" s="1"/>
  <c r="R24" i="9"/>
  <c r="S24" i="9" s="1"/>
  <c r="R25" i="9"/>
  <c r="S25" i="9" s="1"/>
  <c r="R26" i="9"/>
  <c r="S26" i="9" s="1"/>
  <c r="R27" i="9"/>
  <c r="S27" i="9" s="1"/>
  <c r="R28" i="9"/>
  <c r="S28" i="9" s="1"/>
  <c r="R29" i="9"/>
  <c r="S29" i="9" s="1"/>
  <c r="R30" i="9"/>
  <c r="S30" i="9" s="1"/>
  <c r="R31" i="9"/>
  <c r="S31" i="9" s="1"/>
  <c r="R32" i="9"/>
  <c r="S32" i="9" s="1"/>
  <c r="R33" i="9"/>
  <c r="S33" i="9" s="1"/>
  <c r="R34" i="9"/>
  <c r="S34" i="9" s="1"/>
  <c r="R35" i="9"/>
  <c r="S35" i="9" s="1"/>
  <c r="R36" i="9"/>
  <c r="S36" i="9" s="1"/>
  <c r="R37" i="9"/>
  <c r="S37" i="9" s="1"/>
  <c r="R38" i="9"/>
  <c r="S38" i="9" s="1"/>
  <c r="R39" i="9"/>
  <c r="S39" i="9" s="1"/>
  <c r="R40" i="9"/>
  <c r="S40" i="9" s="1"/>
  <c r="R41" i="9"/>
  <c r="S41" i="9" s="1"/>
  <c r="R42" i="9"/>
  <c r="S42" i="9" s="1"/>
  <c r="R43" i="9"/>
  <c r="S43" i="9" s="1"/>
  <c r="R44" i="9"/>
  <c r="S44" i="9" s="1"/>
  <c r="R45" i="9"/>
  <c r="S45" i="9" s="1"/>
  <c r="R46" i="9"/>
  <c r="S46" i="9" s="1"/>
  <c r="R47" i="9"/>
  <c r="S47" i="9" s="1"/>
  <c r="R48" i="9"/>
  <c r="S48" i="9" s="1"/>
  <c r="R49" i="9"/>
  <c r="S49" i="9" s="1"/>
  <c r="R50" i="9"/>
  <c r="S50" i="9" s="1"/>
  <c r="R51" i="9"/>
  <c r="S51" i="9" s="1"/>
  <c r="R52" i="9"/>
  <c r="S52" i="9" s="1"/>
  <c r="R53" i="9"/>
  <c r="S53" i="9" s="1"/>
  <c r="R54" i="9"/>
  <c r="S54" i="9" s="1"/>
  <c r="R55" i="9"/>
  <c r="S55" i="9" s="1"/>
  <c r="R56" i="9"/>
  <c r="S56" i="9" s="1"/>
  <c r="R57" i="9"/>
  <c r="S57" i="9" s="1"/>
  <c r="R58" i="9"/>
  <c r="S58" i="9" s="1"/>
  <c r="R59" i="9"/>
  <c r="S59" i="9" s="1"/>
  <c r="R60" i="9"/>
  <c r="S60" i="9" s="1"/>
  <c r="R61" i="9"/>
  <c r="S61" i="9" s="1"/>
  <c r="R62" i="9"/>
  <c r="S62" i="9" s="1"/>
  <c r="R63" i="9"/>
  <c r="S63" i="9" s="1"/>
  <c r="R64" i="9"/>
  <c r="S64" i="9" s="1"/>
  <c r="R65" i="9"/>
  <c r="S65" i="9" s="1"/>
  <c r="R66" i="9"/>
  <c r="S66" i="9" s="1"/>
  <c r="R67" i="9"/>
  <c r="S67" i="9" s="1"/>
  <c r="R68" i="9"/>
  <c r="S68" i="9" s="1"/>
  <c r="R69" i="9"/>
  <c r="S69" i="9" s="1"/>
  <c r="R70" i="9"/>
  <c r="S70" i="9" s="1"/>
  <c r="R71" i="9"/>
  <c r="S71" i="9" s="1"/>
  <c r="R72" i="9"/>
  <c r="S72" i="9" s="1"/>
  <c r="R73" i="9"/>
  <c r="S73" i="9" s="1"/>
  <c r="R74" i="9"/>
  <c r="S74" i="9" s="1"/>
  <c r="R75" i="9"/>
  <c r="S75" i="9" s="1"/>
  <c r="R76" i="9"/>
  <c r="S76" i="9" s="1"/>
  <c r="R77" i="9"/>
  <c r="S77" i="9" s="1"/>
  <c r="R78" i="9"/>
  <c r="S78" i="9" s="1"/>
  <c r="R79" i="9"/>
  <c r="S79" i="9" s="1"/>
  <c r="R80" i="9"/>
  <c r="S80" i="9" s="1"/>
  <c r="R81" i="9"/>
  <c r="S81" i="9" s="1"/>
  <c r="R82" i="9"/>
  <c r="S82" i="9" s="1"/>
  <c r="R83" i="9"/>
  <c r="S83" i="9" s="1"/>
  <c r="R84" i="9"/>
  <c r="S84" i="9" s="1"/>
  <c r="R85" i="9"/>
  <c r="S85" i="9" s="1"/>
  <c r="R86" i="9"/>
  <c r="S86" i="9" s="1"/>
  <c r="R87" i="9"/>
  <c r="S87" i="9" s="1"/>
  <c r="R88" i="9"/>
  <c r="S88" i="9" s="1"/>
  <c r="R89" i="9"/>
  <c r="S89" i="9" s="1"/>
  <c r="R90" i="9"/>
  <c r="S90" i="9" s="1"/>
  <c r="R91" i="9"/>
  <c r="S91" i="9" s="1"/>
  <c r="R92" i="9"/>
  <c r="S92" i="9" s="1"/>
  <c r="R93" i="9"/>
  <c r="S93" i="9" s="1"/>
  <c r="R94" i="9"/>
  <c r="S94" i="9" s="1"/>
  <c r="R95" i="9"/>
  <c r="S95" i="9" s="1"/>
  <c r="R96" i="9"/>
  <c r="S96" i="9" s="1"/>
  <c r="R97" i="9"/>
  <c r="S97" i="9" s="1"/>
  <c r="R98" i="9"/>
  <c r="S98" i="9" s="1"/>
  <c r="R99" i="9"/>
  <c r="S99" i="9" s="1"/>
  <c r="R100" i="9"/>
  <c r="S100" i="9" s="1"/>
  <c r="R101" i="9"/>
  <c r="S101" i="9" s="1"/>
  <c r="Q4" i="9"/>
  <c r="Q5" i="9"/>
  <c r="R2" i="9" s="1"/>
  <c r="S2" i="9" s="1"/>
  <c r="Q6" i="9"/>
  <c r="Q7" i="9"/>
  <c r="Q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R4" i="8"/>
  <c r="S4" i="8" s="1"/>
  <c r="R5" i="8"/>
  <c r="S5" i="8" s="1"/>
  <c r="R6" i="8"/>
  <c r="S6" i="8" s="1"/>
  <c r="R7" i="8"/>
  <c r="S7" i="8" s="1"/>
  <c r="R8" i="8"/>
  <c r="S8" i="8" s="1"/>
  <c r="R9" i="8"/>
  <c r="S9" i="8" s="1"/>
  <c r="R10" i="8"/>
  <c r="S10" i="8" s="1"/>
  <c r="R11" i="8"/>
  <c r="S11" i="8" s="1"/>
  <c r="R12" i="8"/>
  <c r="S12" i="8" s="1"/>
  <c r="R13" i="8"/>
  <c r="S13" i="8" s="1"/>
  <c r="R14" i="8"/>
  <c r="S14" i="8" s="1"/>
  <c r="R15" i="8"/>
  <c r="S15" i="8" s="1"/>
  <c r="R16" i="8"/>
  <c r="S16" i="8" s="1"/>
  <c r="R17" i="8"/>
  <c r="S17" i="8" s="1"/>
  <c r="R18" i="8"/>
  <c r="S18" i="8" s="1"/>
  <c r="R19" i="8"/>
  <c r="S19" i="8" s="1"/>
  <c r="R20" i="8"/>
  <c r="S20" i="8" s="1"/>
  <c r="R21" i="8"/>
  <c r="S21" i="8" s="1"/>
  <c r="R22" i="8"/>
  <c r="S22" i="8" s="1"/>
  <c r="R23" i="8"/>
  <c r="S23" i="8" s="1"/>
  <c r="R24" i="8"/>
  <c r="S24" i="8" s="1"/>
  <c r="R25" i="8"/>
  <c r="S25" i="8" s="1"/>
  <c r="R26" i="8"/>
  <c r="S26" i="8" s="1"/>
  <c r="R27" i="8"/>
  <c r="S27" i="8" s="1"/>
  <c r="R28" i="8"/>
  <c r="S28" i="8" s="1"/>
  <c r="R29" i="8"/>
  <c r="S29" i="8" s="1"/>
  <c r="R30" i="8"/>
  <c r="S30" i="8" s="1"/>
  <c r="R31" i="8"/>
  <c r="S31" i="8" s="1"/>
  <c r="R32" i="8"/>
  <c r="S32" i="8" s="1"/>
  <c r="R33" i="8"/>
  <c r="S33" i="8" s="1"/>
  <c r="R34" i="8"/>
  <c r="S34" i="8" s="1"/>
  <c r="R35" i="8"/>
  <c r="S35" i="8" s="1"/>
  <c r="R36" i="8"/>
  <c r="S36" i="8" s="1"/>
  <c r="R37" i="8"/>
  <c r="S37" i="8" s="1"/>
  <c r="R38" i="8"/>
  <c r="S38" i="8" s="1"/>
  <c r="R39" i="8"/>
  <c r="S39" i="8" s="1"/>
  <c r="R40" i="8"/>
  <c r="S40" i="8" s="1"/>
  <c r="R41" i="8"/>
  <c r="S41" i="8" s="1"/>
  <c r="R42" i="8"/>
  <c r="S42" i="8" s="1"/>
  <c r="R43" i="8"/>
  <c r="S43" i="8" s="1"/>
  <c r="R44" i="8"/>
  <c r="S44" i="8" s="1"/>
  <c r="R45" i="8"/>
  <c r="S45" i="8" s="1"/>
  <c r="R46" i="8"/>
  <c r="S46" i="8" s="1"/>
  <c r="R47" i="8"/>
  <c r="S47" i="8" s="1"/>
  <c r="R48" i="8"/>
  <c r="S48" i="8" s="1"/>
  <c r="R49" i="8"/>
  <c r="S49" i="8" s="1"/>
  <c r="R50" i="8"/>
  <c r="S50" i="8" s="1"/>
  <c r="R51" i="8"/>
  <c r="S51" i="8" s="1"/>
  <c r="R52" i="8"/>
  <c r="S52" i="8" s="1"/>
  <c r="R53" i="8"/>
  <c r="S53" i="8" s="1"/>
  <c r="R54" i="8"/>
  <c r="S54" i="8" s="1"/>
  <c r="R55" i="8"/>
  <c r="S55" i="8" s="1"/>
  <c r="R56" i="8"/>
  <c r="S56" i="8" s="1"/>
  <c r="R57" i="8"/>
  <c r="S57" i="8" s="1"/>
  <c r="R58" i="8"/>
  <c r="S58" i="8" s="1"/>
  <c r="R59" i="8"/>
  <c r="S59" i="8" s="1"/>
  <c r="R60" i="8"/>
  <c r="S60" i="8" s="1"/>
  <c r="R61" i="8"/>
  <c r="S61" i="8" s="1"/>
  <c r="R62" i="8"/>
  <c r="S62" i="8" s="1"/>
  <c r="R63" i="8"/>
  <c r="S63" i="8" s="1"/>
  <c r="R64" i="8"/>
  <c r="S64" i="8" s="1"/>
  <c r="R65" i="8"/>
  <c r="S65" i="8" s="1"/>
  <c r="R66" i="8"/>
  <c r="S66" i="8" s="1"/>
  <c r="R67" i="8"/>
  <c r="S67" i="8" s="1"/>
  <c r="R68" i="8"/>
  <c r="S68" i="8" s="1"/>
  <c r="R69" i="8"/>
  <c r="S69" i="8" s="1"/>
  <c r="R70" i="8"/>
  <c r="S70" i="8" s="1"/>
  <c r="R71" i="8"/>
  <c r="S71" i="8" s="1"/>
  <c r="R72" i="8"/>
  <c r="S72" i="8" s="1"/>
  <c r="R73" i="8"/>
  <c r="S73" i="8" s="1"/>
  <c r="R74" i="8"/>
  <c r="S74" i="8" s="1"/>
  <c r="R75" i="8"/>
  <c r="S75" i="8" s="1"/>
  <c r="R76" i="8"/>
  <c r="S76" i="8" s="1"/>
  <c r="R77" i="8"/>
  <c r="S77" i="8" s="1"/>
  <c r="R78" i="8"/>
  <c r="S78" i="8" s="1"/>
  <c r="R79" i="8"/>
  <c r="S79" i="8" s="1"/>
  <c r="R80" i="8"/>
  <c r="S80" i="8" s="1"/>
  <c r="R81" i="8"/>
  <c r="S81" i="8" s="1"/>
  <c r="R82" i="8"/>
  <c r="S82" i="8" s="1"/>
  <c r="R83" i="8"/>
  <c r="S83" i="8" s="1"/>
  <c r="R84" i="8"/>
  <c r="S84" i="8" s="1"/>
  <c r="R85" i="8"/>
  <c r="S85" i="8" s="1"/>
  <c r="R86" i="8"/>
  <c r="S86" i="8" s="1"/>
  <c r="R87" i="8"/>
  <c r="S87" i="8" s="1"/>
  <c r="R88" i="8"/>
  <c r="S88" i="8" s="1"/>
  <c r="R89" i="8"/>
  <c r="S89" i="8" s="1"/>
  <c r="R90" i="8"/>
  <c r="S90" i="8" s="1"/>
  <c r="R91" i="8"/>
  <c r="S91" i="8" s="1"/>
  <c r="R92" i="8"/>
  <c r="S92" i="8" s="1"/>
  <c r="R93" i="8"/>
  <c r="S93" i="8" s="1"/>
  <c r="R94" i="8"/>
  <c r="S94" i="8" s="1"/>
  <c r="R95" i="8"/>
  <c r="S95" i="8" s="1"/>
  <c r="R96" i="8"/>
  <c r="S96" i="8" s="1"/>
  <c r="R97" i="8"/>
  <c r="S97" i="8" s="1"/>
  <c r="R98" i="8"/>
  <c r="S98" i="8" s="1"/>
  <c r="R99" i="8"/>
  <c r="S99" i="8" s="1"/>
  <c r="R100" i="8"/>
  <c r="S100" i="8" s="1"/>
  <c r="R101" i="8"/>
  <c r="S101" i="8" s="1"/>
  <c r="R102" i="8"/>
  <c r="S102" i="8" s="1"/>
  <c r="Q5" i="8"/>
  <c r="Q6" i="8"/>
  <c r="Q7" i="8"/>
  <c r="Q8" i="8"/>
  <c r="Q9" i="8"/>
  <c r="Q10" i="8"/>
  <c r="Q11" i="8"/>
  <c r="Q12" i="8"/>
  <c r="Q13" i="8"/>
  <c r="Q14" i="8"/>
  <c r="Q15" i="8"/>
  <c r="Q16" i="8"/>
  <c r="Q17" i="8"/>
  <c r="Q18" i="8"/>
  <c r="Q19" i="8"/>
  <c r="Q20" i="8"/>
  <c r="Q21" i="8"/>
  <c r="Q22" i="8"/>
  <c r="Q23" i="8"/>
  <c r="Q24" i="8"/>
  <c r="Q25" i="8"/>
  <c r="Q26" i="8"/>
  <c r="Q27" i="8"/>
  <c r="Q28" i="8"/>
  <c r="Q29" i="8"/>
  <c r="Q30" i="8"/>
  <c r="Q31" i="8"/>
  <c r="Q32" i="8"/>
  <c r="Q33" i="8"/>
  <c r="Q34" i="8"/>
  <c r="Q35" i="8"/>
  <c r="Q36" i="8"/>
  <c r="Q37" i="8"/>
  <c r="Q38" i="8"/>
  <c r="Q39" i="8"/>
  <c r="Q40" i="8"/>
  <c r="Q41" i="8"/>
  <c r="Q42" i="8"/>
  <c r="Q43" i="8"/>
  <c r="Q44" i="8"/>
  <c r="Q45" i="8"/>
  <c r="Q46" i="8"/>
  <c r="Q47" i="8"/>
  <c r="Q48" i="8"/>
  <c r="Q49" i="8"/>
  <c r="Q50" i="8"/>
  <c r="Q51" i="8"/>
  <c r="Q52" i="8"/>
  <c r="Q53" i="8"/>
  <c r="Q54" i="8"/>
  <c r="Q55" i="8"/>
  <c r="Q56" i="8"/>
  <c r="Q57" i="8"/>
  <c r="Q58" i="8"/>
  <c r="Q59" i="8"/>
  <c r="Q60" i="8"/>
  <c r="Q61" i="8"/>
  <c r="Q62" i="8"/>
  <c r="Q63" i="8"/>
  <c r="Q64" i="8"/>
  <c r="Q65" i="8"/>
  <c r="Q66" i="8"/>
  <c r="Q67" i="8"/>
  <c r="Q68" i="8"/>
  <c r="Q69" i="8"/>
  <c r="Q70" i="8"/>
  <c r="Q71" i="8"/>
  <c r="Q72" i="8"/>
  <c r="Q73" i="8"/>
  <c r="Q74" i="8"/>
  <c r="Q75" i="8"/>
  <c r="Q76" i="8"/>
  <c r="Q77" i="8"/>
  <c r="Q78" i="8"/>
  <c r="Q79" i="8"/>
  <c r="Q80" i="8"/>
  <c r="Q81" i="8"/>
  <c r="Q82" i="8"/>
  <c r="Q83" i="8"/>
  <c r="Q84" i="8"/>
  <c r="Q85" i="8"/>
  <c r="Q86" i="8"/>
  <c r="Q87" i="8"/>
  <c r="Q88" i="8"/>
  <c r="Q89" i="8"/>
  <c r="Q90" i="8"/>
  <c r="Q91" i="8"/>
  <c r="Q92" i="8"/>
  <c r="Q93" i="8"/>
  <c r="Q94" i="8"/>
  <c r="Q95" i="8"/>
  <c r="Q96" i="8"/>
  <c r="Q97" i="8"/>
  <c r="Q98" i="8"/>
  <c r="Q99" i="8"/>
  <c r="Q100" i="8"/>
  <c r="Q101" i="8"/>
  <c r="Q102" i="8"/>
  <c r="Q4" i="7"/>
  <c r="Q5" i="7"/>
  <c r="Q6" i="7"/>
  <c r="Q7" i="7"/>
  <c r="Q8" i="7"/>
  <c r="Q9" i="7"/>
  <c r="Q10" i="7"/>
  <c r="Q11" i="7"/>
  <c r="Q12" i="7"/>
  <c r="Q13" i="7"/>
  <c r="Q14" i="7"/>
  <c r="Q15" i="7"/>
  <c r="Q16" i="7"/>
  <c r="Q17" i="7"/>
  <c r="Q18" i="7"/>
  <c r="Q19" i="7"/>
  <c r="Q20" i="7"/>
  <c r="Q21" i="7"/>
  <c r="Q22" i="7"/>
  <c r="Q23" i="7"/>
  <c r="Q24" i="7"/>
  <c r="Q25" i="7"/>
  <c r="Q26" i="7"/>
  <c r="Q27" i="7"/>
  <c r="Q28" i="7"/>
  <c r="Q29" i="7"/>
  <c r="Q30" i="7"/>
  <c r="Q31" i="7"/>
  <c r="Q32" i="7"/>
  <c r="Q33" i="7"/>
  <c r="Q34" i="7"/>
  <c r="Q35" i="7"/>
  <c r="Q36" i="7"/>
  <c r="Q37" i="7"/>
  <c r="Q38" i="7"/>
  <c r="Q39" i="7"/>
  <c r="Q40" i="7"/>
  <c r="Q41" i="7"/>
  <c r="Q42" i="7"/>
  <c r="Q43" i="7"/>
  <c r="Q44" i="7"/>
  <c r="Q45" i="7"/>
  <c r="Q46" i="7"/>
  <c r="Q47" i="7"/>
  <c r="Q48" i="7"/>
  <c r="Q49" i="7"/>
  <c r="Q50" i="7"/>
  <c r="Q51" i="7"/>
  <c r="Q52" i="7"/>
  <c r="Q53" i="7"/>
  <c r="Q54" i="7"/>
  <c r="Q55" i="7"/>
  <c r="Q56" i="7"/>
  <c r="Q57" i="7"/>
  <c r="Q58" i="7"/>
  <c r="Q59" i="7"/>
  <c r="Q60" i="7"/>
  <c r="Q61" i="7"/>
  <c r="Q62" i="7"/>
  <c r="Q63" i="7"/>
  <c r="Q64" i="7"/>
  <c r="Q65" i="7"/>
  <c r="Q66" i="7"/>
  <c r="Q67" i="7"/>
  <c r="Q68" i="7"/>
  <c r="Q69" i="7"/>
  <c r="Q70" i="7"/>
  <c r="Q71" i="7"/>
  <c r="Q72" i="7"/>
  <c r="Q73" i="7"/>
  <c r="Q74" i="7"/>
  <c r="Q75" i="7"/>
  <c r="Q76" i="7"/>
  <c r="Q77" i="7"/>
  <c r="Q78" i="7"/>
  <c r="Q79" i="7"/>
  <c r="Q80" i="7"/>
  <c r="Q81" i="7"/>
  <c r="Q82" i="7"/>
  <c r="Q83" i="7"/>
  <c r="Q84" i="7"/>
  <c r="Q85" i="7"/>
  <c r="Q86" i="7"/>
  <c r="Q87" i="7"/>
  <c r="Q88" i="7"/>
  <c r="Q89" i="7"/>
  <c r="Q90" i="7"/>
  <c r="Q91" i="7"/>
  <c r="Q92" i="7"/>
  <c r="Q93" i="7"/>
  <c r="Q94" i="7"/>
  <c r="Q95" i="7"/>
  <c r="Q96" i="7"/>
  <c r="Q97" i="7"/>
  <c r="Q98" i="7"/>
  <c r="Q99" i="7"/>
  <c r="Q100" i="7"/>
  <c r="Q101" i="7"/>
  <c r="R3" i="7"/>
  <c r="S3" i="7" s="1"/>
  <c r="R4" i="7"/>
  <c r="S4" i="7" s="1"/>
  <c r="R5" i="7"/>
  <c r="S5" i="7" s="1"/>
  <c r="R6" i="7"/>
  <c r="S6" i="7" s="1"/>
  <c r="R7" i="7"/>
  <c r="S7" i="7" s="1"/>
  <c r="R8" i="7"/>
  <c r="S8" i="7" s="1"/>
  <c r="R9" i="7"/>
  <c r="S9" i="7" s="1"/>
  <c r="R10" i="7"/>
  <c r="S10" i="7" s="1"/>
  <c r="R11" i="7"/>
  <c r="S11" i="7" s="1"/>
  <c r="R12" i="7"/>
  <c r="S12" i="7" s="1"/>
  <c r="R13" i="7"/>
  <c r="S13" i="7" s="1"/>
  <c r="R14" i="7"/>
  <c r="S14" i="7" s="1"/>
  <c r="R15" i="7"/>
  <c r="S15" i="7" s="1"/>
  <c r="R16" i="7"/>
  <c r="S16" i="7" s="1"/>
  <c r="R17" i="7"/>
  <c r="S17" i="7" s="1"/>
  <c r="R18" i="7"/>
  <c r="S18" i="7" s="1"/>
  <c r="R19" i="7"/>
  <c r="S19" i="7" s="1"/>
  <c r="R20" i="7"/>
  <c r="S20" i="7" s="1"/>
  <c r="R21" i="7"/>
  <c r="S21" i="7" s="1"/>
  <c r="R22" i="7"/>
  <c r="S22" i="7" s="1"/>
  <c r="R23" i="7"/>
  <c r="S23" i="7" s="1"/>
  <c r="R24" i="7"/>
  <c r="S24" i="7" s="1"/>
  <c r="R25" i="7"/>
  <c r="S25" i="7" s="1"/>
  <c r="R26" i="7"/>
  <c r="S26" i="7" s="1"/>
  <c r="R27" i="7"/>
  <c r="S27" i="7" s="1"/>
  <c r="R28" i="7"/>
  <c r="S28" i="7" s="1"/>
  <c r="R29" i="7"/>
  <c r="S29" i="7" s="1"/>
  <c r="R30" i="7"/>
  <c r="S30" i="7" s="1"/>
  <c r="R31" i="7"/>
  <c r="S31" i="7" s="1"/>
  <c r="R32" i="7"/>
  <c r="S32" i="7" s="1"/>
  <c r="R33" i="7"/>
  <c r="S33" i="7" s="1"/>
  <c r="R34" i="7"/>
  <c r="S34" i="7" s="1"/>
  <c r="R35" i="7"/>
  <c r="S35" i="7" s="1"/>
  <c r="R36" i="7"/>
  <c r="S36" i="7" s="1"/>
  <c r="R37" i="7"/>
  <c r="S37" i="7" s="1"/>
  <c r="R38" i="7"/>
  <c r="S38" i="7" s="1"/>
  <c r="R39" i="7"/>
  <c r="S39" i="7" s="1"/>
  <c r="R40" i="7"/>
  <c r="S40" i="7" s="1"/>
  <c r="R41" i="7"/>
  <c r="S41" i="7" s="1"/>
  <c r="R42" i="7"/>
  <c r="S42" i="7" s="1"/>
  <c r="R43" i="7"/>
  <c r="S43" i="7" s="1"/>
  <c r="R44" i="7"/>
  <c r="S44" i="7" s="1"/>
  <c r="R45" i="7"/>
  <c r="S45" i="7" s="1"/>
  <c r="R46" i="7"/>
  <c r="S46" i="7" s="1"/>
  <c r="R47" i="7"/>
  <c r="S47" i="7" s="1"/>
  <c r="R48" i="7"/>
  <c r="S48" i="7" s="1"/>
  <c r="R49" i="7"/>
  <c r="S49" i="7" s="1"/>
  <c r="R50" i="7"/>
  <c r="S50" i="7" s="1"/>
  <c r="R51" i="7"/>
  <c r="S51" i="7" s="1"/>
  <c r="R52" i="7"/>
  <c r="S52" i="7" s="1"/>
  <c r="R53" i="7"/>
  <c r="S53" i="7" s="1"/>
  <c r="R54" i="7"/>
  <c r="S54" i="7" s="1"/>
  <c r="R55" i="7"/>
  <c r="S55" i="7" s="1"/>
  <c r="R56" i="7"/>
  <c r="S56" i="7" s="1"/>
  <c r="R57" i="7"/>
  <c r="S57" i="7" s="1"/>
  <c r="R58" i="7"/>
  <c r="S58" i="7" s="1"/>
  <c r="R59" i="7"/>
  <c r="S59" i="7" s="1"/>
  <c r="R60" i="7"/>
  <c r="S60" i="7" s="1"/>
  <c r="R61" i="7"/>
  <c r="S61" i="7" s="1"/>
  <c r="R62" i="7"/>
  <c r="S62" i="7" s="1"/>
  <c r="R63" i="7"/>
  <c r="S63" i="7" s="1"/>
  <c r="R64" i="7"/>
  <c r="S64" i="7" s="1"/>
  <c r="R65" i="7"/>
  <c r="S65" i="7" s="1"/>
  <c r="R66" i="7"/>
  <c r="S66" i="7" s="1"/>
  <c r="R67" i="7"/>
  <c r="S67" i="7" s="1"/>
  <c r="R68" i="7"/>
  <c r="S68" i="7" s="1"/>
  <c r="R69" i="7"/>
  <c r="S69" i="7" s="1"/>
  <c r="R70" i="7"/>
  <c r="S70" i="7" s="1"/>
  <c r="R71" i="7"/>
  <c r="S71" i="7" s="1"/>
  <c r="R72" i="7"/>
  <c r="S72" i="7" s="1"/>
  <c r="R73" i="7"/>
  <c r="S73" i="7" s="1"/>
  <c r="R74" i="7"/>
  <c r="S74" i="7" s="1"/>
  <c r="R75" i="7"/>
  <c r="S75" i="7" s="1"/>
  <c r="R76" i="7"/>
  <c r="S76" i="7" s="1"/>
  <c r="R77" i="7"/>
  <c r="S77" i="7" s="1"/>
  <c r="R78" i="7"/>
  <c r="S78" i="7" s="1"/>
  <c r="R79" i="7"/>
  <c r="S79" i="7" s="1"/>
  <c r="R80" i="7"/>
  <c r="S80" i="7" s="1"/>
  <c r="R81" i="7"/>
  <c r="S81" i="7" s="1"/>
  <c r="R82" i="7"/>
  <c r="S82" i="7" s="1"/>
  <c r="R83" i="7"/>
  <c r="S83" i="7" s="1"/>
  <c r="R84" i="7"/>
  <c r="S84" i="7" s="1"/>
  <c r="R85" i="7"/>
  <c r="S85" i="7" s="1"/>
  <c r="R86" i="7"/>
  <c r="S86" i="7" s="1"/>
  <c r="R87" i="7"/>
  <c r="S87" i="7" s="1"/>
  <c r="R88" i="7"/>
  <c r="S88" i="7" s="1"/>
  <c r="R89" i="7"/>
  <c r="S89" i="7" s="1"/>
  <c r="R90" i="7"/>
  <c r="S90" i="7" s="1"/>
  <c r="R91" i="7"/>
  <c r="S91" i="7" s="1"/>
  <c r="R92" i="7"/>
  <c r="S92" i="7" s="1"/>
  <c r="R93" i="7"/>
  <c r="S93" i="7" s="1"/>
  <c r="R94" i="7"/>
  <c r="S94" i="7" s="1"/>
  <c r="R95" i="7"/>
  <c r="S95" i="7" s="1"/>
  <c r="R96" i="7"/>
  <c r="S96" i="7" s="1"/>
  <c r="R97" i="7"/>
  <c r="S97" i="7" s="1"/>
  <c r="R98" i="7"/>
  <c r="S98" i="7" s="1"/>
  <c r="R99" i="7"/>
  <c r="S99" i="7" s="1"/>
  <c r="R100" i="7"/>
  <c r="S100" i="7" s="1"/>
  <c r="R101" i="7"/>
  <c r="S101" i="7" s="1"/>
  <c r="R3" i="6"/>
  <c r="S3" i="6" s="1"/>
  <c r="R4" i="6"/>
  <c r="S4" i="6" s="1"/>
  <c r="R5" i="6"/>
  <c r="S5" i="6" s="1"/>
  <c r="R6" i="6"/>
  <c r="S6" i="6" s="1"/>
  <c r="R7" i="6"/>
  <c r="S7" i="6" s="1"/>
  <c r="R8" i="6"/>
  <c r="S8" i="6" s="1"/>
  <c r="R9" i="6"/>
  <c r="S9" i="6" s="1"/>
  <c r="R10" i="6"/>
  <c r="S10" i="6" s="1"/>
  <c r="R11" i="6"/>
  <c r="S11" i="6" s="1"/>
  <c r="R12" i="6"/>
  <c r="S12" i="6" s="1"/>
  <c r="R13" i="6"/>
  <c r="S13" i="6" s="1"/>
  <c r="R14" i="6"/>
  <c r="S14" i="6" s="1"/>
  <c r="R15" i="6"/>
  <c r="S15" i="6" s="1"/>
  <c r="R16" i="6"/>
  <c r="S16" i="6" s="1"/>
  <c r="R17" i="6"/>
  <c r="S17" i="6" s="1"/>
  <c r="R18" i="6"/>
  <c r="S18" i="6" s="1"/>
  <c r="R19" i="6"/>
  <c r="S19" i="6" s="1"/>
  <c r="R20" i="6"/>
  <c r="S20" i="6" s="1"/>
  <c r="R21" i="6"/>
  <c r="S21" i="6" s="1"/>
  <c r="R22" i="6"/>
  <c r="S22" i="6" s="1"/>
  <c r="R23" i="6"/>
  <c r="S23" i="6" s="1"/>
  <c r="R24" i="6"/>
  <c r="S24" i="6" s="1"/>
  <c r="R25" i="6"/>
  <c r="S25" i="6" s="1"/>
  <c r="R26" i="6"/>
  <c r="S26" i="6" s="1"/>
  <c r="R27" i="6"/>
  <c r="S27" i="6" s="1"/>
  <c r="R28" i="6"/>
  <c r="S28" i="6" s="1"/>
  <c r="R29" i="6"/>
  <c r="S29" i="6" s="1"/>
  <c r="R30" i="6"/>
  <c r="S30" i="6" s="1"/>
  <c r="R31" i="6"/>
  <c r="S31" i="6" s="1"/>
  <c r="R32" i="6"/>
  <c r="S32" i="6" s="1"/>
  <c r="R33" i="6"/>
  <c r="S33" i="6" s="1"/>
  <c r="R34" i="6"/>
  <c r="S34" i="6" s="1"/>
  <c r="R35" i="6"/>
  <c r="S35" i="6" s="1"/>
  <c r="R36" i="6"/>
  <c r="S36" i="6" s="1"/>
  <c r="R37" i="6"/>
  <c r="S37" i="6" s="1"/>
  <c r="R38" i="6"/>
  <c r="S38" i="6" s="1"/>
  <c r="R39" i="6"/>
  <c r="S39" i="6" s="1"/>
  <c r="R40" i="6"/>
  <c r="S40" i="6" s="1"/>
  <c r="R41" i="6"/>
  <c r="S41" i="6" s="1"/>
  <c r="R42" i="6"/>
  <c r="S42" i="6" s="1"/>
  <c r="R43" i="6"/>
  <c r="S43" i="6" s="1"/>
  <c r="R44" i="6"/>
  <c r="S44" i="6" s="1"/>
  <c r="R45" i="6"/>
  <c r="S45" i="6" s="1"/>
  <c r="R46" i="6"/>
  <c r="S46" i="6" s="1"/>
  <c r="R47" i="6"/>
  <c r="S47" i="6" s="1"/>
  <c r="R48" i="6"/>
  <c r="S48" i="6" s="1"/>
  <c r="R49" i="6"/>
  <c r="S49" i="6" s="1"/>
  <c r="R50" i="6"/>
  <c r="S50" i="6" s="1"/>
  <c r="R51" i="6"/>
  <c r="S51" i="6" s="1"/>
  <c r="R52" i="6"/>
  <c r="S52" i="6" s="1"/>
  <c r="R53" i="6"/>
  <c r="S53" i="6" s="1"/>
  <c r="R54" i="6"/>
  <c r="S54" i="6" s="1"/>
  <c r="R55" i="6"/>
  <c r="S55" i="6" s="1"/>
  <c r="R56" i="6"/>
  <c r="S56" i="6" s="1"/>
  <c r="R57" i="6"/>
  <c r="S57" i="6" s="1"/>
  <c r="R58" i="6"/>
  <c r="S58" i="6" s="1"/>
  <c r="R59" i="6"/>
  <c r="S59" i="6" s="1"/>
  <c r="R60" i="6"/>
  <c r="S60" i="6" s="1"/>
  <c r="R61" i="6"/>
  <c r="S61" i="6" s="1"/>
  <c r="R62" i="6"/>
  <c r="S62" i="6" s="1"/>
  <c r="R63" i="6"/>
  <c r="S63" i="6" s="1"/>
  <c r="R64" i="6"/>
  <c r="S64" i="6" s="1"/>
  <c r="R65" i="6"/>
  <c r="S65" i="6" s="1"/>
  <c r="R66" i="6"/>
  <c r="S66" i="6" s="1"/>
  <c r="R67" i="6"/>
  <c r="S67" i="6" s="1"/>
  <c r="R68" i="6"/>
  <c r="S68" i="6" s="1"/>
  <c r="R69" i="6"/>
  <c r="S69" i="6" s="1"/>
  <c r="R70" i="6"/>
  <c r="S70" i="6" s="1"/>
  <c r="R71" i="6"/>
  <c r="S71" i="6" s="1"/>
  <c r="R72" i="6"/>
  <c r="S72" i="6" s="1"/>
  <c r="R73" i="6"/>
  <c r="S73" i="6" s="1"/>
  <c r="R74" i="6"/>
  <c r="S74" i="6" s="1"/>
  <c r="R75" i="6"/>
  <c r="S75" i="6" s="1"/>
  <c r="R76" i="6"/>
  <c r="S76" i="6" s="1"/>
  <c r="R77" i="6"/>
  <c r="S77" i="6" s="1"/>
  <c r="R78" i="6"/>
  <c r="S78" i="6" s="1"/>
  <c r="R79" i="6"/>
  <c r="S79" i="6" s="1"/>
  <c r="R80" i="6"/>
  <c r="S80" i="6" s="1"/>
  <c r="R81" i="6"/>
  <c r="S81" i="6" s="1"/>
  <c r="R82" i="6"/>
  <c r="S82" i="6" s="1"/>
  <c r="R83" i="6"/>
  <c r="S83" i="6" s="1"/>
  <c r="R84" i="6"/>
  <c r="S84" i="6" s="1"/>
  <c r="R85" i="6"/>
  <c r="S85" i="6" s="1"/>
  <c r="R86" i="6"/>
  <c r="S86" i="6" s="1"/>
  <c r="R87" i="6"/>
  <c r="S87" i="6" s="1"/>
  <c r="R88" i="6"/>
  <c r="S88" i="6" s="1"/>
  <c r="R89" i="6"/>
  <c r="S89" i="6" s="1"/>
  <c r="R90" i="6"/>
  <c r="S90" i="6" s="1"/>
  <c r="R91" i="6"/>
  <c r="S91" i="6" s="1"/>
  <c r="R92" i="6"/>
  <c r="S92" i="6" s="1"/>
  <c r="R93" i="6"/>
  <c r="S93" i="6" s="1"/>
  <c r="R94" i="6"/>
  <c r="S94" i="6" s="1"/>
  <c r="R95" i="6"/>
  <c r="S95" i="6" s="1"/>
  <c r="R96" i="6"/>
  <c r="S96" i="6" s="1"/>
  <c r="R97" i="6"/>
  <c r="S97" i="6" s="1"/>
  <c r="R98" i="6"/>
  <c r="S98" i="6" s="1"/>
  <c r="R99" i="6"/>
  <c r="S99" i="6" s="1"/>
  <c r="R100" i="6"/>
  <c r="S100" i="6" s="1"/>
  <c r="R101" i="6"/>
  <c r="S101" i="6" s="1"/>
  <c r="Q4" i="6"/>
  <c r="Q5" i="6"/>
  <c r="Q6" i="6"/>
  <c r="Q7" i="6"/>
  <c r="Q8" i="6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35" i="6"/>
  <c r="Q36" i="6"/>
  <c r="Q37" i="6"/>
  <c r="Q38" i="6"/>
  <c r="Q39" i="6"/>
  <c r="Q40" i="6"/>
  <c r="Q41" i="6"/>
  <c r="Q42" i="6"/>
  <c r="Q43" i="6"/>
  <c r="Q44" i="6"/>
  <c r="Q45" i="6"/>
  <c r="Q46" i="6"/>
  <c r="Q47" i="6"/>
  <c r="Q48" i="6"/>
  <c r="Q49" i="6"/>
  <c r="Q50" i="6"/>
  <c r="Q51" i="6"/>
  <c r="Q52" i="6"/>
  <c r="Q53" i="6"/>
  <c r="Q54" i="6"/>
  <c r="Q55" i="6"/>
  <c r="Q56" i="6"/>
  <c r="Q57" i="6"/>
  <c r="Q58" i="6"/>
  <c r="Q59" i="6"/>
  <c r="Q60" i="6"/>
  <c r="Q61" i="6"/>
  <c r="Q62" i="6"/>
  <c r="Q63" i="6"/>
  <c r="Q64" i="6"/>
  <c r="Q65" i="6"/>
  <c r="Q66" i="6"/>
  <c r="Q67" i="6"/>
  <c r="Q68" i="6"/>
  <c r="Q69" i="6"/>
  <c r="Q70" i="6"/>
  <c r="Q71" i="6"/>
  <c r="Q72" i="6"/>
  <c r="Q73" i="6"/>
  <c r="Q74" i="6"/>
  <c r="Q75" i="6"/>
  <c r="Q76" i="6"/>
  <c r="Q77" i="6"/>
  <c r="Q78" i="6"/>
  <c r="Q79" i="6"/>
  <c r="Q80" i="6"/>
  <c r="Q81" i="6"/>
  <c r="Q82" i="6"/>
  <c r="Q83" i="6"/>
  <c r="Q84" i="6"/>
  <c r="Q85" i="6"/>
  <c r="Q86" i="6"/>
  <c r="Q87" i="6"/>
  <c r="Q88" i="6"/>
  <c r="Q89" i="6"/>
  <c r="Q90" i="6"/>
  <c r="Q91" i="6"/>
  <c r="Q92" i="6"/>
  <c r="Q93" i="6"/>
  <c r="Q94" i="6"/>
  <c r="Q95" i="6"/>
  <c r="Q96" i="6"/>
  <c r="Q97" i="6"/>
  <c r="Q98" i="6"/>
  <c r="Q99" i="6"/>
  <c r="Q100" i="6"/>
  <c r="Q101" i="6"/>
  <c r="R3" i="5"/>
  <c r="S3" i="5" s="1"/>
  <c r="R4" i="5"/>
  <c r="S4" i="5" s="1"/>
  <c r="R5" i="5"/>
  <c r="S5" i="5" s="1"/>
  <c r="R6" i="5"/>
  <c r="S6" i="5" s="1"/>
  <c r="R7" i="5"/>
  <c r="S7" i="5" s="1"/>
  <c r="R8" i="5"/>
  <c r="S8" i="5" s="1"/>
  <c r="R9" i="5"/>
  <c r="S9" i="5" s="1"/>
  <c r="R10" i="5"/>
  <c r="S10" i="5" s="1"/>
  <c r="R11" i="5"/>
  <c r="S11" i="5" s="1"/>
  <c r="R12" i="5"/>
  <c r="S12" i="5" s="1"/>
  <c r="R13" i="5"/>
  <c r="S13" i="5" s="1"/>
  <c r="R14" i="5"/>
  <c r="S14" i="5" s="1"/>
  <c r="R15" i="5"/>
  <c r="S15" i="5" s="1"/>
  <c r="R16" i="5"/>
  <c r="S16" i="5" s="1"/>
  <c r="R17" i="5"/>
  <c r="S17" i="5" s="1"/>
  <c r="R18" i="5"/>
  <c r="S18" i="5" s="1"/>
  <c r="R19" i="5"/>
  <c r="S19" i="5" s="1"/>
  <c r="R20" i="5"/>
  <c r="S20" i="5" s="1"/>
  <c r="R21" i="5"/>
  <c r="S21" i="5" s="1"/>
  <c r="R22" i="5"/>
  <c r="S22" i="5" s="1"/>
  <c r="R23" i="5"/>
  <c r="S23" i="5" s="1"/>
  <c r="R24" i="5"/>
  <c r="S24" i="5" s="1"/>
  <c r="R25" i="5"/>
  <c r="S25" i="5" s="1"/>
  <c r="R26" i="5"/>
  <c r="S26" i="5" s="1"/>
  <c r="R27" i="5"/>
  <c r="S27" i="5" s="1"/>
  <c r="R28" i="5"/>
  <c r="S28" i="5" s="1"/>
  <c r="R29" i="5"/>
  <c r="S29" i="5" s="1"/>
  <c r="R30" i="5"/>
  <c r="S30" i="5" s="1"/>
  <c r="R31" i="5"/>
  <c r="S31" i="5" s="1"/>
  <c r="R32" i="5"/>
  <c r="S32" i="5" s="1"/>
  <c r="R33" i="5"/>
  <c r="S33" i="5" s="1"/>
  <c r="R34" i="5"/>
  <c r="S34" i="5" s="1"/>
  <c r="R35" i="5"/>
  <c r="S35" i="5" s="1"/>
  <c r="R36" i="5"/>
  <c r="S36" i="5" s="1"/>
  <c r="R37" i="5"/>
  <c r="S37" i="5" s="1"/>
  <c r="R38" i="5"/>
  <c r="S38" i="5" s="1"/>
  <c r="R39" i="5"/>
  <c r="S39" i="5" s="1"/>
  <c r="R40" i="5"/>
  <c r="S40" i="5" s="1"/>
  <c r="R41" i="5"/>
  <c r="S41" i="5" s="1"/>
  <c r="R42" i="5"/>
  <c r="S42" i="5" s="1"/>
  <c r="R43" i="5"/>
  <c r="S43" i="5" s="1"/>
  <c r="R44" i="5"/>
  <c r="S44" i="5" s="1"/>
  <c r="R45" i="5"/>
  <c r="S45" i="5" s="1"/>
  <c r="R46" i="5"/>
  <c r="S46" i="5" s="1"/>
  <c r="R47" i="5"/>
  <c r="S47" i="5" s="1"/>
  <c r="R48" i="5"/>
  <c r="S48" i="5" s="1"/>
  <c r="R49" i="5"/>
  <c r="S49" i="5" s="1"/>
  <c r="R50" i="5"/>
  <c r="S50" i="5" s="1"/>
  <c r="R51" i="5"/>
  <c r="S51" i="5" s="1"/>
  <c r="R52" i="5"/>
  <c r="S52" i="5" s="1"/>
  <c r="R53" i="5"/>
  <c r="S53" i="5" s="1"/>
  <c r="R54" i="5"/>
  <c r="S54" i="5" s="1"/>
  <c r="R55" i="5"/>
  <c r="S55" i="5" s="1"/>
  <c r="R56" i="5"/>
  <c r="S56" i="5" s="1"/>
  <c r="R57" i="5"/>
  <c r="S57" i="5" s="1"/>
  <c r="R58" i="5"/>
  <c r="S58" i="5" s="1"/>
  <c r="R59" i="5"/>
  <c r="S59" i="5" s="1"/>
  <c r="R60" i="5"/>
  <c r="S60" i="5" s="1"/>
  <c r="R61" i="5"/>
  <c r="S61" i="5" s="1"/>
  <c r="R62" i="5"/>
  <c r="S62" i="5" s="1"/>
  <c r="R63" i="5"/>
  <c r="S63" i="5" s="1"/>
  <c r="R64" i="5"/>
  <c r="S64" i="5" s="1"/>
  <c r="R65" i="5"/>
  <c r="S65" i="5" s="1"/>
  <c r="R66" i="5"/>
  <c r="S66" i="5" s="1"/>
  <c r="R67" i="5"/>
  <c r="S67" i="5" s="1"/>
  <c r="R68" i="5"/>
  <c r="S68" i="5" s="1"/>
  <c r="R69" i="5"/>
  <c r="S69" i="5" s="1"/>
  <c r="R70" i="5"/>
  <c r="S70" i="5" s="1"/>
  <c r="R71" i="5"/>
  <c r="S71" i="5" s="1"/>
  <c r="R72" i="5"/>
  <c r="S72" i="5" s="1"/>
  <c r="R73" i="5"/>
  <c r="S73" i="5" s="1"/>
  <c r="R74" i="5"/>
  <c r="S74" i="5" s="1"/>
  <c r="R75" i="5"/>
  <c r="S75" i="5" s="1"/>
  <c r="R76" i="5"/>
  <c r="S76" i="5" s="1"/>
  <c r="R77" i="5"/>
  <c r="S77" i="5" s="1"/>
  <c r="R78" i="5"/>
  <c r="S78" i="5" s="1"/>
  <c r="R79" i="5"/>
  <c r="S79" i="5" s="1"/>
  <c r="R80" i="5"/>
  <c r="S80" i="5" s="1"/>
  <c r="R81" i="5"/>
  <c r="S81" i="5" s="1"/>
  <c r="R82" i="5"/>
  <c r="S82" i="5" s="1"/>
  <c r="R83" i="5"/>
  <c r="S83" i="5" s="1"/>
  <c r="R84" i="5"/>
  <c r="S84" i="5" s="1"/>
  <c r="R85" i="5"/>
  <c r="S85" i="5" s="1"/>
  <c r="R86" i="5"/>
  <c r="S86" i="5" s="1"/>
  <c r="R87" i="5"/>
  <c r="S87" i="5" s="1"/>
  <c r="R88" i="5"/>
  <c r="S88" i="5" s="1"/>
  <c r="R89" i="5"/>
  <c r="S89" i="5" s="1"/>
  <c r="R90" i="5"/>
  <c r="S90" i="5" s="1"/>
  <c r="R91" i="5"/>
  <c r="S91" i="5" s="1"/>
  <c r="R92" i="5"/>
  <c r="S92" i="5" s="1"/>
  <c r="R93" i="5"/>
  <c r="S93" i="5" s="1"/>
  <c r="R94" i="5"/>
  <c r="S94" i="5" s="1"/>
  <c r="R95" i="5"/>
  <c r="S95" i="5" s="1"/>
  <c r="R96" i="5"/>
  <c r="S96" i="5" s="1"/>
  <c r="R97" i="5"/>
  <c r="S97" i="5" s="1"/>
  <c r="R98" i="5"/>
  <c r="S98" i="5" s="1"/>
  <c r="R99" i="5"/>
  <c r="S99" i="5" s="1"/>
  <c r="R100" i="5"/>
  <c r="S100" i="5" s="1"/>
  <c r="R101" i="5"/>
  <c r="S101" i="5" s="1"/>
  <c r="Q4" i="5"/>
  <c r="Q5" i="5"/>
  <c r="Q6" i="5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56" i="5"/>
  <c r="Q57" i="5"/>
  <c r="Q58" i="5"/>
  <c r="Q59" i="5"/>
  <c r="Q60" i="5"/>
  <c r="Q61" i="5"/>
  <c r="Q62" i="5"/>
  <c r="Q63" i="5"/>
  <c r="Q64" i="5"/>
  <c r="Q65" i="5"/>
  <c r="Q66" i="5"/>
  <c r="Q67" i="5"/>
  <c r="Q68" i="5"/>
  <c r="Q69" i="5"/>
  <c r="Q70" i="5"/>
  <c r="Q71" i="5"/>
  <c r="Q72" i="5"/>
  <c r="Q73" i="5"/>
  <c r="Q74" i="5"/>
  <c r="Q75" i="5"/>
  <c r="Q76" i="5"/>
  <c r="Q77" i="5"/>
  <c r="Q78" i="5"/>
  <c r="Q79" i="5"/>
  <c r="Q80" i="5"/>
  <c r="Q81" i="5"/>
  <c r="Q82" i="5"/>
  <c r="Q83" i="5"/>
  <c r="Q84" i="5"/>
  <c r="Q85" i="5"/>
  <c r="Q86" i="5"/>
  <c r="Q87" i="5"/>
  <c r="Q88" i="5"/>
  <c r="Q89" i="5"/>
  <c r="Q90" i="5"/>
  <c r="Q91" i="5"/>
  <c r="Q92" i="5"/>
  <c r="Q93" i="5"/>
  <c r="Q94" i="5"/>
  <c r="Q95" i="5"/>
  <c r="Q96" i="5"/>
  <c r="Q97" i="5"/>
  <c r="Q98" i="5"/>
  <c r="Q99" i="5"/>
  <c r="Q100" i="5"/>
  <c r="Q101" i="5"/>
  <c r="R3" i="4"/>
  <c r="S3" i="4" s="1"/>
  <c r="R4" i="4"/>
  <c r="S4" i="4" s="1"/>
  <c r="R5" i="4"/>
  <c r="S5" i="4" s="1"/>
  <c r="R6" i="4"/>
  <c r="S6" i="4" s="1"/>
  <c r="R7" i="4"/>
  <c r="S7" i="4" s="1"/>
  <c r="R8" i="4"/>
  <c r="S8" i="4" s="1"/>
  <c r="R9" i="4"/>
  <c r="S9" i="4" s="1"/>
  <c r="R10" i="4"/>
  <c r="S10" i="4" s="1"/>
  <c r="R11" i="4"/>
  <c r="S11" i="4" s="1"/>
  <c r="R12" i="4"/>
  <c r="S12" i="4" s="1"/>
  <c r="R13" i="4"/>
  <c r="S13" i="4" s="1"/>
  <c r="R14" i="4"/>
  <c r="S14" i="4" s="1"/>
  <c r="R15" i="4"/>
  <c r="S15" i="4" s="1"/>
  <c r="R16" i="4"/>
  <c r="S16" i="4" s="1"/>
  <c r="R17" i="4"/>
  <c r="S17" i="4" s="1"/>
  <c r="R18" i="4"/>
  <c r="S18" i="4" s="1"/>
  <c r="R19" i="4"/>
  <c r="S19" i="4" s="1"/>
  <c r="R20" i="4"/>
  <c r="S20" i="4" s="1"/>
  <c r="R21" i="4"/>
  <c r="S21" i="4" s="1"/>
  <c r="R22" i="4"/>
  <c r="S22" i="4" s="1"/>
  <c r="R23" i="4"/>
  <c r="S23" i="4" s="1"/>
  <c r="R24" i="4"/>
  <c r="S24" i="4" s="1"/>
  <c r="R25" i="4"/>
  <c r="S25" i="4" s="1"/>
  <c r="R26" i="4"/>
  <c r="S26" i="4" s="1"/>
  <c r="R27" i="4"/>
  <c r="S27" i="4" s="1"/>
  <c r="R28" i="4"/>
  <c r="S28" i="4" s="1"/>
  <c r="R29" i="4"/>
  <c r="S29" i="4" s="1"/>
  <c r="R30" i="4"/>
  <c r="S30" i="4" s="1"/>
  <c r="R31" i="4"/>
  <c r="S31" i="4" s="1"/>
  <c r="R32" i="4"/>
  <c r="S32" i="4" s="1"/>
  <c r="R33" i="4"/>
  <c r="S33" i="4" s="1"/>
  <c r="R34" i="4"/>
  <c r="S34" i="4" s="1"/>
  <c r="R35" i="4"/>
  <c r="S35" i="4" s="1"/>
  <c r="R36" i="4"/>
  <c r="S36" i="4" s="1"/>
  <c r="R37" i="4"/>
  <c r="S37" i="4" s="1"/>
  <c r="R38" i="4"/>
  <c r="S38" i="4" s="1"/>
  <c r="R39" i="4"/>
  <c r="S39" i="4" s="1"/>
  <c r="R40" i="4"/>
  <c r="S40" i="4" s="1"/>
  <c r="R41" i="4"/>
  <c r="S41" i="4" s="1"/>
  <c r="R42" i="4"/>
  <c r="S42" i="4" s="1"/>
  <c r="R43" i="4"/>
  <c r="S43" i="4" s="1"/>
  <c r="R44" i="4"/>
  <c r="S44" i="4" s="1"/>
  <c r="R45" i="4"/>
  <c r="S45" i="4" s="1"/>
  <c r="R46" i="4"/>
  <c r="S46" i="4" s="1"/>
  <c r="R47" i="4"/>
  <c r="S47" i="4" s="1"/>
  <c r="R48" i="4"/>
  <c r="S48" i="4" s="1"/>
  <c r="R49" i="4"/>
  <c r="S49" i="4" s="1"/>
  <c r="R50" i="4"/>
  <c r="S50" i="4" s="1"/>
  <c r="R51" i="4"/>
  <c r="S51" i="4" s="1"/>
  <c r="R52" i="4"/>
  <c r="S52" i="4" s="1"/>
  <c r="R53" i="4"/>
  <c r="S53" i="4" s="1"/>
  <c r="R54" i="4"/>
  <c r="S54" i="4" s="1"/>
  <c r="R55" i="4"/>
  <c r="S55" i="4" s="1"/>
  <c r="R56" i="4"/>
  <c r="S56" i="4" s="1"/>
  <c r="R57" i="4"/>
  <c r="S57" i="4" s="1"/>
  <c r="R58" i="4"/>
  <c r="S58" i="4" s="1"/>
  <c r="R59" i="4"/>
  <c r="S59" i="4" s="1"/>
  <c r="R60" i="4"/>
  <c r="S60" i="4" s="1"/>
  <c r="R61" i="4"/>
  <c r="S61" i="4" s="1"/>
  <c r="R62" i="4"/>
  <c r="S62" i="4" s="1"/>
  <c r="R63" i="4"/>
  <c r="S63" i="4" s="1"/>
  <c r="R64" i="4"/>
  <c r="S64" i="4" s="1"/>
  <c r="R65" i="4"/>
  <c r="S65" i="4" s="1"/>
  <c r="R66" i="4"/>
  <c r="S66" i="4" s="1"/>
  <c r="R67" i="4"/>
  <c r="S67" i="4" s="1"/>
  <c r="R68" i="4"/>
  <c r="S68" i="4" s="1"/>
  <c r="R69" i="4"/>
  <c r="S69" i="4" s="1"/>
  <c r="R70" i="4"/>
  <c r="S70" i="4" s="1"/>
  <c r="R71" i="4"/>
  <c r="S71" i="4" s="1"/>
  <c r="R72" i="4"/>
  <c r="S72" i="4" s="1"/>
  <c r="R73" i="4"/>
  <c r="S73" i="4" s="1"/>
  <c r="R74" i="4"/>
  <c r="S74" i="4" s="1"/>
  <c r="R75" i="4"/>
  <c r="S75" i="4" s="1"/>
  <c r="R76" i="4"/>
  <c r="S76" i="4" s="1"/>
  <c r="R77" i="4"/>
  <c r="S77" i="4" s="1"/>
  <c r="R78" i="4"/>
  <c r="S78" i="4" s="1"/>
  <c r="R79" i="4"/>
  <c r="S79" i="4" s="1"/>
  <c r="R80" i="4"/>
  <c r="S80" i="4" s="1"/>
  <c r="R81" i="4"/>
  <c r="S81" i="4" s="1"/>
  <c r="R82" i="4"/>
  <c r="S82" i="4" s="1"/>
  <c r="R83" i="4"/>
  <c r="S83" i="4" s="1"/>
  <c r="R84" i="4"/>
  <c r="S84" i="4" s="1"/>
  <c r="R85" i="4"/>
  <c r="S85" i="4" s="1"/>
  <c r="R86" i="4"/>
  <c r="S86" i="4" s="1"/>
  <c r="R87" i="4"/>
  <c r="S87" i="4" s="1"/>
  <c r="R88" i="4"/>
  <c r="S88" i="4" s="1"/>
  <c r="R89" i="4"/>
  <c r="S89" i="4" s="1"/>
  <c r="R90" i="4"/>
  <c r="S90" i="4" s="1"/>
  <c r="R91" i="4"/>
  <c r="S91" i="4" s="1"/>
  <c r="R92" i="4"/>
  <c r="S92" i="4" s="1"/>
  <c r="R93" i="4"/>
  <c r="S93" i="4" s="1"/>
  <c r="R94" i="4"/>
  <c r="S94" i="4" s="1"/>
  <c r="R95" i="4"/>
  <c r="S95" i="4" s="1"/>
  <c r="R96" i="4"/>
  <c r="S96" i="4" s="1"/>
  <c r="R97" i="4"/>
  <c r="S97" i="4" s="1"/>
  <c r="R98" i="4"/>
  <c r="S98" i="4" s="1"/>
  <c r="R99" i="4"/>
  <c r="S99" i="4" s="1"/>
  <c r="R100" i="4"/>
  <c r="S100" i="4" s="1"/>
  <c r="R101" i="4"/>
  <c r="S101" i="4" s="1"/>
  <c r="Q4" i="4"/>
  <c r="Q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Q61" i="4"/>
  <c r="Q62" i="4"/>
  <c r="Q63" i="4"/>
  <c r="Q64" i="4"/>
  <c r="Q65" i="4"/>
  <c r="Q66" i="4"/>
  <c r="Q67" i="4"/>
  <c r="Q68" i="4"/>
  <c r="Q69" i="4"/>
  <c r="Q70" i="4"/>
  <c r="Q71" i="4"/>
  <c r="Q72" i="4"/>
  <c r="Q73" i="4"/>
  <c r="Q74" i="4"/>
  <c r="Q75" i="4"/>
  <c r="Q76" i="4"/>
  <c r="Q77" i="4"/>
  <c r="Q78" i="4"/>
  <c r="Q79" i="4"/>
  <c r="Q80" i="4"/>
  <c r="Q81" i="4"/>
  <c r="Q82" i="4"/>
  <c r="Q83" i="4"/>
  <c r="Q84" i="4"/>
  <c r="Q85" i="4"/>
  <c r="Q86" i="4"/>
  <c r="Q87" i="4"/>
  <c r="Q88" i="4"/>
  <c r="Q89" i="4"/>
  <c r="Q90" i="4"/>
  <c r="Q91" i="4"/>
  <c r="Q92" i="4"/>
  <c r="Q93" i="4"/>
  <c r="Q94" i="4"/>
  <c r="Q95" i="4"/>
  <c r="Q96" i="4"/>
  <c r="Q97" i="4"/>
  <c r="Q98" i="4"/>
  <c r="Q99" i="4"/>
  <c r="Q100" i="4"/>
  <c r="Q101" i="4"/>
  <c r="Q102" i="3"/>
  <c r="R4" i="3" s="1"/>
  <c r="S4" i="3" s="1"/>
  <c r="R5" i="3"/>
  <c r="S5" i="3" s="1"/>
  <c r="R6" i="3"/>
  <c r="S6" i="3" s="1"/>
  <c r="R7" i="3"/>
  <c r="S7" i="3" s="1"/>
  <c r="R8" i="3"/>
  <c r="S8" i="3" s="1"/>
  <c r="R9" i="3"/>
  <c r="S9" i="3" s="1"/>
  <c r="R10" i="3"/>
  <c r="S10" i="3" s="1"/>
  <c r="R11" i="3"/>
  <c r="S11" i="3" s="1"/>
  <c r="R12" i="3"/>
  <c r="S12" i="3" s="1"/>
  <c r="R13" i="3"/>
  <c r="S13" i="3" s="1"/>
  <c r="R14" i="3"/>
  <c r="S14" i="3" s="1"/>
  <c r="R15" i="3"/>
  <c r="S15" i="3" s="1"/>
  <c r="R16" i="3"/>
  <c r="S16" i="3" s="1"/>
  <c r="R17" i="3"/>
  <c r="S17" i="3" s="1"/>
  <c r="R18" i="3"/>
  <c r="S18" i="3" s="1"/>
  <c r="R19" i="3"/>
  <c r="S19" i="3" s="1"/>
  <c r="R20" i="3"/>
  <c r="S20" i="3" s="1"/>
  <c r="R21" i="3"/>
  <c r="S21" i="3" s="1"/>
  <c r="R22" i="3"/>
  <c r="S22" i="3" s="1"/>
  <c r="R23" i="3"/>
  <c r="S23" i="3" s="1"/>
  <c r="R24" i="3"/>
  <c r="S24" i="3" s="1"/>
  <c r="R25" i="3"/>
  <c r="S25" i="3" s="1"/>
  <c r="R26" i="3"/>
  <c r="S26" i="3" s="1"/>
  <c r="R27" i="3"/>
  <c r="S27" i="3" s="1"/>
  <c r="R28" i="3"/>
  <c r="S28" i="3" s="1"/>
  <c r="R29" i="3"/>
  <c r="S29" i="3" s="1"/>
  <c r="R30" i="3"/>
  <c r="S30" i="3" s="1"/>
  <c r="R31" i="3"/>
  <c r="S31" i="3" s="1"/>
  <c r="R32" i="3"/>
  <c r="S32" i="3" s="1"/>
  <c r="R33" i="3"/>
  <c r="S33" i="3" s="1"/>
  <c r="R34" i="3"/>
  <c r="S34" i="3" s="1"/>
  <c r="R35" i="3"/>
  <c r="S35" i="3" s="1"/>
  <c r="R36" i="3"/>
  <c r="S36" i="3" s="1"/>
  <c r="R37" i="3"/>
  <c r="S37" i="3" s="1"/>
  <c r="R38" i="3"/>
  <c r="S38" i="3" s="1"/>
  <c r="R39" i="3"/>
  <c r="S39" i="3" s="1"/>
  <c r="R40" i="3"/>
  <c r="S40" i="3" s="1"/>
  <c r="R41" i="3"/>
  <c r="S41" i="3" s="1"/>
  <c r="R42" i="3"/>
  <c r="S42" i="3" s="1"/>
  <c r="R43" i="3"/>
  <c r="S43" i="3" s="1"/>
  <c r="R44" i="3"/>
  <c r="S44" i="3" s="1"/>
  <c r="R45" i="3"/>
  <c r="S45" i="3" s="1"/>
  <c r="R46" i="3"/>
  <c r="S46" i="3" s="1"/>
  <c r="R47" i="3"/>
  <c r="S47" i="3" s="1"/>
  <c r="R48" i="3"/>
  <c r="S48" i="3" s="1"/>
  <c r="R49" i="3"/>
  <c r="S49" i="3" s="1"/>
  <c r="R50" i="3"/>
  <c r="S50" i="3" s="1"/>
  <c r="R51" i="3"/>
  <c r="S51" i="3" s="1"/>
  <c r="R52" i="3"/>
  <c r="S52" i="3" s="1"/>
  <c r="R53" i="3"/>
  <c r="S53" i="3" s="1"/>
  <c r="R54" i="3"/>
  <c r="S54" i="3" s="1"/>
  <c r="R55" i="3"/>
  <c r="S55" i="3" s="1"/>
  <c r="R56" i="3"/>
  <c r="S56" i="3" s="1"/>
  <c r="R57" i="3"/>
  <c r="S57" i="3" s="1"/>
  <c r="R58" i="3"/>
  <c r="S58" i="3" s="1"/>
  <c r="R59" i="3"/>
  <c r="S59" i="3" s="1"/>
  <c r="R60" i="3"/>
  <c r="S60" i="3" s="1"/>
  <c r="R61" i="3"/>
  <c r="S61" i="3" s="1"/>
  <c r="R62" i="3"/>
  <c r="S62" i="3" s="1"/>
  <c r="R63" i="3"/>
  <c r="S63" i="3" s="1"/>
  <c r="R64" i="3"/>
  <c r="S64" i="3" s="1"/>
  <c r="R65" i="3"/>
  <c r="S65" i="3" s="1"/>
  <c r="R66" i="3"/>
  <c r="S66" i="3" s="1"/>
  <c r="R67" i="3"/>
  <c r="S67" i="3" s="1"/>
  <c r="R68" i="3"/>
  <c r="S68" i="3" s="1"/>
  <c r="R69" i="3"/>
  <c r="S69" i="3" s="1"/>
  <c r="R70" i="3"/>
  <c r="S70" i="3" s="1"/>
  <c r="R71" i="3"/>
  <c r="S71" i="3" s="1"/>
  <c r="R72" i="3"/>
  <c r="S72" i="3" s="1"/>
  <c r="R73" i="3"/>
  <c r="S73" i="3" s="1"/>
  <c r="R74" i="3"/>
  <c r="S74" i="3" s="1"/>
  <c r="R75" i="3"/>
  <c r="S75" i="3" s="1"/>
  <c r="R76" i="3"/>
  <c r="S76" i="3" s="1"/>
  <c r="R77" i="3"/>
  <c r="S77" i="3" s="1"/>
  <c r="R78" i="3"/>
  <c r="S78" i="3" s="1"/>
  <c r="R79" i="3"/>
  <c r="S79" i="3" s="1"/>
  <c r="R80" i="3"/>
  <c r="S80" i="3" s="1"/>
  <c r="R81" i="3"/>
  <c r="S81" i="3" s="1"/>
  <c r="R82" i="3"/>
  <c r="S82" i="3" s="1"/>
  <c r="R83" i="3"/>
  <c r="S83" i="3" s="1"/>
  <c r="R84" i="3"/>
  <c r="S84" i="3" s="1"/>
  <c r="R85" i="3"/>
  <c r="S85" i="3" s="1"/>
  <c r="R86" i="3"/>
  <c r="S86" i="3" s="1"/>
  <c r="R87" i="3"/>
  <c r="S87" i="3" s="1"/>
  <c r="R88" i="3"/>
  <c r="S88" i="3" s="1"/>
  <c r="R89" i="3"/>
  <c r="S89" i="3" s="1"/>
  <c r="R90" i="3"/>
  <c r="S90" i="3" s="1"/>
  <c r="R91" i="3"/>
  <c r="S91" i="3" s="1"/>
  <c r="R92" i="3"/>
  <c r="S92" i="3" s="1"/>
  <c r="R93" i="3"/>
  <c r="S93" i="3" s="1"/>
  <c r="R94" i="3"/>
  <c r="S94" i="3" s="1"/>
  <c r="R95" i="3"/>
  <c r="S95" i="3" s="1"/>
  <c r="R96" i="3"/>
  <c r="S96" i="3" s="1"/>
  <c r="R97" i="3"/>
  <c r="S97" i="3" s="1"/>
  <c r="R98" i="3"/>
  <c r="S98" i="3" s="1"/>
  <c r="R99" i="3"/>
  <c r="S99" i="3" s="1"/>
  <c r="R100" i="3"/>
  <c r="S100" i="3" s="1"/>
  <c r="R101" i="3"/>
  <c r="S101" i="3" s="1"/>
  <c r="R102" i="3"/>
  <c r="S102" i="3" s="1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R3" i="28"/>
  <c r="S3" i="28" s="1"/>
  <c r="R2" i="27"/>
  <c r="S2" i="27" s="1"/>
  <c r="R2" i="26"/>
  <c r="S2" i="26" s="1"/>
  <c r="R2" i="25"/>
  <c r="S2" i="25" s="1"/>
  <c r="R2" i="24"/>
  <c r="S2" i="24" s="1"/>
  <c r="R2" i="22"/>
  <c r="S2" i="22" s="1"/>
  <c r="R2" i="21"/>
  <c r="S2" i="21" s="1"/>
  <c r="R2" i="19"/>
  <c r="S2" i="19" s="1"/>
  <c r="R3" i="18"/>
  <c r="S3" i="18" s="1"/>
  <c r="R2" i="17"/>
  <c r="S2" i="17" s="1"/>
  <c r="R2" i="16"/>
  <c r="S2" i="16" s="1"/>
  <c r="R3" i="13"/>
  <c r="S3" i="13" s="1"/>
  <c r="R2" i="12"/>
  <c r="S2" i="12" s="1"/>
  <c r="R2" i="11"/>
  <c r="S2" i="11" s="1"/>
  <c r="R2" i="10"/>
  <c r="S2" i="10" s="1"/>
  <c r="R3" i="8"/>
  <c r="S3" i="8" s="1"/>
  <c r="R2" i="7"/>
  <c r="S2" i="7" s="1"/>
  <c r="R2" i="6"/>
  <c r="S2" i="6" s="1"/>
  <c r="R2" i="5"/>
  <c r="S2" i="5" s="1"/>
  <c r="R2" i="4"/>
  <c r="S2" i="4" s="1"/>
  <c r="R3" i="3"/>
  <c r="S3" i="3" s="1"/>
  <c r="Q4" i="28"/>
  <c r="Q3" i="27"/>
  <c r="Q3" i="26"/>
  <c r="Q3" i="25"/>
  <c r="Q3" i="24"/>
  <c r="Q4" i="23"/>
  <c r="Q3" i="22"/>
  <c r="Q3" i="21"/>
  <c r="Q3" i="20"/>
  <c r="Q3" i="19"/>
  <c r="Q4" i="18"/>
  <c r="Q3" i="17"/>
  <c r="Q3" i="16"/>
  <c r="Q3" i="15"/>
  <c r="Q3" i="14"/>
  <c r="Q4" i="13"/>
  <c r="Q3" i="12"/>
  <c r="Q3" i="11"/>
  <c r="Q3" i="10"/>
  <c r="Q3" i="9"/>
  <c r="Q4" i="8"/>
  <c r="Q3" i="7"/>
  <c r="Q3" i="6"/>
  <c r="Q3" i="5"/>
  <c r="Q3" i="4"/>
  <c r="Q4" i="3"/>
  <c r="Q3" i="28"/>
  <c r="Q2" i="27"/>
  <c r="Q2" i="26"/>
  <c r="Q2" i="25"/>
  <c r="Q2" i="24"/>
  <c r="Q3" i="23"/>
  <c r="Q2" i="22"/>
  <c r="Q2" i="21"/>
  <c r="Q2" i="20"/>
  <c r="Q2" i="19"/>
  <c r="Q3" i="18"/>
  <c r="Q2" i="17"/>
  <c r="Q2" i="16"/>
  <c r="Q2" i="15"/>
  <c r="Q2" i="14"/>
  <c r="Q3" i="13"/>
  <c r="Q2" i="12"/>
  <c r="Q2" i="11"/>
  <c r="Q2" i="10"/>
  <c r="Q2" i="9"/>
  <c r="Q3" i="8"/>
  <c r="Q2" i="7"/>
  <c r="Q2" i="6"/>
  <c r="Q2" i="5"/>
  <c r="Q2" i="4"/>
  <c r="Q3" i="3"/>
  <c r="P3" i="27"/>
  <c r="P4" i="27"/>
  <c r="P5" i="27"/>
  <c r="P6" i="27"/>
  <c r="P7" i="27"/>
  <c r="P8" i="27"/>
  <c r="P9" i="27"/>
  <c r="P10" i="27"/>
  <c r="P11" i="27"/>
  <c r="P12" i="27"/>
  <c r="P13" i="27"/>
  <c r="P14" i="27"/>
  <c r="P15" i="27"/>
  <c r="P16" i="27"/>
  <c r="P17" i="27"/>
  <c r="P18" i="27"/>
  <c r="P19" i="27"/>
  <c r="P20" i="27"/>
  <c r="P21" i="27"/>
  <c r="P22" i="27"/>
  <c r="P23" i="27"/>
  <c r="P24" i="27"/>
  <c r="P25" i="27"/>
  <c r="P26" i="27"/>
  <c r="P27" i="27"/>
  <c r="P28" i="27"/>
  <c r="P29" i="27"/>
  <c r="P30" i="27"/>
  <c r="P31" i="27"/>
  <c r="P32" i="27"/>
  <c r="P33" i="27"/>
  <c r="P34" i="27"/>
  <c r="P35" i="27"/>
  <c r="P36" i="27"/>
  <c r="P37" i="27"/>
  <c r="P38" i="27"/>
  <c r="P39" i="27"/>
  <c r="P40" i="27"/>
  <c r="P41" i="27"/>
  <c r="P42" i="27"/>
  <c r="P43" i="27"/>
  <c r="P44" i="27"/>
  <c r="P45" i="27"/>
  <c r="P46" i="27"/>
  <c r="P47" i="27"/>
  <c r="P48" i="27"/>
  <c r="P49" i="27"/>
  <c r="P50" i="27"/>
  <c r="P51" i="27"/>
  <c r="P52" i="27"/>
  <c r="P53" i="27"/>
  <c r="P54" i="27"/>
  <c r="P55" i="27"/>
  <c r="P56" i="27"/>
  <c r="P57" i="27"/>
  <c r="P58" i="27"/>
  <c r="P59" i="27"/>
  <c r="P60" i="27"/>
  <c r="P61" i="27"/>
  <c r="P62" i="27"/>
  <c r="P63" i="27"/>
  <c r="P64" i="27"/>
  <c r="P65" i="27"/>
  <c r="P66" i="27"/>
  <c r="P67" i="27"/>
  <c r="P68" i="27"/>
  <c r="P69" i="27"/>
  <c r="P70" i="27"/>
  <c r="P71" i="27"/>
  <c r="P72" i="27"/>
  <c r="P73" i="27"/>
  <c r="P74" i="27"/>
  <c r="P75" i="27"/>
  <c r="P76" i="27"/>
  <c r="P77" i="27"/>
  <c r="P78" i="27"/>
  <c r="P79" i="27"/>
  <c r="P80" i="27"/>
  <c r="P81" i="27"/>
  <c r="P82" i="27"/>
  <c r="P83" i="27"/>
  <c r="P84" i="27"/>
  <c r="P85" i="27"/>
  <c r="P86" i="27"/>
  <c r="P87" i="27"/>
  <c r="P88" i="27"/>
  <c r="P89" i="27"/>
  <c r="P90" i="27"/>
  <c r="P91" i="27"/>
  <c r="P92" i="27"/>
  <c r="P93" i="27"/>
  <c r="P94" i="27"/>
  <c r="P95" i="27"/>
  <c r="P96" i="27"/>
  <c r="P97" i="27"/>
  <c r="P98" i="27"/>
  <c r="P99" i="27"/>
  <c r="P100" i="27"/>
  <c r="P101" i="27"/>
  <c r="P102" i="27"/>
  <c r="O3" i="27"/>
  <c r="O4" i="27"/>
  <c r="O5" i="27"/>
  <c r="O6" i="27"/>
  <c r="O7" i="27"/>
  <c r="O8" i="27"/>
  <c r="O9" i="27"/>
  <c r="O10" i="27"/>
  <c r="O11" i="27"/>
  <c r="O12" i="27"/>
  <c r="O13" i="27"/>
  <c r="O14" i="27"/>
  <c r="O15" i="27"/>
  <c r="O16" i="27"/>
  <c r="O17" i="27"/>
  <c r="O18" i="27"/>
  <c r="O19" i="27"/>
  <c r="O20" i="27"/>
  <c r="O21" i="27"/>
  <c r="O22" i="27"/>
  <c r="O23" i="27"/>
  <c r="O24" i="27"/>
  <c r="O25" i="27"/>
  <c r="O26" i="27"/>
  <c r="O27" i="27"/>
  <c r="O28" i="27"/>
  <c r="O29" i="27"/>
  <c r="O30" i="27"/>
  <c r="O31" i="27"/>
  <c r="O32" i="27"/>
  <c r="O33" i="27"/>
  <c r="O34" i="27"/>
  <c r="O35" i="27"/>
  <c r="O36" i="27"/>
  <c r="O37" i="27"/>
  <c r="O38" i="27"/>
  <c r="O39" i="27"/>
  <c r="O40" i="27"/>
  <c r="O41" i="27"/>
  <c r="O42" i="27"/>
  <c r="O43" i="27"/>
  <c r="O44" i="27"/>
  <c r="O45" i="27"/>
  <c r="O46" i="27"/>
  <c r="O47" i="27"/>
  <c r="O48" i="27"/>
  <c r="O49" i="27"/>
  <c r="O50" i="27"/>
  <c r="O51" i="27"/>
  <c r="O52" i="27"/>
  <c r="O53" i="27"/>
  <c r="O54" i="27"/>
  <c r="O55" i="27"/>
  <c r="O56" i="27"/>
  <c r="O57" i="27"/>
  <c r="O58" i="27"/>
  <c r="O59" i="27"/>
  <c r="O60" i="27"/>
  <c r="O61" i="27"/>
  <c r="O62" i="27"/>
  <c r="O63" i="27"/>
  <c r="O64" i="27"/>
  <c r="O65" i="27"/>
  <c r="O66" i="27"/>
  <c r="O67" i="27"/>
  <c r="O68" i="27"/>
  <c r="O69" i="27"/>
  <c r="O70" i="27"/>
  <c r="O71" i="27"/>
  <c r="O72" i="27"/>
  <c r="O73" i="27"/>
  <c r="O74" i="27"/>
  <c r="O75" i="27"/>
  <c r="O76" i="27"/>
  <c r="O77" i="27"/>
  <c r="O78" i="27"/>
  <c r="O79" i="27"/>
  <c r="O80" i="27"/>
  <c r="O81" i="27"/>
  <c r="O82" i="27"/>
  <c r="O83" i="27"/>
  <c r="O84" i="27"/>
  <c r="O85" i="27"/>
  <c r="O86" i="27"/>
  <c r="O87" i="27"/>
  <c r="O88" i="27"/>
  <c r="O89" i="27"/>
  <c r="O90" i="27"/>
  <c r="O91" i="27"/>
  <c r="O92" i="27"/>
  <c r="O93" i="27"/>
  <c r="O94" i="27"/>
  <c r="O95" i="27"/>
  <c r="O96" i="27"/>
  <c r="O97" i="27"/>
  <c r="O98" i="27"/>
  <c r="O99" i="27"/>
  <c r="O100" i="27"/>
  <c r="O101" i="27"/>
  <c r="O102" i="27"/>
  <c r="N3" i="27"/>
  <c r="N4" i="27"/>
  <c r="N5" i="27"/>
  <c r="N6" i="27"/>
  <c r="N7" i="27"/>
  <c r="N8" i="27"/>
  <c r="N9" i="27"/>
  <c r="N10" i="27"/>
  <c r="N11" i="27"/>
  <c r="N12" i="27"/>
  <c r="N13" i="27"/>
  <c r="N14" i="27"/>
  <c r="N15" i="27"/>
  <c r="N16" i="27"/>
  <c r="N17" i="27"/>
  <c r="N18" i="27"/>
  <c r="N19" i="27"/>
  <c r="N20" i="27"/>
  <c r="N21" i="27"/>
  <c r="N22" i="27"/>
  <c r="N23" i="27"/>
  <c r="N24" i="27"/>
  <c r="N25" i="27"/>
  <c r="N26" i="27"/>
  <c r="N27" i="27"/>
  <c r="N28" i="27"/>
  <c r="N29" i="27"/>
  <c r="N30" i="27"/>
  <c r="N31" i="27"/>
  <c r="N32" i="27"/>
  <c r="N33" i="27"/>
  <c r="N34" i="27"/>
  <c r="N35" i="27"/>
  <c r="N36" i="27"/>
  <c r="N37" i="27"/>
  <c r="N38" i="27"/>
  <c r="N39" i="27"/>
  <c r="N40" i="27"/>
  <c r="N41" i="27"/>
  <c r="N42" i="27"/>
  <c r="N43" i="27"/>
  <c r="N44" i="27"/>
  <c r="N45" i="27"/>
  <c r="N46" i="27"/>
  <c r="N47" i="27"/>
  <c r="N48" i="27"/>
  <c r="N49" i="27"/>
  <c r="N50" i="27"/>
  <c r="N51" i="27"/>
  <c r="N52" i="27"/>
  <c r="N53" i="27"/>
  <c r="N54" i="27"/>
  <c r="N55" i="27"/>
  <c r="N56" i="27"/>
  <c r="N57" i="27"/>
  <c r="N58" i="27"/>
  <c r="N59" i="27"/>
  <c r="N60" i="27"/>
  <c r="N61" i="27"/>
  <c r="N62" i="27"/>
  <c r="N63" i="27"/>
  <c r="N64" i="27"/>
  <c r="N65" i="27"/>
  <c r="N66" i="27"/>
  <c r="N67" i="27"/>
  <c r="N68" i="27"/>
  <c r="N69" i="27"/>
  <c r="N70" i="27"/>
  <c r="N71" i="27"/>
  <c r="N72" i="27"/>
  <c r="N73" i="27"/>
  <c r="N74" i="27"/>
  <c r="N75" i="27"/>
  <c r="N76" i="27"/>
  <c r="N77" i="27"/>
  <c r="N78" i="27"/>
  <c r="N79" i="27"/>
  <c r="N80" i="27"/>
  <c r="N81" i="27"/>
  <c r="N82" i="27"/>
  <c r="N83" i="27"/>
  <c r="N84" i="27"/>
  <c r="N85" i="27"/>
  <c r="N86" i="27"/>
  <c r="N87" i="27"/>
  <c r="N88" i="27"/>
  <c r="N89" i="27"/>
  <c r="N90" i="27"/>
  <c r="N91" i="27"/>
  <c r="N92" i="27"/>
  <c r="N93" i="27"/>
  <c r="N94" i="27"/>
  <c r="N95" i="27"/>
  <c r="N96" i="27"/>
  <c r="N97" i="27"/>
  <c r="N98" i="27"/>
  <c r="N99" i="27"/>
  <c r="N100" i="27"/>
  <c r="N101" i="27"/>
  <c r="N102" i="27"/>
  <c r="P3" i="26"/>
  <c r="P4" i="26"/>
  <c r="P5" i="26"/>
  <c r="P6" i="26"/>
  <c r="P7" i="26"/>
  <c r="P8" i="26"/>
  <c r="P9" i="26"/>
  <c r="P10" i="26"/>
  <c r="P11" i="26"/>
  <c r="P12" i="26"/>
  <c r="P13" i="26"/>
  <c r="P14" i="26"/>
  <c r="P15" i="26"/>
  <c r="P16" i="26"/>
  <c r="P17" i="26"/>
  <c r="P18" i="26"/>
  <c r="P19" i="26"/>
  <c r="P20" i="26"/>
  <c r="P21" i="26"/>
  <c r="P22" i="26"/>
  <c r="P23" i="26"/>
  <c r="P24" i="26"/>
  <c r="P25" i="26"/>
  <c r="P26" i="26"/>
  <c r="P27" i="26"/>
  <c r="P28" i="26"/>
  <c r="P29" i="26"/>
  <c r="P30" i="26"/>
  <c r="P31" i="26"/>
  <c r="P32" i="26"/>
  <c r="P33" i="26"/>
  <c r="P34" i="26"/>
  <c r="P35" i="26"/>
  <c r="P36" i="26"/>
  <c r="P37" i="26"/>
  <c r="P38" i="26"/>
  <c r="P39" i="26"/>
  <c r="P40" i="26"/>
  <c r="P41" i="26"/>
  <c r="P42" i="26"/>
  <c r="P43" i="26"/>
  <c r="P44" i="26"/>
  <c r="P45" i="26"/>
  <c r="P46" i="26"/>
  <c r="P47" i="26"/>
  <c r="P48" i="26"/>
  <c r="P49" i="26"/>
  <c r="P50" i="26"/>
  <c r="P51" i="26"/>
  <c r="P52" i="26"/>
  <c r="P53" i="26"/>
  <c r="P54" i="26"/>
  <c r="P55" i="26"/>
  <c r="P56" i="26"/>
  <c r="P57" i="26"/>
  <c r="P58" i="26"/>
  <c r="P59" i="26"/>
  <c r="P60" i="26"/>
  <c r="P61" i="26"/>
  <c r="P62" i="26"/>
  <c r="P63" i="26"/>
  <c r="P64" i="26"/>
  <c r="P65" i="26"/>
  <c r="P66" i="26"/>
  <c r="P67" i="26"/>
  <c r="P68" i="26"/>
  <c r="P69" i="26"/>
  <c r="P70" i="26"/>
  <c r="P71" i="26"/>
  <c r="P72" i="26"/>
  <c r="P73" i="26"/>
  <c r="P74" i="26"/>
  <c r="P75" i="26"/>
  <c r="P76" i="26"/>
  <c r="P77" i="26"/>
  <c r="P78" i="26"/>
  <c r="P79" i="26"/>
  <c r="P80" i="26"/>
  <c r="P81" i="26"/>
  <c r="P82" i="26"/>
  <c r="P83" i="26"/>
  <c r="P84" i="26"/>
  <c r="P85" i="26"/>
  <c r="P86" i="26"/>
  <c r="P87" i="26"/>
  <c r="P88" i="26"/>
  <c r="P89" i="26"/>
  <c r="P90" i="26"/>
  <c r="P91" i="26"/>
  <c r="P92" i="26"/>
  <c r="P93" i="26"/>
  <c r="P94" i="26"/>
  <c r="P95" i="26"/>
  <c r="P96" i="26"/>
  <c r="P97" i="26"/>
  <c r="P98" i="26"/>
  <c r="P99" i="26"/>
  <c r="P100" i="26"/>
  <c r="P101" i="26"/>
  <c r="P102" i="26"/>
  <c r="O3" i="26"/>
  <c r="O4" i="26"/>
  <c r="O5" i="26"/>
  <c r="O6" i="26"/>
  <c r="O7" i="26"/>
  <c r="O8" i="26"/>
  <c r="O9" i="26"/>
  <c r="O10" i="26"/>
  <c r="O11" i="26"/>
  <c r="O12" i="26"/>
  <c r="O13" i="26"/>
  <c r="O14" i="26"/>
  <c r="O15" i="26"/>
  <c r="O16" i="26"/>
  <c r="O17" i="26"/>
  <c r="O18" i="26"/>
  <c r="O19" i="26"/>
  <c r="O20" i="26"/>
  <c r="O21" i="26"/>
  <c r="O22" i="26"/>
  <c r="O23" i="26"/>
  <c r="O24" i="26"/>
  <c r="O25" i="26"/>
  <c r="O26" i="26"/>
  <c r="O27" i="26"/>
  <c r="O28" i="26"/>
  <c r="O29" i="26"/>
  <c r="O30" i="26"/>
  <c r="O31" i="26"/>
  <c r="O32" i="26"/>
  <c r="O33" i="26"/>
  <c r="O34" i="26"/>
  <c r="O35" i="26"/>
  <c r="O36" i="26"/>
  <c r="O37" i="26"/>
  <c r="O38" i="26"/>
  <c r="O39" i="26"/>
  <c r="O40" i="26"/>
  <c r="O41" i="26"/>
  <c r="O42" i="26"/>
  <c r="O43" i="26"/>
  <c r="O44" i="26"/>
  <c r="O45" i="26"/>
  <c r="O46" i="26"/>
  <c r="O47" i="26"/>
  <c r="O48" i="26"/>
  <c r="O49" i="26"/>
  <c r="O50" i="26"/>
  <c r="O51" i="26"/>
  <c r="O52" i="26"/>
  <c r="O53" i="26"/>
  <c r="O54" i="26"/>
  <c r="O55" i="26"/>
  <c r="O56" i="26"/>
  <c r="O57" i="26"/>
  <c r="O58" i="26"/>
  <c r="O59" i="26"/>
  <c r="O60" i="26"/>
  <c r="O61" i="26"/>
  <c r="O62" i="26"/>
  <c r="O63" i="26"/>
  <c r="O64" i="26"/>
  <c r="O65" i="26"/>
  <c r="O66" i="26"/>
  <c r="O67" i="26"/>
  <c r="O68" i="26"/>
  <c r="O69" i="26"/>
  <c r="O70" i="26"/>
  <c r="O71" i="26"/>
  <c r="O72" i="26"/>
  <c r="O73" i="26"/>
  <c r="O74" i="26"/>
  <c r="O75" i="26"/>
  <c r="O76" i="26"/>
  <c r="O77" i="26"/>
  <c r="O78" i="26"/>
  <c r="O79" i="26"/>
  <c r="O80" i="26"/>
  <c r="O81" i="26"/>
  <c r="O82" i="26"/>
  <c r="O83" i="26"/>
  <c r="O84" i="26"/>
  <c r="O85" i="26"/>
  <c r="O86" i="26"/>
  <c r="O87" i="26"/>
  <c r="O88" i="26"/>
  <c r="O89" i="26"/>
  <c r="O90" i="26"/>
  <c r="O91" i="26"/>
  <c r="O92" i="26"/>
  <c r="O93" i="26"/>
  <c r="O94" i="26"/>
  <c r="O95" i="26"/>
  <c r="O96" i="26"/>
  <c r="O97" i="26"/>
  <c r="O98" i="26"/>
  <c r="O99" i="26"/>
  <c r="O100" i="26"/>
  <c r="O101" i="26"/>
  <c r="O102" i="26"/>
  <c r="N3" i="26"/>
  <c r="N4" i="26"/>
  <c r="N5" i="26"/>
  <c r="N6" i="26"/>
  <c r="N7" i="26"/>
  <c r="N8" i="26"/>
  <c r="N9" i="26"/>
  <c r="N10" i="26"/>
  <c r="N11" i="26"/>
  <c r="N12" i="26"/>
  <c r="N13" i="26"/>
  <c r="N14" i="26"/>
  <c r="N15" i="26"/>
  <c r="N16" i="26"/>
  <c r="N17" i="26"/>
  <c r="N18" i="26"/>
  <c r="N19" i="26"/>
  <c r="N20" i="26"/>
  <c r="N21" i="26"/>
  <c r="N22" i="26"/>
  <c r="N23" i="26"/>
  <c r="N24" i="26"/>
  <c r="N25" i="26"/>
  <c r="N26" i="26"/>
  <c r="N27" i="26"/>
  <c r="N28" i="26"/>
  <c r="N29" i="26"/>
  <c r="N30" i="26"/>
  <c r="N31" i="26"/>
  <c r="N32" i="26"/>
  <c r="N33" i="26"/>
  <c r="N34" i="26"/>
  <c r="N35" i="26"/>
  <c r="N36" i="26"/>
  <c r="N37" i="26"/>
  <c r="N38" i="26"/>
  <c r="N39" i="26"/>
  <c r="N40" i="26"/>
  <c r="N41" i="26"/>
  <c r="N42" i="26"/>
  <c r="N43" i="26"/>
  <c r="N44" i="26"/>
  <c r="N45" i="26"/>
  <c r="N46" i="26"/>
  <c r="N47" i="26"/>
  <c r="N48" i="26"/>
  <c r="N49" i="26"/>
  <c r="N50" i="26"/>
  <c r="N51" i="26"/>
  <c r="N52" i="26"/>
  <c r="N53" i="26"/>
  <c r="N54" i="26"/>
  <c r="N55" i="26"/>
  <c r="N56" i="26"/>
  <c r="N57" i="26"/>
  <c r="N58" i="26"/>
  <c r="N59" i="26"/>
  <c r="N60" i="26"/>
  <c r="N61" i="26"/>
  <c r="N62" i="26"/>
  <c r="N63" i="26"/>
  <c r="N64" i="26"/>
  <c r="N65" i="26"/>
  <c r="N66" i="26"/>
  <c r="N67" i="26"/>
  <c r="N68" i="26"/>
  <c r="N69" i="26"/>
  <c r="N70" i="26"/>
  <c r="N71" i="26"/>
  <c r="N72" i="26"/>
  <c r="N73" i="26"/>
  <c r="N74" i="26"/>
  <c r="N75" i="26"/>
  <c r="N76" i="26"/>
  <c r="N77" i="26"/>
  <c r="N78" i="26"/>
  <c r="N79" i="26"/>
  <c r="N80" i="26"/>
  <c r="N81" i="26"/>
  <c r="N82" i="26"/>
  <c r="N83" i="26"/>
  <c r="N84" i="26"/>
  <c r="N85" i="26"/>
  <c r="N86" i="26"/>
  <c r="N87" i="26"/>
  <c r="N88" i="26"/>
  <c r="N89" i="26"/>
  <c r="N90" i="26"/>
  <c r="N91" i="26"/>
  <c r="N92" i="26"/>
  <c r="N93" i="26"/>
  <c r="N94" i="26"/>
  <c r="N95" i="26"/>
  <c r="N96" i="26"/>
  <c r="N97" i="26"/>
  <c r="N98" i="26"/>
  <c r="N99" i="26"/>
  <c r="N100" i="26"/>
  <c r="N101" i="26"/>
  <c r="N102" i="26"/>
  <c r="P3" i="25"/>
  <c r="P4" i="25"/>
  <c r="P5" i="25"/>
  <c r="P6" i="25"/>
  <c r="P7" i="25"/>
  <c r="P8" i="25"/>
  <c r="P9" i="25"/>
  <c r="P10" i="25"/>
  <c r="P11" i="25"/>
  <c r="P12" i="25"/>
  <c r="P13" i="25"/>
  <c r="P14" i="25"/>
  <c r="P15" i="25"/>
  <c r="P16" i="25"/>
  <c r="P17" i="25"/>
  <c r="P18" i="25"/>
  <c r="P19" i="25"/>
  <c r="P20" i="25"/>
  <c r="P21" i="25"/>
  <c r="P22" i="25"/>
  <c r="P23" i="25"/>
  <c r="P24" i="25"/>
  <c r="P25" i="25"/>
  <c r="P26" i="25"/>
  <c r="P27" i="25"/>
  <c r="P28" i="25"/>
  <c r="P29" i="25"/>
  <c r="P30" i="25"/>
  <c r="P31" i="25"/>
  <c r="P32" i="25"/>
  <c r="P33" i="25"/>
  <c r="P34" i="25"/>
  <c r="P35" i="25"/>
  <c r="P36" i="25"/>
  <c r="P37" i="25"/>
  <c r="P38" i="25"/>
  <c r="P39" i="25"/>
  <c r="P40" i="25"/>
  <c r="P41" i="25"/>
  <c r="P42" i="25"/>
  <c r="P43" i="25"/>
  <c r="P44" i="25"/>
  <c r="P45" i="25"/>
  <c r="P46" i="25"/>
  <c r="P47" i="25"/>
  <c r="P48" i="25"/>
  <c r="P49" i="25"/>
  <c r="P50" i="25"/>
  <c r="P51" i="25"/>
  <c r="P52" i="25"/>
  <c r="P53" i="25"/>
  <c r="P54" i="25"/>
  <c r="P55" i="25"/>
  <c r="P56" i="25"/>
  <c r="P57" i="25"/>
  <c r="P58" i="25"/>
  <c r="P59" i="25"/>
  <c r="P60" i="25"/>
  <c r="P61" i="25"/>
  <c r="P62" i="25"/>
  <c r="P63" i="25"/>
  <c r="P64" i="25"/>
  <c r="P65" i="25"/>
  <c r="P66" i="25"/>
  <c r="P67" i="25"/>
  <c r="P68" i="25"/>
  <c r="P69" i="25"/>
  <c r="P70" i="25"/>
  <c r="P71" i="25"/>
  <c r="P72" i="25"/>
  <c r="P73" i="25"/>
  <c r="P74" i="25"/>
  <c r="P75" i="25"/>
  <c r="P76" i="25"/>
  <c r="P77" i="25"/>
  <c r="P78" i="25"/>
  <c r="P79" i="25"/>
  <c r="P80" i="25"/>
  <c r="P81" i="25"/>
  <c r="P82" i="25"/>
  <c r="P83" i="25"/>
  <c r="P84" i="25"/>
  <c r="P85" i="25"/>
  <c r="P86" i="25"/>
  <c r="P87" i="25"/>
  <c r="P88" i="25"/>
  <c r="P89" i="25"/>
  <c r="P90" i="25"/>
  <c r="P91" i="25"/>
  <c r="P92" i="25"/>
  <c r="P93" i="25"/>
  <c r="P94" i="25"/>
  <c r="P95" i="25"/>
  <c r="P96" i="25"/>
  <c r="P97" i="25"/>
  <c r="P98" i="25"/>
  <c r="P99" i="25"/>
  <c r="P100" i="25"/>
  <c r="P101" i="25"/>
  <c r="P102" i="25"/>
  <c r="O3" i="25"/>
  <c r="O4" i="25"/>
  <c r="O5" i="25"/>
  <c r="O6" i="25"/>
  <c r="O7" i="25"/>
  <c r="O8" i="25"/>
  <c r="O9" i="25"/>
  <c r="O10" i="25"/>
  <c r="O11" i="25"/>
  <c r="O12" i="25"/>
  <c r="O13" i="25"/>
  <c r="O14" i="25"/>
  <c r="O15" i="25"/>
  <c r="O16" i="25"/>
  <c r="O17" i="25"/>
  <c r="O18" i="25"/>
  <c r="O19" i="25"/>
  <c r="O20" i="25"/>
  <c r="O21" i="25"/>
  <c r="O22" i="25"/>
  <c r="O23" i="25"/>
  <c r="O24" i="25"/>
  <c r="O25" i="25"/>
  <c r="O26" i="25"/>
  <c r="O27" i="25"/>
  <c r="O28" i="25"/>
  <c r="O29" i="25"/>
  <c r="O30" i="25"/>
  <c r="O31" i="25"/>
  <c r="O32" i="25"/>
  <c r="O33" i="25"/>
  <c r="O34" i="25"/>
  <c r="O35" i="25"/>
  <c r="O36" i="25"/>
  <c r="O37" i="25"/>
  <c r="O38" i="25"/>
  <c r="O39" i="25"/>
  <c r="O40" i="25"/>
  <c r="O41" i="25"/>
  <c r="O42" i="25"/>
  <c r="O43" i="25"/>
  <c r="O44" i="25"/>
  <c r="O45" i="25"/>
  <c r="O46" i="25"/>
  <c r="O47" i="25"/>
  <c r="O48" i="25"/>
  <c r="O49" i="25"/>
  <c r="O50" i="25"/>
  <c r="O51" i="25"/>
  <c r="O52" i="25"/>
  <c r="O53" i="25"/>
  <c r="O54" i="25"/>
  <c r="O55" i="25"/>
  <c r="O56" i="25"/>
  <c r="O57" i="25"/>
  <c r="O58" i="25"/>
  <c r="O59" i="25"/>
  <c r="O60" i="25"/>
  <c r="O61" i="25"/>
  <c r="O62" i="25"/>
  <c r="O63" i="25"/>
  <c r="O64" i="25"/>
  <c r="O65" i="25"/>
  <c r="O66" i="25"/>
  <c r="O67" i="25"/>
  <c r="O68" i="25"/>
  <c r="O69" i="25"/>
  <c r="O70" i="25"/>
  <c r="O71" i="25"/>
  <c r="O72" i="25"/>
  <c r="O73" i="25"/>
  <c r="O74" i="25"/>
  <c r="O75" i="25"/>
  <c r="O76" i="25"/>
  <c r="O77" i="25"/>
  <c r="O78" i="25"/>
  <c r="O79" i="25"/>
  <c r="O80" i="25"/>
  <c r="O81" i="25"/>
  <c r="O82" i="25"/>
  <c r="O83" i="25"/>
  <c r="O84" i="25"/>
  <c r="O85" i="25"/>
  <c r="O86" i="25"/>
  <c r="O87" i="25"/>
  <c r="O88" i="25"/>
  <c r="O89" i="25"/>
  <c r="O90" i="25"/>
  <c r="O91" i="25"/>
  <c r="O92" i="25"/>
  <c r="O93" i="25"/>
  <c r="O94" i="25"/>
  <c r="O95" i="25"/>
  <c r="O96" i="25"/>
  <c r="O97" i="25"/>
  <c r="O98" i="25"/>
  <c r="O99" i="25"/>
  <c r="O100" i="25"/>
  <c r="O101" i="25"/>
  <c r="O102" i="25"/>
  <c r="N3" i="25"/>
  <c r="N4" i="25"/>
  <c r="N5" i="25"/>
  <c r="N6" i="25"/>
  <c r="N7" i="25"/>
  <c r="N8" i="25"/>
  <c r="N9" i="25"/>
  <c r="N10" i="25"/>
  <c r="N11" i="25"/>
  <c r="N12" i="25"/>
  <c r="N13" i="25"/>
  <c r="N14" i="25"/>
  <c r="N15" i="25"/>
  <c r="N16" i="25"/>
  <c r="N17" i="25"/>
  <c r="N18" i="25"/>
  <c r="N19" i="25"/>
  <c r="N20" i="25"/>
  <c r="N21" i="25"/>
  <c r="N22" i="25"/>
  <c r="N23" i="25"/>
  <c r="N24" i="25"/>
  <c r="N25" i="25"/>
  <c r="N26" i="25"/>
  <c r="N27" i="25"/>
  <c r="N28" i="25"/>
  <c r="N29" i="25"/>
  <c r="N30" i="25"/>
  <c r="N31" i="25"/>
  <c r="N32" i="25"/>
  <c r="N33" i="25"/>
  <c r="N34" i="25"/>
  <c r="N35" i="25"/>
  <c r="N36" i="25"/>
  <c r="N37" i="25"/>
  <c r="N38" i="25"/>
  <c r="N39" i="25"/>
  <c r="N40" i="25"/>
  <c r="N41" i="25"/>
  <c r="N42" i="25"/>
  <c r="N43" i="25"/>
  <c r="N44" i="25"/>
  <c r="N45" i="25"/>
  <c r="N46" i="25"/>
  <c r="N47" i="25"/>
  <c r="N48" i="25"/>
  <c r="N49" i="25"/>
  <c r="N50" i="25"/>
  <c r="N51" i="25"/>
  <c r="N52" i="25"/>
  <c r="N53" i="25"/>
  <c r="N54" i="25"/>
  <c r="N55" i="25"/>
  <c r="N56" i="25"/>
  <c r="N57" i="25"/>
  <c r="N58" i="25"/>
  <c r="N59" i="25"/>
  <c r="N60" i="25"/>
  <c r="N61" i="25"/>
  <c r="N62" i="25"/>
  <c r="N63" i="25"/>
  <c r="N64" i="25"/>
  <c r="N65" i="25"/>
  <c r="N66" i="25"/>
  <c r="N67" i="25"/>
  <c r="N68" i="25"/>
  <c r="N69" i="25"/>
  <c r="N70" i="25"/>
  <c r="N71" i="25"/>
  <c r="N72" i="25"/>
  <c r="N73" i="25"/>
  <c r="N74" i="25"/>
  <c r="N75" i="25"/>
  <c r="N76" i="25"/>
  <c r="N77" i="25"/>
  <c r="N78" i="25"/>
  <c r="N79" i="25"/>
  <c r="N80" i="25"/>
  <c r="N81" i="25"/>
  <c r="N82" i="25"/>
  <c r="N83" i="25"/>
  <c r="N84" i="25"/>
  <c r="N85" i="25"/>
  <c r="N86" i="25"/>
  <c r="N87" i="25"/>
  <c r="N88" i="25"/>
  <c r="N89" i="25"/>
  <c r="N90" i="25"/>
  <c r="N91" i="25"/>
  <c r="N92" i="25"/>
  <c r="N93" i="25"/>
  <c r="N94" i="25"/>
  <c r="N95" i="25"/>
  <c r="N96" i="25"/>
  <c r="N97" i="25"/>
  <c r="N98" i="25"/>
  <c r="N99" i="25"/>
  <c r="N100" i="25"/>
  <c r="N101" i="25"/>
  <c r="N102" i="25"/>
  <c r="P3" i="24"/>
  <c r="P4" i="24"/>
  <c r="P5" i="24"/>
  <c r="P6" i="24"/>
  <c r="P7" i="24"/>
  <c r="P8" i="24"/>
  <c r="P9" i="24"/>
  <c r="P10" i="24"/>
  <c r="P11" i="24"/>
  <c r="P12" i="24"/>
  <c r="P13" i="24"/>
  <c r="P14" i="24"/>
  <c r="P15" i="24"/>
  <c r="P16" i="24"/>
  <c r="P17" i="24"/>
  <c r="P18" i="24"/>
  <c r="P19" i="24"/>
  <c r="P20" i="24"/>
  <c r="P21" i="24"/>
  <c r="P22" i="24"/>
  <c r="P23" i="24"/>
  <c r="P24" i="24"/>
  <c r="P25" i="24"/>
  <c r="P26" i="24"/>
  <c r="P27" i="24"/>
  <c r="P28" i="24"/>
  <c r="P29" i="24"/>
  <c r="P30" i="24"/>
  <c r="P31" i="24"/>
  <c r="P32" i="24"/>
  <c r="P33" i="24"/>
  <c r="P34" i="24"/>
  <c r="P35" i="24"/>
  <c r="P36" i="24"/>
  <c r="P37" i="24"/>
  <c r="P38" i="24"/>
  <c r="P39" i="24"/>
  <c r="P40" i="24"/>
  <c r="P41" i="24"/>
  <c r="P42" i="24"/>
  <c r="P43" i="24"/>
  <c r="P44" i="24"/>
  <c r="P45" i="24"/>
  <c r="P46" i="24"/>
  <c r="P47" i="24"/>
  <c r="P48" i="24"/>
  <c r="P49" i="24"/>
  <c r="P50" i="24"/>
  <c r="P51" i="24"/>
  <c r="P52" i="24"/>
  <c r="P53" i="24"/>
  <c r="P54" i="24"/>
  <c r="P55" i="24"/>
  <c r="P56" i="24"/>
  <c r="P57" i="24"/>
  <c r="P58" i="24"/>
  <c r="P59" i="24"/>
  <c r="P60" i="24"/>
  <c r="P61" i="24"/>
  <c r="P62" i="24"/>
  <c r="P63" i="24"/>
  <c r="P64" i="24"/>
  <c r="P65" i="24"/>
  <c r="P66" i="24"/>
  <c r="P67" i="24"/>
  <c r="P68" i="24"/>
  <c r="P69" i="24"/>
  <c r="P70" i="24"/>
  <c r="P71" i="24"/>
  <c r="P72" i="24"/>
  <c r="P73" i="24"/>
  <c r="P74" i="24"/>
  <c r="P75" i="24"/>
  <c r="P76" i="24"/>
  <c r="P77" i="24"/>
  <c r="P78" i="24"/>
  <c r="P79" i="24"/>
  <c r="P80" i="24"/>
  <c r="P81" i="24"/>
  <c r="P82" i="24"/>
  <c r="P83" i="24"/>
  <c r="P84" i="24"/>
  <c r="P85" i="24"/>
  <c r="P86" i="24"/>
  <c r="P87" i="24"/>
  <c r="P88" i="24"/>
  <c r="P89" i="24"/>
  <c r="P90" i="24"/>
  <c r="P91" i="24"/>
  <c r="P92" i="24"/>
  <c r="P93" i="24"/>
  <c r="P94" i="24"/>
  <c r="P95" i="24"/>
  <c r="P96" i="24"/>
  <c r="P97" i="24"/>
  <c r="P98" i="24"/>
  <c r="P99" i="24"/>
  <c r="P100" i="24"/>
  <c r="P101" i="24"/>
  <c r="P102" i="24"/>
  <c r="O3" i="24"/>
  <c r="O4" i="24"/>
  <c r="O5" i="24"/>
  <c r="O6" i="24"/>
  <c r="O7" i="24"/>
  <c r="O8" i="24"/>
  <c r="O9" i="24"/>
  <c r="O10" i="24"/>
  <c r="O11" i="24"/>
  <c r="O12" i="24"/>
  <c r="O13" i="24"/>
  <c r="O14" i="24"/>
  <c r="O15" i="24"/>
  <c r="O16" i="24"/>
  <c r="O17" i="24"/>
  <c r="O18" i="24"/>
  <c r="O19" i="24"/>
  <c r="O20" i="24"/>
  <c r="O21" i="24"/>
  <c r="O22" i="24"/>
  <c r="O23" i="24"/>
  <c r="O24" i="24"/>
  <c r="O25" i="24"/>
  <c r="O26" i="24"/>
  <c r="O27" i="24"/>
  <c r="O28" i="24"/>
  <c r="O29" i="24"/>
  <c r="O30" i="24"/>
  <c r="O31" i="24"/>
  <c r="O32" i="24"/>
  <c r="O33" i="24"/>
  <c r="O34" i="24"/>
  <c r="O35" i="24"/>
  <c r="O36" i="24"/>
  <c r="O37" i="24"/>
  <c r="O38" i="24"/>
  <c r="O39" i="24"/>
  <c r="O40" i="24"/>
  <c r="O41" i="24"/>
  <c r="O42" i="24"/>
  <c r="O43" i="24"/>
  <c r="O44" i="24"/>
  <c r="O45" i="24"/>
  <c r="O46" i="24"/>
  <c r="O47" i="24"/>
  <c r="O48" i="24"/>
  <c r="O49" i="24"/>
  <c r="O50" i="24"/>
  <c r="O51" i="24"/>
  <c r="O52" i="24"/>
  <c r="O53" i="24"/>
  <c r="O54" i="24"/>
  <c r="O55" i="24"/>
  <c r="O56" i="24"/>
  <c r="O57" i="24"/>
  <c r="O58" i="24"/>
  <c r="O59" i="24"/>
  <c r="O60" i="24"/>
  <c r="O61" i="24"/>
  <c r="O62" i="24"/>
  <c r="O63" i="24"/>
  <c r="O64" i="24"/>
  <c r="O65" i="24"/>
  <c r="O66" i="24"/>
  <c r="O67" i="24"/>
  <c r="O68" i="24"/>
  <c r="O69" i="24"/>
  <c r="O70" i="24"/>
  <c r="O71" i="24"/>
  <c r="O72" i="24"/>
  <c r="O73" i="24"/>
  <c r="O74" i="24"/>
  <c r="O75" i="24"/>
  <c r="O76" i="24"/>
  <c r="O77" i="24"/>
  <c r="O78" i="24"/>
  <c r="O79" i="24"/>
  <c r="O80" i="24"/>
  <c r="O81" i="24"/>
  <c r="O82" i="24"/>
  <c r="O83" i="24"/>
  <c r="O84" i="24"/>
  <c r="O85" i="24"/>
  <c r="O86" i="24"/>
  <c r="O87" i="24"/>
  <c r="O88" i="24"/>
  <c r="O89" i="24"/>
  <c r="O90" i="24"/>
  <c r="O91" i="24"/>
  <c r="O92" i="24"/>
  <c r="O93" i="24"/>
  <c r="O94" i="24"/>
  <c r="O95" i="24"/>
  <c r="O96" i="24"/>
  <c r="O97" i="24"/>
  <c r="O98" i="24"/>
  <c r="O99" i="24"/>
  <c r="O100" i="24"/>
  <c r="O101" i="24"/>
  <c r="O102" i="24"/>
  <c r="N3" i="24"/>
  <c r="N4" i="24"/>
  <c r="N5" i="24"/>
  <c r="N6" i="24"/>
  <c r="N7" i="24"/>
  <c r="N8" i="24"/>
  <c r="N9" i="24"/>
  <c r="N10" i="24"/>
  <c r="N11" i="24"/>
  <c r="N12" i="24"/>
  <c r="N13" i="24"/>
  <c r="N14" i="24"/>
  <c r="N15" i="24"/>
  <c r="N16" i="24"/>
  <c r="N17" i="24"/>
  <c r="N18" i="24"/>
  <c r="N19" i="24"/>
  <c r="N20" i="24"/>
  <c r="N21" i="24"/>
  <c r="N22" i="24"/>
  <c r="N23" i="24"/>
  <c r="N24" i="24"/>
  <c r="N25" i="24"/>
  <c r="N26" i="24"/>
  <c r="N27" i="24"/>
  <c r="N28" i="24"/>
  <c r="N29" i="24"/>
  <c r="N30" i="24"/>
  <c r="N31" i="24"/>
  <c r="N32" i="24"/>
  <c r="N33" i="24"/>
  <c r="N34" i="24"/>
  <c r="N35" i="24"/>
  <c r="N36" i="24"/>
  <c r="N37" i="24"/>
  <c r="N38" i="24"/>
  <c r="N39" i="24"/>
  <c r="N40" i="24"/>
  <c r="N41" i="24"/>
  <c r="N42" i="24"/>
  <c r="N43" i="24"/>
  <c r="N44" i="24"/>
  <c r="N45" i="24"/>
  <c r="N46" i="24"/>
  <c r="N47" i="24"/>
  <c r="N48" i="24"/>
  <c r="N49" i="24"/>
  <c r="N50" i="24"/>
  <c r="N51" i="24"/>
  <c r="N52" i="24"/>
  <c r="N53" i="24"/>
  <c r="N54" i="24"/>
  <c r="N55" i="24"/>
  <c r="N56" i="24"/>
  <c r="N57" i="24"/>
  <c r="N58" i="24"/>
  <c r="N59" i="24"/>
  <c r="N60" i="24"/>
  <c r="N61" i="24"/>
  <c r="N62" i="24"/>
  <c r="N63" i="24"/>
  <c r="N64" i="24"/>
  <c r="N65" i="24"/>
  <c r="N66" i="24"/>
  <c r="N67" i="24"/>
  <c r="N68" i="24"/>
  <c r="N69" i="24"/>
  <c r="N70" i="24"/>
  <c r="N71" i="24"/>
  <c r="N72" i="24"/>
  <c r="N73" i="24"/>
  <c r="N74" i="24"/>
  <c r="N75" i="24"/>
  <c r="N76" i="24"/>
  <c r="N77" i="24"/>
  <c r="N78" i="24"/>
  <c r="N79" i="24"/>
  <c r="N80" i="24"/>
  <c r="N81" i="24"/>
  <c r="N82" i="24"/>
  <c r="N83" i="24"/>
  <c r="N84" i="24"/>
  <c r="N85" i="24"/>
  <c r="N86" i="24"/>
  <c r="N87" i="24"/>
  <c r="N88" i="24"/>
  <c r="N89" i="24"/>
  <c r="N90" i="24"/>
  <c r="N91" i="24"/>
  <c r="N92" i="24"/>
  <c r="N93" i="24"/>
  <c r="N94" i="24"/>
  <c r="N95" i="24"/>
  <c r="N96" i="24"/>
  <c r="N97" i="24"/>
  <c r="N98" i="24"/>
  <c r="N99" i="24"/>
  <c r="N100" i="24"/>
  <c r="N101" i="24"/>
  <c r="N102" i="24"/>
  <c r="P4" i="23"/>
  <c r="P5" i="23"/>
  <c r="P6" i="23"/>
  <c r="P7" i="23"/>
  <c r="P8" i="23"/>
  <c r="P9" i="23"/>
  <c r="P10" i="23"/>
  <c r="P11" i="23"/>
  <c r="P12" i="23"/>
  <c r="P13" i="23"/>
  <c r="P14" i="23"/>
  <c r="P15" i="23"/>
  <c r="P16" i="23"/>
  <c r="P17" i="23"/>
  <c r="P18" i="23"/>
  <c r="P19" i="23"/>
  <c r="P20" i="23"/>
  <c r="P21" i="23"/>
  <c r="P22" i="23"/>
  <c r="P23" i="23"/>
  <c r="P24" i="23"/>
  <c r="P25" i="23"/>
  <c r="P26" i="23"/>
  <c r="P27" i="23"/>
  <c r="P28" i="23"/>
  <c r="P29" i="23"/>
  <c r="P30" i="23"/>
  <c r="P31" i="23"/>
  <c r="P32" i="23"/>
  <c r="P33" i="23"/>
  <c r="P34" i="23"/>
  <c r="P35" i="23"/>
  <c r="P36" i="23"/>
  <c r="P37" i="23"/>
  <c r="P38" i="23"/>
  <c r="P39" i="23"/>
  <c r="P40" i="23"/>
  <c r="P41" i="23"/>
  <c r="P42" i="23"/>
  <c r="P43" i="23"/>
  <c r="P44" i="23"/>
  <c r="P45" i="23"/>
  <c r="P46" i="23"/>
  <c r="P47" i="23"/>
  <c r="P48" i="23"/>
  <c r="P49" i="23"/>
  <c r="P50" i="23"/>
  <c r="P51" i="23"/>
  <c r="P52" i="23"/>
  <c r="P53" i="23"/>
  <c r="P54" i="23"/>
  <c r="P55" i="23"/>
  <c r="P56" i="23"/>
  <c r="P57" i="23"/>
  <c r="P58" i="23"/>
  <c r="P59" i="23"/>
  <c r="P60" i="23"/>
  <c r="P61" i="23"/>
  <c r="P62" i="23"/>
  <c r="P63" i="23"/>
  <c r="P64" i="23"/>
  <c r="P65" i="23"/>
  <c r="P66" i="23"/>
  <c r="P67" i="23"/>
  <c r="P68" i="23"/>
  <c r="P69" i="23"/>
  <c r="P70" i="23"/>
  <c r="P71" i="23"/>
  <c r="P72" i="23"/>
  <c r="P73" i="23"/>
  <c r="P74" i="23"/>
  <c r="P75" i="23"/>
  <c r="P76" i="23"/>
  <c r="P77" i="23"/>
  <c r="P78" i="23"/>
  <c r="P79" i="23"/>
  <c r="P80" i="23"/>
  <c r="P81" i="23"/>
  <c r="P82" i="23"/>
  <c r="P83" i="23"/>
  <c r="P84" i="23"/>
  <c r="P85" i="23"/>
  <c r="P86" i="23"/>
  <c r="P87" i="23"/>
  <c r="P88" i="23"/>
  <c r="P89" i="23"/>
  <c r="P90" i="23"/>
  <c r="P91" i="23"/>
  <c r="P92" i="23"/>
  <c r="P93" i="23"/>
  <c r="P94" i="23"/>
  <c r="P95" i="23"/>
  <c r="P96" i="23"/>
  <c r="P97" i="23"/>
  <c r="P98" i="23"/>
  <c r="P99" i="23"/>
  <c r="P100" i="23"/>
  <c r="P101" i="23"/>
  <c r="P102" i="23"/>
  <c r="P103" i="23"/>
  <c r="O4" i="23"/>
  <c r="O5" i="23"/>
  <c r="O6" i="23"/>
  <c r="O7" i="23"/>
  <c r="O8" i="23"/>
  <c r="O9" i="23"/>
  <c r="O10" i="23"/>
  <c r="O11" i="23"/>
  <c r="O12" i="23"/>
  <c r="O13" i="23"/>
  <c r="O14" i="23"/>
  <c r="O15" i="23"/>
  <c r="O16" i="23"/>
  <c r="O17" i="23"/>
  <c r="O18" i="23"/>
  <c r="O19" i="23"/>
  <c r="O20" i="23"/>
  <c r="O21" i="23"/>
  <c r="O22" i="23"/>
  <c r="O23" i="23"/>
  <c r="O24" i="23"/>
  <c r="O25" i="23"/>
  <c r="O26" i="23"/>
  <c r="O27" i="23"/>
  <c r="O28" i="23"/>
  <c r="O29" i="23"/>
  <c r="O30" i="23"/>
  <c r="O31" i="23"/>
  <c r="O32" i="23"/>
  <c r="O33" i="23"/>
  <c r="O34" i="23"/>
  <c r="O35" i="23"/>
  <c r="O36" i="23"/>
  <c r="O37" i="23"/>
  <c r="O38" i="23"/>
  <c r="O39" i="23"/>
  <c r="O40" i="23"/>
  <c r="O41" i="23"/>
  <c r="O42" i="23"/>
  <c r="O43" i="23"/>
  <c r="O44" i="23"/>
  <c r="O45" i="23"/>
  <c r="O46" i="23"/>
  <c r="O47" i="23"/>
  <c r="O48" i="23"/>
  <c r="O49" i="23"/>
  <c r="O50" i="23"/>
  <c r="O51" i="23"/>
  <c r="O52" i="23"/>
  <c r="O53" i="23"/>
  <c r="O54" i="23"/>
  <c r="O55" i="23"/>
  <c r="O56" i="23"/>
  <c r="O57" i="23"/>
  <c r="O58" i="23"/>
  <c r="O59" i="23"/>
  <c r="O60" i="23"/>
  <c r="O61" i="23"/>
  <c r="O62" i="23"/>
  <c r="O63" i="23"/>
  <c r="O64" i="23"/>
  <c r="O65" i="23"/>
  <c r="O66" i="23"/>
  <c r="O67" i="23"/>
  <c r="O68" i="23"/>
  <c r="O69" i="23"/>
  <c r="O70" i="23"/>
  <c r="O71" i="23"/>
  <c r="O72" i="23"/>
  <c r="O73" i="23"/>
  <c r="O74" i="23"/>
  <c r="O75" i="23"/>
  <c r="O76" i="23"/>
  <c r="O77" i="23"/>
  <c r="O78" i="23"/>
  <c r="O79" i="23"/>
  <c r="O80" i="23"/>
  <c r="O81" i="23"/>
  <c r="O82" i="23"/>
  <c r="O83" i="23"/>
  <c r="O84" i="23"/>
  <c r="O85" i="23"/>
  <c r="O86" i="23"/>
  <c r="O87" i="23"/>
  <c r="O88" i="23"/>
  <c r="O89" i="23"/>
  <c r="O90" i="23"/>
  <c r="O91" i="23"/>
  <c r="O92" i="23"/>
  <c r="O93" i="23"/>
  <c r="O94" i="23"/>
  <c r="O95" i="23"/>
  <c r="O96" i="23"/>
  <c r="O97" i="23"/>
  <c r="O98" i="23"/>
  <c r="O99" i="23"/>
  <c r="O100" i="23"/>
  <c r="O101" i="23"/>
  <c r="O102" i="23"/>
  <c r="O103" i="23"/>
  <c r="N4" i="23"/>
  <c r="N5" i="23"/>
  <c r="N6" i="23"/>
  <c r="N7" i="23"/>
  <c r="N8" i="23"/>
  <c r="N9" i="23"/>
  <c r="N10" i="23"/>
  <c r="N11" i="23"/>
  <c r="N12" i="23"/>
  <c r="N13" i="23"/>
  <c r="N14" i="23"/>
  <c r="N15" i="23"/>
  <c r="N16" i="23"/>
  <c r="N17" i="23"/>
  <c r="N18" i="23"/>
  <c r="N19" i="23"/>
  <c r="N20" i="23"/>
  <c r="N21" i="23"/>
  <c r="N22" i="23"/>
  <c r="N23" i="23"/>
  <c r="N24" i="23"/>
  <c r="N25" i="23"/>
  <c r="N26" i="23"/>
  <c r="N27" i="23"/>
  <c r="N28" i="23"/>
  <c r="N29" i="23"/>
  <c r="N30" i="23"/>
  <c r="N31" i="23"/>
  <c r="N32" i="23"/>
  <c r="N33" i="23"/>
  <c r="N34" i="23"/>
  <c r="N35" i="23"/>
  <c r="N36" i="23"/>
  <c r="N37" i="23"/>
  <c r="N38" i="23"/>
  <c r="N39" i="23"/>
  <c r="N40" i="23"/>
  <c r="N41" i="23"/>
  <c r="N42" i="23"/>
  <c r="N43" i="23"/>
  <c r="N44" i="23"/>
  <c r="N45" i="23"/>
  <c r="N46" i="23"/>
  <c r="N47" i="23"/>
  <c r="N48" i="23"/>
  <c r="N49" i="23"/>
  <c r="N50" i="23"/>
  <c r="N51" i="23"/>
  <c r="N52" i="23"/>
  <c r="N53" i="23"/>
  <c r="N54" i="23"/>
  <c r="N55" i="23"/>
  <c r="N56" i="23"/>
  <c r="N57" i="23"/>
  <c r="N58" i="23"/>
  <c r="N59" i="23"/>
  <c r="N60" i="23"/>
  <c r="N61" i="23"/>
  <c r="N62" i="23"/>
  <c r="N63" i="23"/>
  <c r="N64" i="23"/>
  <c r="N65" i="23"/>
  <c r="N66" i="23"/>
  <c r="N67" i="23"/>
  <c r="N68" i="23"/>
  <c r="N69" i="23"/>
  <c r="N70" i="23"/>
  <c r="N71" i="23"/>
  <c r="N72" i="23"/>
  <c r="N73" i="23"/>
  <c r="N74" i="23"/>
  <c r="N75" i="23"/>
  <c r="N76" i="23"/>
  <c r="N77" i="23"/>
  <c r="N78" i="23"/>
  <c r="N79" i="23"/>
  <c r="N80" i="23"/>
  <c r="N81" i="23"/>
  <c r="N82" i="23"/>
  <c r="N83" i="23"/>
  <c r="N84" i="23"/>
  <c r="N85" i="23"/>
  <c r="N86" i="23"/>
  <c r="N87" i="23"/>
  <c r="N88" i="23"/>
  <c r="N89" i="23"/>
  <c r="N90" i="23"/>
  <c r="N91" i="23"/>
  <c r="N92" i="23"/>
  <c r="N93" i="23"/>
  <c r="N94" i="23"/>
  <c r="N95" i="23"/>
  <c r="N96" i="23"/>
  <c r="N97" i="23"/>
  <c r="N98" i="23"/>
  <c r="N99" i="23"/>
  <c r="N100" i="23"/>
  <c r="N101" i="23"/>
  <c r="N102" i="23"/>
  <c r="N103" i="23"/>
  <c r="P3" i="22"/>
  <c r="P4" i="22"/>
  <c r="P5" i="22"/>
  <c r="P6" i="22"/>
  <c r="P7" i="22"/>
  <c r="P8" i="22"/>
  <c r="P9" i="22"/>
  <c r="P10" i="22"/>
  <c r="P11" i="22"/>
  <c r="P12" i="22"/>
  <c r="P13" i="22"/>
  <c r="P14" i="22"/>
  <c r="P15" i="22"/>
  <c r="P16" i="22"/>
  <c r="P17" i="22"/>
  <c r="P18" i="22"/>
  <c r="P19" i="22"/>
  <c r="P20" i="22"/>
  <c r="P21" i="22"/>
  <c r="P22" i="22"/>
  <c r="P23" i="22"/>
  <c r="P24" i="22"/>
  <c r="P25" i="22"/>
  <c r="P26" i="22"/>
  <c r="P27" i="22"/>
  <c r="P28" i="22"/>
  <c r="P29" i="22"/>
  <c r="P30" i="22"/>
  <c r="P31" i="22"/>
  <c r="P32" i="22"/>
  <c r="P33" i="22"/>
  <c r="P34" i="22"/>
  <c r="P35" i="22"/>
  <c r="P36" i="22"/>
  <c r="P37" i="22"/>
  <c r="P38" i="22"/>
  <c r="P39" i="22"/>
  <c r="P40" i="22"/>
  <c r="P41" i="22"/>
  <c r="P42" i="22"/>
  <c r="P43" i="22"/>
  <c r="P44" i="22"/>
  <c r="P45" i="22"/>
  <c r="P46" i="22"/>
  <c r="P47" i="22"/>
  <c r="P48" i="22"/>
  <c r="P49" i="22"/>
  <c r="P50" i="22"/>
  <c r="P51" i="22"/>
  <c r="P52" i="22"/>
  <c r="P53" i="22"/>
  <c r="P54" i="22"/>
  <c r="P55" i="22"/>
  <c r="P56" i="22"/>
  <c r="P57" i="22"/>
  <c r="P58" i="22"/>
  <c r="P59" i="22"/>
  <c r="P60" i="22"/>
  <c r="P61" i="22"/>
  <c r="P62" i="22"/>
  <c r="P63" i="22"/>
  <c r="P64" i="22"/>
  <c r="P65" i="22"/>
  <c r="P66" i="22"/>
  <c r="P67" i="22"/>
  <c r="P68" i="22"/>
  <c r="P69" i="22"/>
  <c r="P70" i="22"/>
  <c r="P71" i="22"/>
  <c r="P72" i="22"/>
  <c r="P73" i="22"/>
  <c r="P74" i="22"/>
  <c r="P75" i="22"/>
  <c r="P76" i="22"/>
  <c r="P77" i="22"/>
  <c r="P78" i="22"/>
  <c r="P79" i="22"/>
  <c r="P80" i="22"/>
  <c r="P81" i="22"/>
  <c r="P82" i="22"/>
  <c r="P83" i="22"/>
  <c r="P84" i="22"/>
  <c r="P85" i="22"/>
  <c r="P86" i="22"/>
  <c r="P87" i="22"/>
  <c r="P88" i="22"/>
  <c r="P89" i="22"/>
  <c r="P90" i="22"/>
  <c r="P91" i="22"/>
  <c r="P92" i="22"/>
  <c r="P93" i="22"/>
  <c r="P94" i="22"/>
  <c r="P95" i="22"/>
  <c r="P96" i="22"/>
  <c r="P97" i="22"/>
  <c r="P98" i="22"/>
  <c r="P99" i="22"/>
  <c r="P100" i="22"/>
  <c r="P101" i="22"/>
  <c r="P102" i="22"/>
  <c r="O3" i="22"/>
  <c r="O4" i="22"/>
  <c r="O5" i="22"/>
  <c r="O6" i="22"/>
  <c r="O7" i="22"/>
  <c r="O8" i="22"/>
  <c r="O9" i="22"/>
  <c r="O10" i="22"/>
  <c r="O11" i="22"/>
  <c r="O12" i="22"/>
  <c r="O13" i="22"/>
  <c r="O14" i="22"/>
  <c r="O15" i="22"/>
  <c r="O16" i="22"/>
  <c r="O17" i="22"/>
  <c r="O18" i="22"/>
  <c r="O19" i="22"/>
  <c r="O20" i="22"/>
  <c r="O21" i="22"/>
  <c r="O22" i="22"/>
  <c r="O23" i="22"/>
  <c r="O24" i="22"/>
  <c r="O25" i="22"/>
  <c r="O26" i="22"/>
  <c r="O27" i="22"/>
  <c r="O28" i="22"/>
  <c r="O29" i="22"/>
  <c r="O30" i="22"/>
  <c r="O31" i="22"/>
  <c r="O32" i="22"/>
  <c r="O33" i="22"/>
  <c r="O34" i="22"/>
  <c r="O35" i="22"/>
  <c r="O36" i="22"/>
  <c r="O37" i="22"/>
  <c r="O38" i="22"/>
  <c r="O39" i="22"/>
  <c r="O40" i="22"/>
  <c r="O41" i="22"/>
  <c r="O42" i="22"/>
  <c r="O43" i="22"/>
  <c r="O44" i="22"/>
  <c r="O45" i="22"/>
  <c r="O46" i="22"/>
  <c r="O47" i="22"/>
  <c r="O48" i="22"/>
  <c r="O49" i="22"/>
  <c r="O50" i="22"/>
  <c r="O51" i="22"/>
  <c r="O52" i="22"/>
  <c r="O53" i="22"/>
  <c r="O54" i="22"/>
  <c r="O55" i="22"/>
  <c r="O56" i="22"/>
  <c r="O57" i="22"/>
  <c r="O58" i="22"/>
  <c r="O59" i="22"/>
  <c r="O60" i="22"/>
  <c r="O61" i="22"/>
  <c r="O62" i="22"/>
  <c r="O63" i="22"/>
  <c r="O64" i="22"/>
  <c r="O65" i="22"/>
  <c r="O66" i="22"/>
  <c r="O67" i="22"/>
  <c r="O68" i="22"/>
  <c r="O69" i="22"/>
  <c r="O70" i="22"/>
  <c r="O71" i="22"/>
  <c r="O72" i="22"/>
  <c r="O73" i="22"/>
  <c r="O74" i="22"/>
  <c r="O75" i="22"/>
  <c r="O76" i="22"/>
  <c r="O77" i="22"/>
  <c r="O78" i="22"/>
  <c r="O79" i="22"/>
  <c r="O80" i="22"/>
  <c r="O81" i="22"/>
  <c r="O82" i="22"/>
  <c r="O83" i="22"/>
  <c r="O84" i="22"/>
  <c r="O85" i="22"/>
  <c r="O86" i="22"/>
  <c r="O87" i="22"/>
  <c r="O88" i="22"/>
  <c r="O89" i="22"/>
  <c r="O90" i="22"/>
  <c r="O91" i="22"/>
  <c r="O92" i="22"/>
  <c r="O93" i="22"/>
  <c r="O94" i="22"/>
  <c r="O95" i="22"/>
  <c r="O96" i="22"/>
  <c r="O97" i="22"/>
  <c r="O98" i="22"/>
  <c r="O99" i="22"/>
  <c r="O100" i="22"/>
  <c r="O101" i="22"/>
  <c r="O102" i="22"/>
  <c r="N3" i="22"/>
  <c r="N4" i="22"/>
  <c r="N5" i="22"/>
  <c r="N6" i="22"/>
  <c r="N7" i="22"/>
  <c r="N8" i="22"/>
  <c r="N9" i="22"/>
  <c r="N10" i="22"/>
  <c r="N11" i="22"/>
  <c r="N12" i="22"/>
  <c r="N13" i="22"/>
  <c r="N14" i="22"/>
  <c r="N15" i="22"/>
  <c r="N16" i="22"/>
  <c r="N17" i="22"/>
  <c r="N18" i="22"/>
  <c r="N19" i="22"/>
  <c r="N20" i="22"/>
  <c r="N21" i="22"/>
  <c r="N22" i="22"/>
  <c r="N23" i="22"/>
  <c r="N24" i="22"/>
  <c r="N25" i="22"/>
  <c r="N26" i="22"/>
  <c r="N27" i="22"/>
  <c r="N28" i="22"/>
  <c r="N29" i="22"/>
  <c r="N30" i="22"/>
  <c r="N31" i="22"/>
  <c r="N32" i="22"/>
  <c r="N33" i="22"/>
  <c r="N34" i="22"/>
  <c r="N35" i="22"/>
  <c r="N36" i="22"/>
  <c r="N37" i="22"/>
  <c r="N38" i="22"/>
  <c r="N39" i="22"/>
  <c r="N40" i="22"/>
  <c r="N41" i="22"/>
  <c r="N42" i="22"/>
  <c r="N43" i="22"/>
  <c r="N44" i="22"/>
  <c r="N45" i="22"/>
  <c r="N46" i="22"/>
  <c r="N47" i="22"/>
  <c r="N48" i="22"/>
  <c r="N49" i="22"/>
  <c r="N50" i="22"/>
  <c r="N51" i="22"/>
  <c r="N52" i="22"/>
  <c r="N53" i="22"/>
  <c r="N54" i="22"/>
  <c r="N55" i="22"/>
  <c r="N56" i="22"/>
  <c r="N57" i="22"/>
  <c r="N58" i="22"/>
  <c r="N59" i="22"/>
  <c r="N60" i="22"/>
  <c r="N61" i="22"/>
  <c r="N62" i="22"/>
  <c r="N63" i="22"/>
  <c r="N64" i="22"/>
  <c r="N65" i="22"/>
  <c r="N66" i="22"/>
  <c r="N67" i="22"/>
  <c r="N68" i="22"/>
  <c r="N69" i="22"/>
  <c r="N70" i="22"/>
  <c r="N71" i="22"/>
  <c r="N72" i="22"/>
  <c r="N73" i="22"/>
  <c r="N74" i="22"/>
  <c r="N75" i="22"/>
  <c r="N76" i="22"/>
  <c r="N77" i="22"/>
  <c r="N78" i="22"/>
  <c r="N79" i="22"/>
  <c r="N80" i="22"/>
  <c r="N81" i="22"/>
  <c r="N82" i="22"/>
  <c r="N83" i="22"/>
  <c r="N84" i="22"/>
  <c r="N85" i="22"/>
  <c r="N86" i="22"/>
  <c r="N87" i="22"/>
  <c r="N88" i="22"/>
  <c r="N89" i="22"/>
  <c r="N90" i="22"/>
  <c r="N91" i="22"/>
  <c r="N92" i="22"/>
  <c r="N93" i="22"/>
  <c r="N94" i="22"/>
  <c r="N95" i="22"/>
  <c r="N96" i="22"/>
  <c r="N97" i="22"/>
  <c r="N98" i="22"/>
  <c r="N99" i="22"/>
  <c r="N100" i="22"/>
  <c r="N101" i="22"/>
  <c r="N102" i="22"/>
  <c r="P3" i="21"/>
  <c r="P4" i="21"/>
  <c r="P5" i="21"/>
  <c r="P6" i="21"/>
  <c r="P7" i="21"/>
  <c r="P8" i="21"/>
  <c r="P9" i="21"/>
  <c r="P10" i="21"/>
  <c r="P11" i="21"/>
  <c r="P12" i="21"/>
  <c r="P13" i="21"/>
  <c r="P14" i="21"/>
  <c r="P15" i="21"/>
  <c r="P16" i="21"/>
  <c r="P17" i="21"/>
  <c r="P18" i="21"/>
  <c r="P19" i="21"/>
  <c r="P20" i="21"/>
  <c r="P21" i="21"/>
  <c r="P22" i="21"/>
  <c r="P23" i="21"/>
  <c r="P24" i="21"/>
  <c r="P25" i="21"/>
  <c r="P26" i="21"/>
  <c r="P27" i="21"/>
  <c r="P28" i="21"/>
  <c r="P29" i="21"/>
  <c r="P30" i="21"/>
  <c r="P31" i="21"/>
  <c r="P32" i="21"/>
  <c r="P33" i="21"/>
  <c r="P34" i="21"/>
  <c r="P35" i="21"/>
  <c r="P36" i="21"/>
  <c r="P37" i="21"/>
  <c r="P38" i="21"/>
  <c r="P39" i="21"/>
  <c r="P40" i="21"/>
  <c r="P41" i="21"/>
  <c r="P42" i="21"/>
  <c r="P43" i="21"/>
  <c r="P44" i="21"/>
  <c r="P45" i="21"/>
  <c r="P46" i="21"/>
  <c r="P47" i="21"/>
  <c r="P48" i="21"/>
  <c r="P49" i="21"/>
  <c r="P50" i="21"/>
  <c r="P51" i="21"/>
  <c r="P52" i="21"/>
  <c r="P53" i="21"/>
  <c r="P54" i="21"/>
  <c r="P55" i="21"/>
  <c r="P56" i="21"/>
  <c r="P57" i="21"/>
  <c r="P58" i="21"/>
  <c r="P59" i="21"/>
  <c r="P60" i="21"/>
  <c r="P61" i="21"/>
  <c r="P62" i="21"/>
  <c r="P63" i="21"/>
  <c r="P64" i="21"/>
  <c r="P65" i="21"/>
  <c r="P66" i="21"/>
  <c r="P67" i="21"/>
  <c r="P68" i="21"/>
  <c r="P69" i="21"/>
  <c r="P70" i="21"/>
  <c r="P71" i="21"/>
  <c r="P72" i="21"/>
  <c r="P73" i="21"/>
  <c r="P74" i="21"/>
  <c r="P75" i="21"/>
  <c r="P76" i="21"/>
  <c r="P77" i="21"/>
  <c r="P78" i="21"/>
  <c r="P79" i="21"/>
  <c r="P80" i="21"/>
  <c r="P81" i="21"/>
  <c r="P82" i="21"/>
  <c r="P83" i="21"/>
  <c r="P84" i="21"/>
  <c r="P85" i="21"/>
  <c r="P86" i="21"/>
  <c r="P87" i="21"/>
  <c r="P88" i="21"/>
  <c r="P89" i="21"/>
  <c r="P90" i="21"/>
  <c r="P91" i="21"/>
  <c r="P92" i="21"/>
  <c r="P93" i="21"/>
  <c r="P94" i="21"/>
  <c r="P95" i="21"/>
  <c r="P96" i="21"/>
  <c r="P97" i="21"/>
  <c r="P98" i="21"/>
  <c r="P99" i="21"/>
  <c r="P100" i="21"/>
  <c r="P101" i="21"/>
  <c r="P102" i="21"/>
  <c r="O3" i="21"/>
  <c r="O4" i="21"/>
  <c r="O5" i="21"/>
  <c r="O6" i="21"/>
  <c r="O7" i="21"/>
  <c r="O8" i="21"/>
  <c r="O9" i="21"/>
  <c r="O10" i="21"/>
  <c r="O11" i="21"/>
  <c r="O12" i="21"/>
  <c r="O13" i="21"/>
  <c r="O14" i="21"/>
  <c r="O15" i="21"/>
  <c r="O16" i="21"/>
  <c r="O17" i="21"/>
  <c r="O18" i="21"/>
  <c r="O19" i="21"/>
  <c r="O20" i="21"/>
  <c r="O21" i="21"/>
  <c r="O22" i="21"/>
  <c r="O23" i="21"/>
  <c r="O24" i="21"/>
  <c r="O25" i="21"/>
  <c r="O26" i="21"/>
  <c r="O27" i="21"/>
  <c r="O28" i="21"/>
  <c r="O29" i="21"/>
  <c r="O30" i="21"/>
  <c r="O31" i="21"/>
  <c r="O32" i="21"/>
  <c r="O33" i="21"/>
  <c r="O34" i="21"/>
  <c r="O35" i="21"/>
  <c r="O36" i="21"/>
  <c r="O37" i="21"/>
  <c r="O38" i="21"/>
  <c r="O39" i="21"/>
  <c r="O40" i="21"/>
  <c r="O41" i="21"/>
  <c r="O42" i="21"/>
  <c r="O43" i="21"/>
  <c r="O44" i="21"/>
  <c r="O45" i="21"/>
  <c r="O46" i="21"/>
  <c r="O47" i="21"/>
  <c r="O48" i="21"/>
  <c r="O49" i="21"/>
  <c r="O50" i="21"/>
  <c r="O51" i="21"/>
  <c r="O52" i="21"/>
  <c r="O53" i="21"/>
  <c r="O54" i="21"/>
  <c r="O55" i="21"/>
  <c r="O56" i="21"/>
  <c r="O57" i="21"/>
  <c r="O58" i="21"/>
  <c r="O59" i="21"/>
  <c r="O60" i="21"/>
  <c r="O61" i="21"/>
  <c r="O62" i="21"/>
  <c r="O63" i="21"/>
  <c r="O64" i="21"/>
  <c r="O65" i="21"/>
  <c r="O66" i="21"/>
  <c r="O67" i="21"/>
  <c r="O68" i="21"/>
  <c r="O69" i="21"/>
  <c r="O70" i="21"/>
  <c r="O71" i="21"/>
  <c r="O72" i="21"/>
  <c r="O73" i="21"/>
  <c r="O74" i="21"/>
  <c r="O75" i="21"/>
  <c r="O76" i="21"/>
  <c r="O77" i="21"/>
  <c r="O78" i="21"/>
  <c r="O79" i="21"/>
  <c r="O80" i="21"/>
  <c r="O81" i="21"/>
  <c r="O82" i="21"/>
  <c r="O83" i="21"/>
  <c r="O84" i="21"/>
  <c r="O85" i="21"/>
  <c r="O86" i="21"/>
  <c r="O87" i="21"/>
  <c r="O88" i="21"/>
  <c r="O89" i="21"/>
  <c r="O90" i="21"/>
  <c r="O91" i="21"/>
  <c r="O92" i="21"/>
  <c r="O93" i="21"/>
  <c r="O94" i="21"/>
  <c r="O95" i="21"/>
  <c r="O96" i="21"/>
  <c r="O97" i="21"/>
  <c r="O98" i="21"/>
  <c r="O99" i="21"/>
  <c r="O100" i="21"/>
  <c r="O101" i="21"/>
  <c r="O102" i="21"/>
  <c r="N3" i="21"/>
  <c r="N4" i="21"/>
  <c r="N5" i="21"/>
  <c r="N6" i="21"/>
  <c r="N7" i="21"/>
  <c r="N8" i="21"/>
  <c r="N9" i="21"/>
  <c r="N10" i="21"/>
  <c r="N11" i="21"/>
  <c r="N12" i="21"/>
  <c r="N13" i="21"/>
  <c r="N14" i="21"/>
  <c r="N15" i="21"/>
  <c r="N16" i="21"/>
  <c r="N17" i="21"/>
  <c r="N18" i="21"/>
  <c r="N19" i="21"/>
  <c r="N20" i="21"/>
  <c r="N21" i="21"/>
  <c r="N22" i="21"/>
  <c r="N23" i="21"/>
  <c r="N24" i="21"/>
  <c r="N25" i="21"/>
  <c r="N26" i="21"/>
  <c r="N27" i="21"/>
  <c r="N28" i="21"/>
  <c r="N29" i="21"/>
  <c r="N30" i="21"/>
  <c r="N31" i="21"/>
  <c r="N32" i="21"/>
  <c r="N33" i="21"/>
  <c r="N34" i="21"/>
  <c r="N35" i="21"/>
  <c r="N36" i="21"/>
  <c r="N37" i="21"/>
  <c r="N38" i="21"/>
  <c r="N39" i="21"/>
  <c r="N40" i="21"/>
  <c r="N41" i="21"/>
  <c r="N42" i="21"/>
  <c r="N43" i="21"/>
  <c r="N44" i="21"/>
  <c r="N45" i="21"/>
  <c r="N46" i="21"/>
  <c r="N47" i="21"/>
  <c r="N48" i="21"/>
  <c r="N49" i="21"/>
  <c r="N50" i="21"/>
  <c r="N51" i="21"/>
  <c r="N52" i="21"/>
  <c r="N53" i="21"/>
  <c r="N54" i="21"/>
  <c r="N55" i="21"/>
  <c r="N56" i="21"/>
  <c r="N57" i="21"/>
  <c r="N58" i="21"/>
  <c r="N59" i="21"/>
  <c r="N60" i="21"/>
  <c r="N61" i="21"/>
  <c r="N62" i="21"/>
  <c r="N63" i="21"/>
  <c r="N64" i="21"/>
  <c r="N65" i="21"/>
  <c r="N66" i="21"/>
  <c r="N67" i="21"/>
  <c r="N68" i="21"/>
  <c r="N69" i="21"/>
  <c r="N70" i="21"/>
  <c r="N71" i="21"/>
  <c r="N72" i="21"/>
  <c r="N73" i="21"/>
  <c r="N74" i="21"/>
  <c r="N75" i="21"/>
  <c r="N76" i="21"/>
  <c r="N77" i="21"/>
  <c r="N78" i="21"/>
  <c r="N79" i="21"/>
  <c r="N80" i="21"/>
  <c r="N81" i="21"/>
  <c r="N82" i="21"/>
  <c r="N83" i="21"/>
  <c r="N84" i="21"/>
  <c r="N85" i="21"/>
  <c r="N86" i="21"/>
  <c r="N87" i="21"/>
  <c r="N88" i="21"/>
  <c r="N89" i="21"/>
  <c r="N90" i="21"/>
  <c r="N91" i="21"/>
  <c r="N92" i="21"/>
  <c r="N93" i="21"/>
  <c r="N94" i="21"/>
  <c r="N95" i="21"/>
  <c r="N96" i="21"/>
  <c r="N97" i="21"/>
  <c r="N98" i="21"/>
  <c r="N99" i="21"/>
  <c r="N100" i="21"/>
  <c r="N101" i="21"/>
  <c r="N102" i="21"/>
  <c r="P3" i="20"/>
  <c r="P4" i="20"/>
  <c r="P5" i="20"/>
  <c r="P6" i="20"/>
  <c r="P7" i="20"/>
  <c r="P8" i="20"/>
  <c r="P9" i="20"/>
  <c r="P10" i="20"/>
  <c r="P11" i="20"/>
  <c r="P12" i="20"/>
  <c r="P13" i="20"/>
  <c r="P14" i="20"/>
  <c r="P15" i="20"/>
  <c r="P16" i="20"/>
  <c r="P17" i="20"/>
  <c r="P18" i="20"/>
  <c r="P19" i="20"/>
  <c r="P20" i="20"/>
  <c r="P21" i="20"/>
  <c r="P22" i="20"/>
  <c r="P23" i="20"/>
  <c r="P24" i="20"/>
  <c r="P25" i="20"/>
  <c r="P26" i="20"/>
  <c r="P27" i="20"/>
  <c r="P28" i="20"/>
  <c r="P29" i="20"/>
  <c r="P30" i="20"/>
  <c r="P31" i="20"/>
  <c r="P32" i="20"/>
  <c r="P33" i="20"/>
  <c r="P34" i="20"/>
  <c r="P35" i="20"/>
  <c r="P36" i="20"/>
  <c r="P37" i="20"/>
  <c r="P38" i="20"/>
  <c r="P39" i="20"/>
  <c r="P40" i="20"/>
  <c r="P41" i="20"/>
  <c r="P42" i="20"/>
  <c r="P43" i="20"/>
  <c r="P44" i="20"/>
  <c r="P45" i="20"/>
  <c r="P46" i="20"/>
  <c r="P47" i="20"/>
  <c r="P48" i="20"/>
  <c r="P49" i="20"/>
  <c r="P50" i="20"/>
  <c r="P51" i="20"/>
  <c r="P52" i="20"/>
  <c r="P53" i="20"/>
  <c r="P54" i="20"/>
  <c r="P55" i="20"/>
  <c r="P56" i="20"/>
  <c r="P57" i="20"/>
  <c r="P58" i="20"/>
  <c r="P59" i="20"/>
  <c r="P60" i="20"/>
  <c r="P61" i="20"/>
  <c r="P62" i="20"/>
  <c r="P63" i="20"/>
  <c r="P64" i="20"/>
  <c r="P65" i="20"/>
  <c r="P66" i="20"/>
  <c r="P67" i="20"/>
  <c r="P68" i="20"/>
  <c r="P69" i="20"/>
  <c r="P70" i="20"/>
  <c r="P71" i="20"/>
  <c r="P72" i="20"/>
  <c r="P73" i="20"/>
  <c r="P74" i="20"/>
  <c r="P75" i="20"/>
  <c r="P76" i="20"/>
  <c r="P77" i="20"/>
  <c r="P78" i="20"/>
  <c r="P79" i="20"/>
  <c r="P80" i="20"/>
  <c r="P81" i="20"/>
  <c r="P82" i="20"/>
  <c r="P83" i="20"/>
  <c r="P84" i="20"/>
  <c r="P85" i="20"/>
  <c r="P86" i="20"/>
  <c r="P87" i="20"/>
  <c r="P88" i="20"/>
  <c r="P89" i="20"/>
  <c r="P90" i="20"/>
  <c r="P91" i="20"/>
  <c r="P92" i="20"/>
  <c r="P93" i="20"/>
  <c r="P94" i="20"/>
  <c r="P95" i="20"/>
  <c r="P96" i="20"/>
  <c r="P97" i="20"/>
  <c r="P98" i="20"/>
  <c r="P99" i="20"/>
  <c r="P100" i="20"/>
  <c r="P101" i="20"/>
  <c r="P102" i="20"/>
  <c r="O3" i="20"/>
  <c r="O4" i="20"/>
  <c r="O5" i="20"/>
  <c r="O6" i="20"/>
  <c r="O7" i="20"/>
  <c r="O8" i="20"/>
  <c r="O9" i="20"/>
  <c r="O10" i="20"/>
  <c r="O11" i="20"/>
  <c r="O12" i="20"/>
  <c r="O13" i="20"/>
  <c r="O14" i="20"/>
  <c r="O15" i="20"/>
  <c r="O16" i="20"/>
  <c r="O17" i="20"/>
  <c r="O18" i="20"/>
  <c r="O19" i="20"/>
  <c r="O20" i="20"/>
  <c r="O21" i="20"/>
  <c r="O22" i="20"/>
  <c r="O23" i="20"/>
  <c r="O24" i="20"/>
  <c r="O25" i="20"/>
  <c r="O26" i="20"/>
  <c r="O27" i="20"/>
  <c r="O28" i="20"/>
  <c r="O29" i="20"/>
  <c r="O30" i="20"/>
  <c r="O31" i="20"/>
  <c r="O32" i="20"/>
  <c r="O33" i="20"/>
  <c r="O34" i="20"/>
  <c r="O35" i="20"/>
  <c r="O36" i="20"/>
  <c r="O37" i="20"/>
  <c r="O38" i="20"/>
  <c r="O39" i="20"/>
  <c r="O40" i="20"/>
  <c r="O41" i="20"/>
  <c r="O42" i="20"/>
  <c r="O43" i="20"/>
  <c r="O44" i="20"/>
  <c r="O45" i="20"/>
  <c r="O46" i="20"/>
  <c r="O47" i="20"/>
  <c r="O48" i="20"/>
  <c r="O49" i="20"/>
  <c r="O50" i="20"/>
  <c r="O51" i="20"/>
  <c r="O52" i="20"/>
  <c r="O53" i="20"/>
  <c r="O54" i="20"/>
  <c r="O55" i="20"/>
  <c r="O56" i="20"/>
  <c r="O57" i="20"/>
  <c r="O58" i="20"/>
  <c r="O59" i="20"/>
  <c r="O60" i="20"/>
  <c r="O61" i="20"/>
  <c r="O62" i="20"/>
  <c r="O63" i="20"/>
  <c r="O64" i="20"/>
  <c r="O65" i="20"/>
  <c r="O66" i="20"/>
  <c r="O67" i="20"/>
  <c r="O68" i="20"/>
  <c r="O69" i="20"/>
  <c r="O70" i="20"/>
  <c r="O71" i="20"/>
  <c r="O72" i="20"/>
  <c r="O73" i="20"/>
  <c r="O74" i="20"/>
  <c r="O75" i="20"/>
  <c r="O76" i="20"/>
  <c r="O77" i="20"/>
  <c r="O78" i="20"/>
  <c r="O79" i="20"/>
  <c r="O80" i="20"/>
  <c r="O81" i="20"/>
  <c r="O82" i="20"/>
  <c r="O83" i="20"/>
  <c r="O84" i="20"/>
  <c r="O85" i="20"/>
  <c r="O86" i="20"/>
  <c r="O87" i="20"/>
  <c r="O88" i="20"/>
  <c r="O89" i="20"/>
  <c r="O90" i="20"/>
  <c r="O91" i="20"/>
  <c r="O92" i="20"/>
  <c r="O93" i="20"/>
  <c r="O94" i="20"/>
  <c r="O95" i="20"/>
  <c r="O96" i="20"/>
  <c r="O97" i="20"/>
  <c r="O98" i="20"/>
  <c r="O99" i="20"/>
  <c r="O100" i="20"/>
  <c r="O101" i="20"/>
  <c r="O102" i="20"/>
  <c r="N3" i="20"/>
  <c r="N4" i="20"/>
  <c r="N5" i="20"/>
  <c r="N6" i="20"/>
  <c r="N7" i="20"/>
  <c r="N8" i="20"/>
  <c r="N9" i="20"/>
  <c r="N10" i="20"/>
  <c r="N11" i="20"/>
  <c r="N12" i="20"/>
  <c r="N13" i="20"/>
  <c r="N14" i="20"/>
  <c r="N15" i="20"/>
  <c r="N16" i="20"/>
  <c r="N17" i="20"/>
  <c r="N18" i="20"/>
  <c r="N19" i="20"/>
  <c r="N20" i="20"/>
  <c r="N21" i="20"/>
  <c r="N22" i="20"/>
  <c r="N23" i="20"/>
  <c r="N24" i="20"/>
  <c r="N25" i="20"/>
  <c r="N26" i="20"/>
  <c r="N27" i="20"/>
  <c r="N28" i="20"/>
  <c r="N29" i="20"/>
  <c r="N30" i="20"/>
  <c r="N31" i="20"/>
  <c r="N32" i="20"/>
  <c r="N33" i="20"/>
  <c r="N34" i="20"/>
  <c r="N35" i="20"/>
  <c r="N36" i="20"/>
  <c r="N37" i="20"/>
  <c r="N38" i="20"/>
  <c r="N39" i="20"/>
  <c r="N40" i="20"/>
  <c r="N41" i="20"/>
  <c r="N42" i="20"/>
  <c r="N43" i="20"/>
  <c r="N44" i="20"/>
  <c r="N45" i="20"/>
  <c r="N46" i="20"/>
  <c r="N47" i="20"/>
  <c r="N48" i="20"/>
  <c r="N49" i="20"/>
  <c r="N50" i="20"/>
  <c r="N51" i="20"/>
  <c r="N52" i="20"/>
  <c r="N53" i="20"/>
  <c r="N54" i="20"/>
  <c r="N55" i="20"/>
  <c r="N56" i="20"/>
  <c r="N57" i="20"/>
  <c r="N58" i="20"/>
  <c r="N59" i="20"/>
  <c r="N60" i="20"/>
  <c r="N61" i="20"/>
  <c r="N62" i="20"/>
  <c r="N63" i="20"/>
  <c r="N64" i="20"/>
  <c r="N65" i="20"/>
  <c r="N66" i="20"/>
  <c r="N67" i="20"/>
  <c r="N68" i="20"/>
  <c r="N69" i="20"/>
  <c r="N70" i="20"/>
  <c r="N71" i="20"/>
  <c r="N72" i="20"/>
  <c r="N73" i="20"/>
  <c r="N74" i="20"/>
  <c r="N75" i="20"/>
  <c r="N76" i="20"/>
  <c r="N77" i="20"/>
  <c r="N78" i="20"/>
  <c r="N79" i="20"/>
  <c r="N80" i="20"/>
  <c r="N81" i="20"/>
  <c r="N82" i="20"/>
  <c r="N83" i="20"/>
  <c r="N84" i="20"/>
  <c r="N85" i="20"/>
  <c r="N86" i="20"/>
  <c r="N87" i="20"/>
  <c r="N88" i="20"/>
  <c r="N89" i="20"/>
  <c r="N90" i="20"/>
  <c r="N91" i="20"/>
  <c r="N92" i="20"/>
  <c r="N93" i="20"/>
  <c r="N94" i="20"/>
  <c r="N95" i="20"/>
  <c r="N96" i="20"/>
  <c r="N97" i="20"/>
  <c r="N98" i="20"/>
  <c r="N99" i="20"/>
  <c r="N100" i="20"/>
  <c r="N101" i="20"/>
  <c r="N102" i="20"/>
  <c r="P3" i="19"/>
  <c r="P4" i="19"/>
  <c r="P5" i="19"/>
  <c r="P6" i="19"/>
  <c r="P7" i="19"/>
  <c r="P8" i="19"/>
  <c r="P9" i="19"/>
  <c r="P10" i="19"/>
  <c r="P11" i="19"/>
  <c r="P12" i="19"/>
  <c r="P13" i="19"/>
  <c r="P14" i="19"/>
  <c r="P15" i="19"/>
  <c r="P16" i="19"/>
  <c r="P17" i="19"/>
  <c r="P18" i="19"/>
  <c r="P19" i="19"/>
  <c r="P20" i="19"/>
  <c r="P21" i="19"/>
  <c r="P22" i="19"/>
  <c r="P23" i="19"/>
  <c r="P24" i="19"/>
  <c r="P25" i="19"/>
  <c r="P26" i="19"/>
  <c r="P27" i="19"/>
  <c r="P28" i="19"/>
  <c r="P29" i="19"/>
  <c r="P30" i="19"/>
  <c r="P31" i="19"/>
  <c r="P32" i="19"/>
  <c r="P33" i="19"/>
  <c r="P34" i="19"/>
  <c r="P35" i="19"/>
  <c r="P36" i="19"/>
  <c r="P37" i="19"/>
  <c r="P38" i="19"/>
  <c r="P39" i="19"/>
  <c r="P40" i="19"/>
  <c r="P41" i="19"/>
  <c r="P42" i="19"/>
  <c r="P43" i="19"/>
  <c r="P44" i="19"/>
  <c r="P45" i="19"/>
  <c r="P46" i="19"/>
  <c r="P47" i="19"/>
  <c r="P48" i="19"/>
  <c r="P49" i="19"/>
  <c r="P50" i="19"/>
  <c r="P51" i="19"/>
  <c r="P52" i="19"/>
  <c r="P53" i="19"/>
  <c r="P54" i="19"/>
  <c r="P55" i="19"/>
  <c r="P56" i="19"/>
  <c r="P57" i="19"/>
  <c r="P58" i="19"/>
  <c r="P59" i="19"/>
  <c r="P60" i="19"/>
  <c r="P61" i="19"/>
  <c r="P62" i="19"/>
  <c r="P63" i="19"/>
  <c r="P64" i="19"/>
  <c r="P65" i="19"/>
  <c r="P66" i="19"/>
  <c r="P67" i="19"/>
  <c r="P68" i="19"/>
  <c r="P69" i="19"/>
  <c r="P70" i="19"/>
  <c r="P71" i="19"/>
  <c r="P72" i="19"/>
  <c r="P73" i="19"/>
  <c r="P74" i="19"/>
  <c r="P75" i="19"/>
  <c r="P76" i="19"/>
  <c r="P77" i="19"/>
  <c r="P78" i="19"/>
  <c r="P79" i="19"/>
  <c r="P80" i="19"/>
  <c r="P81" i="19"/>
  <c r="P82" i="19"/>
  <c r="P83" i="19"/>
  <c r="P84" i="19"/>
  <c r="P85" i="19"/>
  <c r="P86" i="19"/>
  <c r="P87" i="19"/>
  <c r="P88" i="19"/>
  <c r="P89" i="19"/>
  <c r="P90" i="19"/>
  <c r="P91" i="19"/>
  <c r="P92" i="19"/>
  <c r="P93" i="19"/>
  <c r="P94" i="19"/>
  <c r="P95" i="19"/>
  <c r="P96" i="19"/>
  <c r="P97" i="19"/>
  <c r="P98" i="19"/>
  <c r="P99" i="19"/>
  <c r="P100" i="19"/>
  <c r="P101" i="19"/>
  <c r="P102" i="19"/>
  <c r="O3" i="19"/>
  <c r="O4" i="19"/>
  <c r="O5" i="19"/>
  <c r="O6" i="19"/>
  <c r="O7" i="19"/>
  <c r="O8" i="19"/>
  <c r="O9" i="19"/>
  <c r="O10" i="19"/>
  <c r="O11" i="19"/>
  <c r="O12" i="19"/>
  <c r="O13" i="19"/>
  <c r="O14" i="19"/>
  <c r="O15" i="19"/>
  <c r="O16" i="19"/>
  <c r="O17" i="19"/>
  <c r="O18" i="19"/>
  <c r="O19" i="19"/>
  <c r="O20" i="19"/>
  <c r="O21" i="19"/>
  <c r="O22" i="19"/>
  <c r="O23" i="19"/>
  <c r="O24" i="19"/>
  <c r="O25" i="19"/>
  <c r="O26" i="19"/>
  <c r="O27" i="19"/>
  <c r="O28" i="19"/>
  <c r="O29" i="19"/>
  <c r="O30" i="19"/>
  <c r="O31" i="19"/>
  <c r="O32" i="19"/>
  <c r="O33" i="19"/>
  <c r="O34" i="19"/>
  <c r="O35" i="19"/>
  <c r="O36" i="19"/>
  <c r="O37" i="19"/>
  <c r="O38" i="19"/>
  <c r="O39" i="19"/>
  <c r="O40" i="19"/>
  <c r="O41" i="19"/>
  <c r="O42" i="19"/>
  <c r="O43" i="19"/>
  <c r="O44" i="19"/>
  <c r="O45" i="19"/>
  <c r="O46" i="19"/>
  <c r="O47" i="19"/>
  <c r="O48" i="19"/>
  <c r="O49" i="19"/>
  <c r="O50" i="19"/>
  <c r="O51" i="19"/>
  <c r="O52" i="19"/>
  <c r="O53" i="19"/>
  <c r="O54" i="19"/>
  <c r="O55" i="19"/>
  <c r="O56" i="19"/>
  <c r="O57" i="19"/>
  <c r="O58" i="19"/>
  <c r="O59" i="19"/>
  <c r="O60" i="19"/>
  <c r="O61" i="19"/>
  <c r="O62" i="19"/>
  <c r="O63" i="19"/>
  <c r="O64" i="19"/>
  <c r="O65" i="19"/>
  <c r="O66" i="19"/>
  <c r="O67" i="19"/>
  <c r="O68" i="19"/>
  <c r="O69" i="19"/>
  <c r="O70" i="19"/>
  <c r="O71" i="19"/>
  <c r="O72" i="19"/>
  <c r="O73" i="19"/>
  <c r="O74" i="19"/>
  <c r="O75" i="19"/>
  <c r="O76" i="19"/>
  <c r="O77" i="19"/>
  <c r="O78" i="19"/>
  <c r="O79" i="19"/>
  <c r="O80" i="19"/>
  <c r="O81" i="19"/>
  <c r="O82" i="19"/>
  <c r="O83" i="19"/>
  <c r="O84" i="19"/>
  <c r="O85" i="19"/>
  <c r="O86" i="19"/>
  <c r="O87" i="19"/>
  <c r="O88" i="19"/>
  <c r="O89" i="19"/>
  <c r="O90" i="19"/>
  <c r="O91" i="19"/>
  <c r="O92" i="19"/>
  <c r="O93" i="19"/>
  <c r="O94" i="19"/>
  <c r="O95" i="19"/>
  <c r="O96" i="19"/>
  <c r="O97" i="19"/>
  <c r="O98" i="19"/>
  <c r="O99" i="19"/>
  <c r="O100" i="19"/>
  <c r="O101" i="19"/>
  <c r="O102" i="19"/>
  <c r="N3" i="19"/>
  <c r="N4" i="19"/>
  <c r="N5" i="19"/>
  <c r="N6" i="19"/>
  <c r="N7" i="19"/>
  <c r="N8" i="19"/>
  <c r="N9" i="19"/>
  <c r="N10" i="19"/>
  <c r="N11" i="19"/>
  <c r="N12" i="19"/>
  <c r="N13" i="19"/>
  <c r="N14" i="19"/>
  <c r="N15" i="19"/>
  <c r="N16" i="19"/>
  <c r="N17" i="19"/>
  <c r="N18" i="19"/>
  <c r="N19" i="19"/>
  <c r="N20" i="19"/>
  <c r="N21" i="19"/>
  <c r="N22" i="19"/>
  <c r="N23" i="19"/>
  <c r="N24" i="19"/>
  <c r="N25" i="19"/>
  <c r="N26" i="19"/>
  <c r="N27" i="19"/>
  <c r="N28" i="19"/>
  <c r="N29" i="19"/>
  <c r="N30" i="19"/>
  <c r="N31" i="19"/>
  <c r="N32" i="19"/>
  <c r="N33" i="19"/>
  <c r="N34" i="19"/>
  <c r="N35" i="19"/>
  <c r="N36" i="19"/>
  <c r="N37" i="19"/>
  <c r="N38" i="19"/>
  <c r="N39" i="19"/>
  <c r="N40" i="19"/>
  <c r="N41" i="19"/>
  <c r="N42" i="19"/>
  <c r="N43" i="19"/>
  <c r="N44" i="19"/>
  <c r="N45" i="19"/>
  <c r="N46" i="19"/>
  <c r="N47" i="19"/>
  <c r="N48" i="19"/>
  <c r="N49" i="19"/>
  <c r="N50" i="19"/>
  <c r="N51" i="19"/>
  <c r="N52" i="19"/>
  <c r="N53" i="19"/>
  <c r="N54" i="19"/>
  <c r="N55" i="19"/>
  <c r="N56" i="19"/>
  <c r="N57" i="19"/>
  <c r="N58" i="19"/>
  <c r="N59" i="19"/>
  <c r="N60" i="19"/>
  <c r="N61" i="19"/>
  <c r="N62" i="19"/>
  <c r="N63" i="19"/>
  <c r="N64" i="19"/>
  <c r="N65" i="19"/>
  <c r="N66" i="19"/>
  <c r="N67" i="19"/>
  <c r="N68" i="19"/>
  <c r="N69" i="19"/>
  <c r="N70" i="19"/>
  <c r="N71" i="19"/>
  <c r="N72" i="19"/>
  <c r="N73" i="19"/>
  <c r="N74" i="19"/>
  <c r="N75" i="19"/>
  <c r="N76" i="19"/>
  <c r="N77" i="19"/>
  <c r="N78" i="19"/>
  <c r="N79" i="19"/>
  <c r="N80" i="19"/>
  <c r="N81" i="19"/>
  <c r="N82" i="19"/>
  <c r="N83" i="19"/>
  <c r="N84" i="19"/>
  <c r="N85" i="19"/>
  <c r="N86" i="19"/>
  <c r="N87" i="19"/>
  <c r="N88" i="19"/>
  <c r="N89" i="19"/>
  <c r="N90" i="19"/>
  <c r="N91" i="19"/>
  <c r="N92" i="19"/>
  <c r="N93" i="19"/>
  <c r="N94" i="19"/>
  <c r="N95" i="19"/>
  <c r="N96" i="19"/>
  <c r="N97" i="19"/>
  <c r="N98" i="19"/>
  <c r="N99" i="19"/>
  <c r="N100" i="19"/>
  <c r="N101" i="19"/>
  <c r="N102" i="19"/>
  <c r="P4" i="18"/>
  <c r="P5" i="18"/>
  <c r="P6" i="18"/>
  <c r="P7" i="18"/>
  <c r="P8" i="18"/>
  <c r="P9" i="18"/>
  <c r="P10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P30" i="18"/>
  <c r="P31" i="18"/>
  <c r="P32" i="18"/>
  <c r="P33" i="18"/>
  <c r="P34" i="18"/>
  <c r="P35" i="18"/>
  <c r="P36" i="18"/>
  <c r="P37" i="18"/>
  <c r="P38" i="18"/>
  <c r="P39" i="18"/>
  <c r="P40" i="18"/>
  <c r="P41" i="18"/>
  <c r="P42" i="18"/>
  <c r="P43" i="18"/>
  <c r="P44" i="18"/>
  <c r="P45" i="18"/>
  <c r="P46" i="18"/>
  <c r="P47" i="18"/>
  <c r="P48" i="18"/>
  <c r="P49" i="18"/>
  <c r="P50" i="18"/>
  <c r="P51" i="18"/>
  <c r="P52" i="18"/>
  <c r="P53" i="18"/>
  <c r="P54" i="18"/>
  <c r="P55" i="18"/>
  <c r="P56" i="18"/>
  <c r="P57" i="18"/>
  <c r="P58" i="18"/>
  <c r="P59" i="18"/>
  <c r="P60" i="18"/>
  <c r="P61" i="18"/>
  <c r="P62" i="18"/>
  <c r="P63" i="18"/>
  <c r="P64" i="18"/>
  <c r="P65" i="18"/>
  <c r="P66" i="18"/>
  <c r="P67" i="18"/>
  <c r="P68" i="18"/>
  <c r="P69" i="18"/>
  <c r="P70" i="18"/>
  <c r="P71" i="18"/>
  <c r="P72" i="18"/>
  <c r="P73" i="18"/>
  <c r="P74" i="18"/>
  <c r="P75" i="18"/>
  <c r="P76" i="18"/>
  <c r="P77" i="18"/>
  <c r="P78" i="18"/>
  <c r="P79" i="18"/>
  <c r="P80" i="18"/>
  <c r="P81" i="18"/>
  <c r="P82" i="18"/>
  <c r="P83" i="18"/>
  <c r="P84" i="18"/>
  <c r="P85" i="18"/>
  <c r="P86" i="18"/>
  <c r="P87" i="18"/>
  <c r="P88" i="18"/>
  <c r="P89" i="18"/>
  <c r="P90" i="18"/>
  <c r="P91" i="18"/>
  <c r="P92" i="18"/>
  <c r="P93" i="18"/>
  <c r="P94" i="18"/>
  <c r="P95" i="18"/>
  <c r="P96" i="18"/>
  <c r="P97" i="18"/>
  <c r="P98" i="18"/>
  <c r="P99" i="18"/>
  <c r="P100" i="18"/>
  <c r="P101" i="18"/>
  <c r="P102" i="18"/>
  <c r="P103" i="18"/>
  <c r="O4" i="18"/>
  <c r="O5" i="18"/>
  <c r="O6" i="18"/>
  <c r="O7" i="18"/>
  <c r="O8" i="18"/>
  <c r="O9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O30" i="18"/>
  <c r="O31" i="18"/>
  <c r="O32" i="18"/>
  <c r="O33" i="18"/>
  <c r="O34" i="18"/>
  <c r="O35" i="18"/>
  <c r="O36" i="18"/>
  <c r="O37" i="18"/>
  <c r="O38" i="18"/>
  <c r="O39" i="18"/>
  <c r="O40" i="18"/>
  <c r="O41" i="18"/>
  <c r="O42" i="18"/>
  <c r="O43" i="18"/>
  <c r="O44" i="18"/>
  <c r="O45" i="18"/>
  <c r="O46" i="18"/>
  <c r="O47" i="18"/>
  <c r="O48" i="18"/>
  <c r="O49" i="18"/>
  <c r="O50" i="18"/>
  <c r="O51" i="18"/>
  <c r="O52" i="18"/>
  <c r="O53" i="18"/>
  <c r="O54" i="18"/>
  <c r="O55" i="18"/>
  <c r="O56" i="18"/>
  <c r="O57" i="18"/>
  <c r="O58" i="18"/>
  <c r="O59" i="18"/>
  <c r="O60" i="18"/>
  <c r="O61" i="18"/>
  <c r="O62" i="18"/>
  <c r="O63" i="18"/>
  <c r="O64" i="18"/>
  <c r="O65" i="18"/>
  <c r="O66" i="18"/>
  <c r="O67" i="18"/>
  <c r="O68" i="18"/>
  <c r="O69" i="18"/>
  <c r="O70" i="18"/>
  <c r="O71" i="18"/>
  <c r="O72" i="18"/>
  <c r="O73" i="18"/>
  <c r="O74" i="18"/>
  <c r="O75" i="18"/>
  <c r="O76" i="18"/>
  <c r="O77" i="18"/>
  <c r="O78" i="18"/>
  <c r="O79" i="18"/>
  <c r="O80" i="18"/>
  <c r="O81" i="18"/>
  <c r="O82" i="18"/>
  <c r="O83" i="18"/>
  <c r="O84" i="18"/>
  <c r="O85" i="18"/>
  <c r="O86" i="18"/>
  <c r="O87" i="18"/>
  <c r="O88" i="18"/>
  <c r="O89" i="18"/>
  <c r="O90" i="18"/>
  <c r="O91" i="18"/>
  <c r="O92" i="18"/>
  <c r="O93" i="18"/>
  <c r="O94" i="18"/>
  <c r="O95" i="18"/>
  <c r="O96" i="18"/>
  <c r="O97" i="18"/>
  <c r="O98" i="18"/>
  <c r="O99" i="18"/>
  <c r="O100" i="18"/>
  <c r="O101" i="18"/>
  <c r="O102" i="18"/>
  <c r="O103" i="18"/>
  <c r="N4" i="18"/>
  <c r="N5" i="18"/>
  <c r="N6" i="18"/>
  <c r="N7" i="18"/>
  <c r="N8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N30" i="18"/>
  <c r="N31" i="18"/>
  <c r="N32" i="18"/>
  <c r="N33" i="18"/>
  <c r="N34" i="18"/>
  <c r="N35" i="18"/>
  <c r="N36" i="18"/>
  <c r="N37" i="18"/>
  <c r="N38" i="18"/>
  <c r="N39" i="18"/>
  <c r="N40" i="18"/>
  <c r="N41" i="18"/>
  <c r="N42" i="18"/>
  <c r="N43" i="18"/>
  <c r="N44" i="18"/>
  <c r="N45" i="18"/>
  <c r="N46" i="18"/>
  <c r="N47" i="18"/>
  <c r="N48" i="18"/>
  <c r="N49" i="18"/>
  <c r="N50" i="18"/>
  <c r="N51" i="18"/>
  <c r="N52" i="18"/>
  <c r="N53" i="18"/>
  <c r="N54" i="18"/>
  <c r="N55" i="18"/>
  <c r="N56" i="18"/>
  <c r="N57" i="18"/>
  <c r="N58" i="18"/>
  <c r="N59" i="18"/>
  <c r="N60" i="18"/>
  <c r="N61" i="18"/>
  <c r="N62" i="18"/>
  <c r="N63" i="18"/>
  <c r="N64" i="18"/>
  <c r="N65" i="18"/>
  <c r="N66" i="18"/>
  <c r="N67" i="18"/>
  <c r="N68" i="18"/>
  <c r="N69" i="18"/>
  <c r="N70" i="18"/>
  <c r="N71" i="18"/>
  <c r="N72" i="18"/>
  <c r="N73" i="18"/>
  <c r="N74" i="18"/>
  <c r="N75" i="18"/>
  <c r="N76" i="18"/>
  <c r="N77" i="18"/>
  <c r="N78" i="18"/>
  <c r="N79" i="18"/>
  <c r="N80" i="18"/>
  <c r="N81" i="18"/>
  <c r="N82" i="18"/>
  <c r="N83" i="18"/>
  <c r="N84" i="18"/>
  <c r="N85" i="18"/>
  <c r="N86" i="18"/>
  <c r="N87" i="18"/>
  <c r="N88" i="18"/>
  <c r="N89" i="18"/>
  <c r="N90" i="18"/>
  <c r="N91" i="18"/>
  <c r="N92" i="18"/>
  <c r="N93" i="18"/>
  <c r="N94" i="18"/>
  <c r="N95" i="18"/>
  <c r="N96" i="18"/>
  <c r="N97" i="18"/>
  <c r="N98" i="18"/>
  <c r="N99" i="18"/>
  <c r="N100" i="18"/>
  <c r="N101" i="18"/>
  <c r="N102" i="18"/>
  <c r="N103" i="18"/>
  <c r="P102" i="17"/>
  <c r="P3" i="17"/>
  <c r="P4" i="17"/>
  <c r="P5" i="17"/>
  <c r="P6" i="17"/>
  <c r="P7" i="17"/>
  <c r="P8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P30" i="17"/>
  <c r="P31" i="17"/>
  <c r="P32" i="17"/>
  <c r="P33" i="17"/>
  <c r="P34" i="17"/>
  <c r="P35" i="17"/>
  <c r="P36" i="17"/>
  <c r="P37" i="17"/>
  <c r="P38" i="17"/>
  <c r="P39" i="17"/>
  <c r="P40" i="17"/>
  <c r="P41" i="17"/>
  <c r="P42" i="17"/>
  <c r="P43" i="17"/>
  <c r="P44" i="17"/>
  <c r="P45" i="17"/>
  <c r="P46" i="17"/>
  <c r="P47" i="17"/>
  <c r="P48" i="17"/>
  <c r="P49" i="17"/>
  <c r="P50" i="17"/>
  <c r="P51" i="17"/>
  <c r="P52" i="17"/>
  <c r="P53" i="17"/>
  <c r="P54" i="17"/>
  <c r="P55" i="17"/>
  <c r="P56" i="17"/>
  <c r="P57" i="17"/>
  <c r="P58" i="17"/>
  <c r="P59" i="17"/>
  <c r="P60" i="17"/>
  <c r="P61" i="17"/>
  <c r="P62" i="17"/>
  <c r="P63" i="17"/>
  <c r="P64" i="17"/>
  <c r="P65" i="17"/>
  <c r="P66" i="17"/>
  <c r="P67" i="17"/>
  <c r="P68" i="17"/>
  <c r="P69" i="17"/>
  <c r="P70" i="17"/>
  <c r="P71" i="17"/>
  <c r="P72" i="17"/>
  <c r="P73" i="17"/>
  <c r="P74" i="17"/>
  <c r="P75" i="17"/>
  <c r="P76" i="17"/>
  <c r="P77" i="17"/>
  <c r="P78" i="17"/>
  <c r="P79" i="17"/>
  <c r="P80" i="17"/>
  <c r="P81" i="17"/>
  <c r="P82" i="17"/>
  <c r="P83" i="17"/>
  <c r="P84" i="17"/>
  <c r="P85" i="17"/>
  <c r="P86" i="17"/>
  <c r="P87" i="17"/>
  <c r="P88" i="17"/>
  <c r="P89" i="17"/>
  <c r="P90" i="17"/>
  <c r="P91" i="17"/>
  <c r="P92" i="17"/>
  <c r="P93" i="17"/>
  <c r="P94" i="17"/>
  <c r="P95" i="17"/>
  <c r="P96" i="17"/>
  <c r="P97" i="17"/>
  <c r="P98" i="17"/>
  <c r="P99" i="17"/>
  <c r="P100" i="17"/>
  <c r="P101" i="17"/>
  <c r="O3" i="17"/>
  <c r="O4" i="17"/>
  <c r="O5" i="17"/>
  <c r="O6" i="17"/>
  <c r="O7" i="17"/>
  <c r="O8" i="17"/>
  <c r="O9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O45" i="17"/>
  <c r="O46" i="17"/>
  <c r="O47" i="17"/>
  <c r="O48" i="17"/>
  <c r="O49" i="17"/>
  <c r="O50" i="17"/>
  <c r="O51" i="17"/>
  <c r="O52" i="17"/>
  <c r="O53" i="17"/>
  <c r="O54" i="17"/>
  <c r="O55" i="17"/>
  <c r="O56" i="17"/>
  <c r="O57" i="17"/>
  <c r="O58" i="17"/>
  <c r="O59" i="17"/>
  <c r="O60" i="17"/>
  <c r="O61" i="17"/>
  <c r="O62" i="17"/>
  <c r="O63" i="17"/>
  <c r="O64" i="17"/>
  <c r="O65" i="17"/>
  <c r="O66" i="17"/>
  <c r="O67" i="17"/>
  <c r="O68" i="17"/>
  <c r="O69" i="17"/>
  <c r="O70" i="17"/>
  <c r="O71" i="17"/>
  <c r="O72" i="17"/>
  <c r="O73" i="17"/>
  <c r="O74" i="17"/>
  <c r="O75" i="17"/>
  <c r="O76" i="17"/>
  <c r="O77" i="17"/>
  <c r="O78" i="17"/>
  <c r="O79" i="17"/>
  <c r="O80" i="17"/>
  <c r="O81" i="17"/>
  <c r="O82" i="17"/>
  <c r="O83" i="17"/>
  <c r="O84" i="17"/>
  <c r="O85" i="17"/>
  <c r="O86" i="17"/>
  <c r="O87" i="17"/>
  <c r="O88" i="17"/>
  <c r="O89" i="17"/>
  <c r="O90" i="17"/>
  <c r="O91" i="17"/>
  <c r="O92" i="17"/>
  <c r="O93" i="17"/>
  <c r="O94" i="17"/>
  <c r="O95" i="17"/>
  <c r="O96" i="17"/>
  <c r="O97" i="17"/>
  <c r="O98" i="17"/>
  <c r="O99" i="17"/>
  <c r="O100" i="17"/>
  <c r="O101" i="17"/>
  <c r="O102" i="17"/>
  <c r="N3" i="17"/>
  <c r="N4" i="17"/>
  <c r="N5" i="17"/>
  <c r="N6" i="17"/>
  <c r="N7" i="17"/>
  <c r="N8" i="17"/>
  <c r="N9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N39" i="17"/>
  <c r="N40" i="17"/>
  <c r="N41" i="17"/>
  <c r="N42" i="17"/>
  <c r="N43" i="17"/>
  <c r="N44" i="17"/>
  <c r="N45" i="17"/>
  <c r="N46" i="17"/>
  <c r="N47" i="17"/>
  <c r="N48" i="17"/>
  <c r="N49" i="17"/>
  <c r="N50" i="17"/>
  <c r="N51" i="17"/>
  <c r="N52" i="17"/>
  <c r="N53" i="17"/>
  <c r="N54" i="17"/>
  <c r="N55" i="17"/>
  <c r="N56" i="17"/>
  <c r="N57" i="17"/>
  <c r="N58" i="17"/>
  <c r="N59" i="17"/>
  <c r="N60" i="17"/>
  <c r="N61" i="17"/>
  <c r="N62" i="17"/>
  <c r="N63" i="17"/>
  <c r="N64" i="17"/>
  <c r="N65" i="17"/>
  <c r="N66" i="17"/>
  <c r="N67" i="17"/>
  <c r="N68" i="17"/>
  <c r="N69" i="17"/>
  <c r="N70" i="17"/>
  <c r="N71" i="17"/>
  <c r="N72" i="17"/>
  <c r="N73" i="17"/>
  <c r="N74" i="17"/>
  <c r="N75" i="17"/>
  <c r="N76" i="17"/>
  <c r="N77" i="17"/>
  <c r="N78" i="17"/>
  <c r="N79" i="17"/>
  <c r="N80" i="17"/>
  <c r="N81" i="17"/>
  <c r="N82" i="17"/>
  <c r="N83" i="17"/>
  <c r="N84" i="17"/>
  <c r="N85" i="17"/>
  <c r="N86" i="17"/>
  <c r="N87" i="17"/>
  <c r="N88" i="17"/>
  <c r="N89" i="17"/>
  <c r="N90" i="17"/>
  <c r="N91" i="17"/>
  <c r="N92" i="17"/>
  <c r="N93" i="17"/>
  <c r="N94" i="17"/>
  <c r="N95" i="17"/>
  <c r="N96" i="17"/>
  <c r="N97" i="17"/>
  <c r="N98" i="17"/>
  <c r="N99" i="17"/>
  <c r="N100" i="17"/>
  <c r="N101" i="17"/>
  <c r="N102" i="17"/>
  <c r="P3" i="16"/>
  <c r="P4" i="16"/>
  <c r="P5" i="16"/>
  <c r="P6" i="16"/>
  <c r="P7" i="16"/>
  <c r="P8" i="16"/>
  <c r="P9" i="16"/>
  <c r="P10" i="16"/>
  <c r="P11" i="16"/>
  <c r="P12" i="16"/>
  <c r="P13" i="16"/>
  <c r="P14" i="16"/>
  <c r="P15" i="16"/>
  <c r="P16" i="16"/>
  <c r="P17" i="16"/>
  <c r="P18" i="16"/>
  <c r="P19" i="16"/>
  <c r="P20" i="16"/>
  <c r="P21" i="16"/>
  <c r="P22" i="16"/>
  <c r="P23" i="16"/>
  <c r="P24" i="16"/>
  <c r="P25" i="16"/>
  <c r="P26" i="16"/>
  <c r="P27" i="16"/>
  <c r="P28" i="16"/>
  <c r="P29" i="16"/>
  <c r="P30" i="16"/>
  <c r="P31" i="16"/>
  <c r="P32" i="16"/>
  <c r="P33" i="16"/>
  <c r="P34" i="16"/>
  <c r="P35" i="16"/>
  <c r="P36" i="16"/>
  <c r="P37" i="16"/>
  <c r="P38" i="16"/>
  <c r="P39" i="16"/>
  <c r="P40" i="16"/>
  <c r="P41" i="16"/>
  <c r="P42" i="16"/>
  <c r="P43" i="16"/>
  <c r="P44" i="16"/>
  <c r="P45" i="16"/>
  <c r="P46" i="16"/>
  <c r="P47" i="16"/>
  <c r="P48" i="16"/>
  <c r="P49" i="16"/>
  <c r="P50" i="16"/>
  <c r="P51" i="16"/>
  <c r="P52" i="16"/>
  <c r="P53" i="16"/>
  <c r="P54" i="16"/>
  <c r="P55" i="16"/>
  <c r="P56" i="16"/>
  <c r="P57" i="16"/>
  <c r="P58" i="16"/>
  <c r="P59" i="16"/>
  <c r="P60" i="16"/>
  <c r="P61" i="16"/>
  <c r="P62" i="16"/>
  <c r="P63" i="16"/>
  <c r="P64" i="16"/>
  <c r="P65" i="16"/>
  <c r="P66" i="16"/>
  <c r="P67" i="16"/>
  <c r="P68" i="16"/>
  <c r="P69" i="16"/>
  <c r="P70" i="16"/>
  <c r="P71" i="16"/>
  <c r="P72" i="16"/>
  <c r="P73" i="16"/>
  <c r="P74" i="16"/>
  <c r="P75" i="16"/>
  <c r="P76" i="16"/>
  <c r="P77" i="16"/>
  <c r="P78" i="16"/>
  <c r="P79" i="16"/>
  <c r="P80" i="16"/>
  <c r="P81" i="16"/>
  <c r="P82" i="16"/>
  <c r="P83" i="16"/>
  <c r="P84" i="16"/>
  <c r="P85" i="16"/>
  <c r="P86" i="16"/>
  <c r="P87" i="16"/>
  <c r="P88" i="16"/>
  <c r="P89" i="16"/>
  <c r="P90" i="16"/>
  <c r="P91" i="16"/>
  <c r="P92" i="16"/>
  <c r="P93" i="16"/>
  <c r="P94" i="16"/>
  <c r="P95" i="16"/>
  <c r="P96" i="16"/>
  <c r="P97" i="16"/>
  <c r="P98" i="16"/>
  <c r="P99" i="16"/>
  <c r="P100" i="16"/>
  <c r="P101" i="16"/>
  <c r="P102" i="16"/>
  <c r="O3" i="16"/>
  <c r="O4" i="16"/>
  <c r="O5" i="16"/>
  <c r="O6" i="16"/>
  <c r="O7" i="16"/>
  <c r="O8" i="16"/>
  <c r="O9" i="16"/>
  <c r="O10" i="16"/>
  <c r="O11" i="16"/>
  <c r="O12" i="16"/>
  <c r="O13" i="16"/>
  <c r="O14" i="16"/>
  <c r="O15" i="16"/>
  <c r="O16" i="16"/>
  <c r="O17" i="16"/>
  <c r="O18" i="16"/>
  <c r="O19" i="16"/>
  <c r="O20" i="16"/>
  <c r="O21" i="16"/>
  <c r="O22" i="16"/>
  <c r="O23" i="16"/>
  <c r="O24" i="16"/>
  <c r="O25" i="16"/>
  <c r="O26" i="16"/>
  <c r="O27" i="16"/>
  <c r="O28" i="16"/>
  <c r="O29" i="16"/>
  <c r="O30" i="16"/>
  <c r="O31" i="16"/>
  <c r="O32" i="16"/>
  <c r="O33" i="16"/>
  <c r="O34" i="16"/>
  <c r="O35" i="16"/>
  <c r="O36" i="16"/>
  <c r="O37" i="16"/>
  <c r="O38" i="16"/>
  <c r="O39" i="16"/>
  <c r="O40" i="16"/>
  <c r="O41" i="16"/>
  <c r="O42" i="16"/>
  <c r="O43" i="16"/>
  <c r="O44" i="16"/>
  <c r="O45" i="16"/>
  <c r="O46" i="16"/>
  <c r="O47" i="16"/>
  <c r="O48" i="16"/>
  <c r="O49" i="16"/>
  <c r="O50" i="16"/>
  <c r="O51" i="16"/>
  <c r="O52" i="16"/>
  <c r="O53" i="16"/>
  <c r="O54" i="16"/>
  <c r="O55" i="16"/>
  <c r="O56" i="16"/>
  <c r="O57" i="16"/>
  <c r="O58" i="16"/>
  <c r="O59" i="16"/>
  <c r="O60" i="16"/>
  <c r="O61" i="16"/>
  <c r="O62" i="16"/>
  <c r="O63" i="16"/>
  <c r="O64" i="16"/>
  <c r="O65" i="16"/>
  <c r="O66" i="16"/>
  <c r="O67" i="16"/>
  <c r="O68" i="16"/>
  <c r="O69" i="16"/>
  <c r="O70" i="16"/>
  <c r="O71" i="16"/>
  <c r="O72" i="16"/>
  <c r="O73" i="16"/>
  <c r="O74" i="16"/>
  <c r="O75" i="16"/>
  <c r="O76" i="16"/>
  <c r="O77" i="16"/>
  <c r="O78" i="16"/>
  <c r="O79" i="16"/>
  <c r="O80" i="16"/>
  <c r="O81" i="16"/>
  <c r="O82" i="16"/>
  <c r="O83" i="16"/>
  <c r="O84" i="16"/>
  <c r="O85" i="16"/>
  <c r="O86" i="16"/>
  <c r="O87" i="16"/>
  <c r="O88" i="16"/>
  <c r="O89" i="16"/>
  <c r="O90" i="16"/>
  <c r="O91" i="16"/>
  <c r="O92" i="16"/>
  <c r="O93" i="16"/>
  <c r="O94" i="16"/>
  <c r="O95" i="16"/>
  <c r="O96" i="16"/>
  <c r="O97" i="16"/>
  <c r="O98" i="16"/>
  <c r="O99" i="16"/>
  <c r="O100" i="16"/>
  <c r="O101" i="16"/>
  <c r="O102" i="16"/>
  <c r="N3" i="16"/>
  <c r="N4" i="16"/>
  <c r="N5" i="16"/>
  <c r="N6" i="16"/>
  <c r="N7" i="16"/>
  <c r="N8" i="16"/>
  <c r="N9" i="16"/>
  <c r="N10" i="16"/>
  <c r="N11" i="16"/>
  <c r="N12" i="16"/>
  <c r="N13" i="16"/>
  <c r="N14" i="16"/>
  <c r="N15" i="16"/>
  <c r="N16" i="16"/>
  <c r="N17" i="16"/>
  <c r="N18" i="16"/>
  <c r="N19" i="16"/>
  <c r="N20" i="16"/>
  <c r="N21" i="16"/>
  <c r="N22" i="16"/>
  <c r="N23" i="16"/>
  <c r="N24" i="16"/>
  <c r="N25" i="16"/>
  <c r="N26" i="16"/>
  <c r="N27" i="16"/>
  <c r="N28" i="16"/>
  <c r="N29" i="16"/>
  <c r="N30" i="16"/>
  <c r="N31" i="16"/>
  <c r="N32" i="16"/>
  <c r="N33" i="16"/>
  <c r="N34" i="16"/>
  <c r="N35" i="16"/>
  <c r="N36" i="16"/>
  <c r="N37" i="16"/>
  <c r="N38" i="16"/>
  <c r="N39" i="16"/>
  <c r="N40" i="16"/>
  <c r="N41" i="16"/>
  <c r="N42" i="16"/>
  <c r="N43" i="16"/>
  <c r="N44" i="16"/>
  <c r="N45" i="16"/>
  <c r="N46" i="16"/>
  <c r="N47" i="16"/>
  <c r="N48" i="16"/>
  <c r="N49" i="16"/>
  <c r="N50" i="16"/>
  <c r="N51" i="16"/>
  <c r="N52" i="16"/>
  <c r="N53" i="16"/>
  <c r="N54" i="16"/>
  <c r="N55" i="16"/>
  <c r="N56" i="16"/>
  <c r="N57" i="16"/>
  <c r="N58" i="16"/>
  <c r="N59" i="16"/>
  <c r="N60" i="16"/>
  <c r="N61" i="16"/>
  <c r="N62" i="16"/>
  <c r="N63" i="16"/>
  <c r="N64" i="16"/>
  <c r="N65" i="16"/>
  <c r="N66" i="16"/>
  <c r="N67" i="16"/>
  <c r="N68" i="16"/>
  <c r="N69" i="16"/>
  <c r="N70" i="16"/>
  <c r="N71" i="16"/>
  <c r="N72" i="16"/>
  <c r="N73" i="16"/>
  <c r="N74" i="16"/>
  <c r="N75" i="16"/>
  <c r="N76" i="16"/>
  <c r="N77" i="16"/>
  <c r="N78" i="16"/>
  <c r="N79" i="16"/>
  <c r="N80" i="16"/>
  <c r="N81" i="16"/>
  <c r="N82" i="16"/>
  <c r="N83" i="16"/>
  <c r="N84" i="16"/>
  <c r="N85" i="16"/>
  <c r="N86" i="16"/>
  <c r="N87" i="16"/>
  <c r="N88" i="16"/>
  <c r="N89" i="16"/>
  <c r="N90" i="16"/>
  <c r="N91" i="16"/>
  <c r="N92" i="16"/>
  <c r="N93" i="16"/>
  <c r="N94" i="16"/>
  <c r="N95" i="16"/>
  <c r="N96" i="16"/>
  <c r="N97" i="16"/>
  <c r="N98" i="16"/>
  <c r="N99" i="16"/>
  <c r="N100" i="16"/>
  <c r="N101" i="16"/>
  <c r="N102" i="16"/>
  <c r="P3" i="15"/>
  <c r="P4" i="15"/>
  <c r="P5" i="15"/>
  <c r="P6" i="15"/>
  <c r="P7" i="15"/>
  <c r="P8" i="15"/>
  <c r="P9" i="15"/>
  <c r="P10" i="15"/>
  <c r="P11" i="15"/>
  <c r="P12" i="15"/>
  <c r="P13" i="15"/>
  <c r="P14" i="15"/>
  <c r="P15" i="15"/>
  <c r="P16" i="15"/>
  <c r="P17" i="15"/>
  <c r="P18" i="15"/>
  <c r="P19" i="15"/>
  <c r="P20" i="15"/>
  <c r="P21" i="15"/>
  <c r="P22" i="15"/>
  <c r="P23" i="15"/>
  <c r="P24" i="15"/>
  <c r="P25" i="15"/>
  <c r="P26" i="15"/>
  <c r="P27" i="15"/>
  <c r="P28" i="15"/>
  <c r="P29" i="15"/>
  <c r="P30" i="15"/>
  <c r="P31" i="15"/>
  <c r="P32" i="15"/>
  <c r="P33" i="15"/>
  <c r="P34" i="15"/>
  <c r="P35" i="15"/>
  <c r="P36" i="15"/>
  <c r="P37" i="15"/>
  <c r="P38" i="15"/>
  <c r="P39" i="15"/>
  <c r="P40" i="15"/>
  <c r="P41" i="15"/>
  <c r="P42" i="15"/>
  <c r="P43" i="15"/>
  <c r="P44" i="15"/>
  <c r="P45" i="15"/>
  <c r="P46" i="15"/>
  <c r="P47" i="15"/>
  <c r="P48" i="15"/>
  <c r="P49" i="15"/>
  <c r="P50" i="15"/>
  <c r="P51" i="15"/>
  <c r="P52" i="15"/>
  <c r="P53" i="15"/>
  <c r="P54" i="15"/>
  <c r="P55" i="15"/>
  <c r="P56" i="15"/>
  <c r="P57" i="15"/>
  <c r="P58" i="15"/>
  <c r="P59" i="15"/>
  <c r="P60" i="15"/>
  <c r="P61" i="15"/>
  <c r="P62" i="15"/>
  <c r="P63" i="15"/>
  <c r="P64" i="15"/>
  <c r="P65" i="15"/>
  <c r="P66" i="15"/>
  <c r="P67" i="15"/>
  <c r="P68" i="15"/>
  <c r="P69" i="15"/>
  <c r="P70" i="15"/>
  <c r="P71" i="15"/>
  <c r="P72" i="15"/>
  <c r="P73" i="15"/>
  <c r="P74" i="15"/>
  <c r="P75" i="15"/>
  <c r="P76" i="15"/>
  <c r="P77" i="15"/>
  <c r="P78" i="15"/>
  <c r="P79" i="15"/>
  <c r="P80" i="15"/>
  <c r="P81" i="15"/>
  <c r="P82" i="15"/>
  <c r="P83" i="15"/>
  <c r="P84" i="15"/>
  <c r="P85" i="15"/>
  <c r="P86" i="15"/>
  <c r="P87" i="15"/>
  <c r="P88" i="15"/>
  <c r="P89" i="15"/>
  <c r="P90" i="15"/>
  <c r="P91" i="15"/>
  <c r="P92" i="15"/>
  <c r="P93" i="15"/>
  <c r="P94" i="15"/>
  <c r="P95" i="15"/>
  <c r="P96" i="15"/>
  <c r="P97" i="15"/>
  <c r="P98" i="15"/>
  <c r="P99" i="15"/>
  <c r="P100" i="15"/>
  <c r="P101" i="15"/>
  <c r="P102" i="15"/>
  <c r="O3" i="15"/>
  <c r="O4" i="15"/>
  <c r="O5" i="15"/>
  <c r="O6" i="15"/>
  <c r="O7" i="15"/>
  <c r="O8" i="15"/>
  <c r="O9" i="15"/>
  <c r="O10" i="15"/>
  <c r="O11" i="15"/>
  <c r="O12" i="15"/>
  <c r="O13" i="15"/>
  <c r="O14" i="15"/>
  <c r="O15" i="15"/>
  <c r="O16" i="15"/>
  <c r="O17" i="15"/>
  <c r="O18" i="15"/>
  <c r="O19" i="15"/>
  <c r="O20" i="15"/>
  <c r="O21" i="15"/>
  <c r="O22" i="15"/>
  <c r="O23" i="15"/>
  <c r="O24" i="15"/>
  <c r="O25" i="15"/>
  <c r="O26" i="15"/>
  <c r="O27" i="15"/>
  <c r="O28" i="15"/>
  <c r="O29" i="15"/>
  <c r="O30" i="15"/>
  <c r="O31" i="15"/>
  <c r="O32" i="15"/>
  <c r="O33" i="15"/>
  <c r="O34" i="15"/>
  <c r="O35" i="15"/>
  <c r="O36" i="15"/>
  <c r="O37" i="15"/>
  <c r="O38" i="15"/>
  <c r="O39" i="15"/>
  <c r="O40" i="15"/>
  <c r="O41" i="15"/>
  <c r="O42" i="15"/>
  <c r="O43" i="15"/>
  <c r="O44" i="15"/>
  <c r="O45" i="15"/>
  <c r="O46" i="15"/>
  <c r="O47" i="15"/>
  <c r="O48" i="15"/>
  <c r="O49" i="15"/>
  <c r="O50" i="15"/>
  <c r="O51" i="15"/>
  <c r="O52" i="15"/>
  <c r="O53" i="15"/>
  <c r="O54" i="15"/>
  <c r="O55" i="15"/>
  <c r="O56" i="15"/>
  <c r="O57" i="15"/>
  <c r="O58" i="15"/>
  <c r="O59" i="15"/>
  <c r="O60" i="15"/>
  <c r="O61" i="15"/>
  <c r="O62" i="15"/>
  <c r="O63" i="15"/>
  <c r="O64" i="15"/>
  <c r="O65" i="15"/>
  <c r="O66" i="15"/>
  <c r="O67" i="15"/>
  <c r="O68" i="15"/>
  <c r="O69" i="15"/>
  <c r="O70" i="15"/>
  <c r="O71" i="15"/>
  <c r="O72" i="15"/>
  <c r="O73" i="15"/>
  <c r="O74" i="15"/>
  <c r="O75" i="15"/>
  <c r="O76" i="15"/>
  <c r="O77" i="15"/>
  <c r="O78" i="15"/>
  <c r="O79" i="15"/>
  <c r="O80" i="15"/>
  <c r="O81" i="15"/>
  <c r="O82" i="15"/>
  <c r="O83" i="15"/>
  <c r="O84" i="15"/>
  <c r="O85" i="15"/>
  <c r="O86" i="15"/>
  <c r="O87" i="15"/>
  <c r="O88" i="15"/>
  <c r="O89" i="15"/>
  <c r="O90" i="15"/>
  <c r="O91" i="15"/>
  <c r="O92" i="15"/>
  <c r="O93" i="15"/>
  <c r="O94" i="15"/>
  <c r="O95" i="15"/>
  <c r="O96" i="15"/>
  <c r="O97" i="15"/>
  <c r="O98" i="15"/>
  <c r="O99" i="15"/>
  <c r="O100" i="15"/>
  <c r="O101" i="15"/>
  <c r="O102" i="15"/>
  <c r="N3" i="15"/>
  <c r="N4" i="15"/>
  <c r="N5" i="15"/>
  <c r="N6" i="15"/>
  <c r="N7" i="15"/>
  <c r="N8" i="15"/>
  <c r="N9" i="15"/>
  <c r="N10" i="15"/>
  <c r="N11" i="15"/>
  <c r="N12" i="15"/>
  <c r="N13" i="15"/>
  <c r="N14" i="15"/>
  <c r="N15" i="15"/>
  <c r="N16" i="15"/>
  <c r="N17" i="15"/>
  <c r="N18" i="15"/>
  <c r="N19" i="15"/>
  <c r="N20" i="15"/>
  <c r="N21" i="15"/>
  <c r="N22" i="15"/>
  <c r="N23" i="15"/>
  <c r="N24" i="15"/>
  <c r="N25" i="15"/>
  <c r="N26" i="15"/>
  <c r="N27" i="15"/>
  <c r="N28" i="15"/>
  <c r="N29" i="15"/>
  <c r="N30" i="15"/>
  <c r="N31" i="15"/>
  <c r="N32" i="15"/>
  <c r="N33" i="15"/>
  <c r="N34" i="15"/>
  <c r="N35" i="15"/>
  <c r="N36" i="15"/>
  <c r="N37" i="15"/>
  <c r="N38" i="15"/>
  <c r="N39" i="15"/>
  <c r="N40" i="15"/>
  <c r="N41" i="15"/>
  <c r="N42" i="15"/>
  <c r="N43" i="15"/>
  <c r="N44" i="15"/>
  <c r="N45" i="15"/>
  <c r="N46" i="15"/>
  <c r="N47" i="15"/>
  <c r="N48" i="15"/>
  <c r="N49" i="15"/>
  <c r="N50" i="15"/>
  <c r="N51" i="15"/>
  <c r="N52" i="15"/>
  <c r="N53" i="15"/>
  <c r="N54" i="15"/>
  <c r="N55" i="15"/>
  <c r="N56" i="15"/>
  <c r="N57" i="15"/>
  <c r="N58" i="15"/>
  <c r="N59" i="15"/>
  <c r="N60" i="15"/>
  <c r="N61" i="15"/>
  <c r="N62" i="15"/>
  <c r="N63" i="15"/>
  <c r="N64" i="15"/>
  <c r="N65" i="15"/>
  <c r="N66" i="15"/>
  <c r="N67" i="15"/>
  <c r="N68" i="15"/>
  <c r="N69" i="15"/>
  <c r="N70" i="15"/>
  <c r="N71" i="15"/>
  <c r="N72" i="15"/>
  <c r="N73" i="15"/>
  <c r="N74" i="15"/>
  <c r="N75" i="15"/>
  <c r="N76" i="15"/>
  <c r="N77" i="15"/>
  <c r="N78" i="15"/>
  <c r="N79" i="15"/>
  <c r="N80" i="15"/>
  <c r="N81" i="15"/>
  <c r="N82" i="15"/>
  <c r="N83" i="15"/>
  <c r="N84" i="15"/>
  <c r="N85" i="15"/>
  <c r="N86" i="15"/>
  <c r="N87" i="15"/>
  <c r="N88" i="15"/>
  <c r="N89" i="15"/>
  <c r="N90" i="15"/>
  <c r="N91" i="15"/>
  <c r="N92" i="15"/>
  <c r="N93" i="15"/>
  <c r="N94" i="15"/>
  <c r="N95" i="15"/>
  <c r="N96" i="15"/>
  <c r="N97" i="15"/>
  <c r="N98" i="15"/>
  <c r="N99" i="15"/>
  <c r="N100" i="15"/>
  <c r="N101" i="15"/>
  <c r="N102" i="15"/>
  <c r="P3" i="14"/>
  <c r="P4" i="14"/>
  <c r="P5" i="14"/>
  <c r="P6" i="14"/>
  <c r="P7" i="14"/>
  <c r="P8" i="14"/>
  <c r="P9" i="14"/>
  <c r="P10" i="14"/>
  <c r="P11" i="14"/>
  <c r="P12" i="14"/>
  <c r="P13" i="14"/>
  <c r="P14" i="14"/>
  <c r="P15" i="14"/>
  <c r="P16" i="14"/>
  <c r="P17" i="14"/>
  <c r="P18" i="14"/>
  <c r="P19" i="14"/>
  <c r="P20" i="14"/>
  <c r="P21" i="14"/>
  <c r="P22" i="14"/>
  <c r="P23" i="14"/>
  <c r="P24" i="14"/>
  <c r="P25" i="14"/>
  <c r="P26" i="14"/>
  <c r="P27" i="14"/>
  <c r="P28" i="14"/>
  <c r="P29" i="14"/>
  <c r="P30" i="14"/>
  <c r="P31" i="14"/>
  <c r="P32" i="14"/>
  <c r="P33" i="14"/>
  <c r="P34" i="14"/>
  <c r="P35" i="14"/>
  <c r="P36" i="14"/>
  <c r="P37" i="14"/>
  <c r="P38" i="14"/>
  <c r="P39" i="14"/>
  <c r="P40" i="14"/>
  <c r="P41" i="14"/>
  <c r="P42" i="14"/>
  <c r="P43" i="14"/>
  <c r="P44" i="14"/>
  <c r="P45" i="14"/>
  <c r="P46" i="14"/>
  <c r="P47" i="14"/>
  <c r="P48" i="14"/>
  <c r="P49" i="14"/>
  <c r="P50" i="14"/>
  <c r="P51" i="14"/>
  <c r="P52" i="14"/>
  <c r="P53" i="14"/>
  <c r="P54" i="14"/>
  <c r="P55" i="14"/>
  <c r="P56" i="14"/>
  <c r="P57" i="14"/>
  <c r="P58" i="14"/>
  <c r="P59" i="14"/>
  <c r="P60" i="14"/>
  <c r="P61" i="14"/>
  <c r="P62" i="14"/>
  <c r="P63" i="14"/>
  <c r="P64" i="14"/>
  <c r="P65" i="14"/>
  <c r="P66" i="14"/>
  <c r="P67" i="14"/>
  <c r="P68" i="14"/>
  <c r="P69" i="14"/>
  <c r="P70" i="14"/>
  <c r="P71" i="14"/>
  <c r="P72" i="14"/>
  <c r="P73" i="14"/>
  <c r="P74" i="14"/>
  <c r="P75" i="14"/>
  <c r="P76" i="14"/>
  <c r="P77" i="14"/>
  <c r="P78" i="14"/>
  <c r="P79" i="14"/>
  <c r="P80" i="14"/>
  <c r="P81" i="14"/>
  <c r="P82" i="14"/>
  <c r="P83" i="14"/>
  <c r="P84" i="14"/>
  <c r="P85" i="14"/>
  <c r="P86" i="14"/>
  <c r="P87" i="14"/>
  <c r="P88" i="14"/>
  <c r="P89" i="14"/>
  <c r="P90" i="14"/>
  <c r="P91" i="14"/>
  <c r="P92" i="14"/>
  <c r="P93" i="14"/>
  <c r="P94" i="14"/>
  <c r="P95" i="14"/>
  <c r="P96" i="14"/>
  <c r="P97" i="14"/>
  <c r="P98" i="14"/>
  <c r="P99" i="14"/>
  <c r="P100" i="14"/>
  <c r="P101" i="14"/>
  <c r="P102" i="14"/>
  <c r="O3" i="14"/>
  <c r="O4" i="14"/>
  <c r="O5" i="14"/>
  <c r="O6" i="14"/>
  <c r="O7" i="14"/>
  <c r="O8" i="14"/>
  <c r="O9" i="14"/>
  <c r="O10" i="14"/>
  <c r="O11" i="14"/>
  <c r="O12" i="14"/>
  <c r="O13" i="14"/>
  <c r="O14" i="14"/>
  <c r="O15" i="14"/>
  <c r="O16" i="14"/>
  <c r="O17" i="14"/>
  <c r="O18" i="14"/>
  <c r="O19" i="14"/>
  <c r="O20" i="14"/>
  <c r="O21" i="14"/>
  <c r="O22" i="14"/>
  <c r="O23" i="14"/>
  <c r="O24" i="14"/>
  <c r="O25" i="14"/>
  <c r="O26" i="14"/>
  <c r="O27" i="14"/>
  <c r="O28" i="14"/>
  <c r="O29" i="14"/>
  <c r="O30" i="14"/>
  <c r="O31" i="14"/>
  <c r="O32" i="14"/>
  <c r="O33" i="14"/>
  <c r="O34" i="14"/>
  <c r="O35" i="14"/>
  <c r="O36" i="14"/>
  <c r="O37" i="14"/>
  <c r="O38" i="14"/>
  <c r="O39" i="14"/>
  <c r="O40" i="14"/>
  <c r="O41" i="14"/>
  <c r="O42" i="14"/>
  <c r="O43" i="14"/>
  <c r="O44" i="14"/>
  <c r="O45" i="14"/>
  <c r="O46" i="14"/>
  <c r="O47" i="14"/>
  <c r="O48" i="14"/>
  <c r="O49" i="14"/>
  <c r="O50" i="14"/>
  <c r="O51" i="14"/>
  <c r="O52" i="14"/>
  <c r="O53" i="14"/>
  <c r="O54" i="14"/>
  <c r="O55" i="14"/>
  <c r="O56" i="14"/>
  <c r="O57" i="14"/>
  <c r="O58" i="14"/>
  <c r="O59" i="14"/>
  <c r="O60" i="14"/>
  <c r="O61" i="14"/>
  <c r="O62" i="14"/>
  <c r="O63" i="14"/>
  <c r="O64" i="14"/>
  <c r="O65" i="14"/>
  <c r="O66" i="14"/>
  <c r="O67" i="14"/>
  <c r="O68" i="14"/>
  <c r="O69" i="14"/>
  <c r="O70" i="14"/>
  <c r="O71" i="14"/>
  <c r="O72" i="14"/>
  <c r="O73" i="14"/>
  <c r="O74" i="14"/>
  <c r="O75" i="14"/>
  <c r="O76" i="14"/>
  <c r="O77" i="14"/>
  <c r="O78" i="14"/>
  <c r="O79" i="14"/>
  <c r="O80" i="14"/>
  <c r="O81" i="14"/>
  <c r="O82" i="14"/>
  <c r="O83" i="14"/>
  <c r="O84" i="14"/>
  <c r="O85" i="14"/>
  <c r="O86" i="14"/>
  <c r="O87" i="14"/>
  <c r="O88" i="14"/>
  <c r="O89" i="14"/>
  <c r="O90" i="14"/>
  <c r="O91" i="14"/>
  <c r="O92" i="14"/>
  <c r="O93" i="14"/>
  <c r="O94" i="14"/>
  <c r="O95" i="14"/>
  <c r="O96" i="14"/>
  <c r="O97" i="14"/>
  <c r="O98" i="14"/>
  <c r="O99" i="14"/>
  <c r="O100" i="14"/>
  <c r="O101" i="14"/>
  <c r="O102" i="14"/>
  <c r="P4" i="13"/>
  <c r="P5" i="13"/>
  <c r="P6" i="13"/>
  <c r="P7" i="13"/>
  <c r="P8" i="13"/>
  <c r="P9" i="13"/>
  <c r="P10" i="13"/>
  <c r="P11" i="13"/>
  <c r="P12" i="13"/>
  <c r="P13" i="13"/>
  <c r="P14" i="13"/>
  <c r="P15" i="13"/>
  <c r="P16" i="13"/>
  <c r="P17" i="13"/>
  <c r="P18" i="13"/>
  <c r="P19" i="13"/>
  <c r="P20" i="13"/>
  <c r="P21" i="13"/>
  <c r="P22" i="13"/>
  <c r="P23" i="13"/>
  <c r="P24" i="13"/>
  <c r="P25" i="13"/>
  <c r="P26" i="13"/>
  <c r="P27" i="13"/>
  <c r="P28" i="13"/>
  <c r="P29" i="13"/>
  <c r="P30" i="13"/>
  <c r="P31" i="13"/>
  <c r="P32" i="13"/>
  <c r="P33" i="13"/>
  <c r="P34" i="13"/>
  <c r="P35" i="13"/>
  <c r="P36" i="13"/>
  <c r="P37" i="13"/>
  <c r="P38" i="13"/>
  <c r="P39" i="13"/>
  <c r="P40" i="13"/>
  <c r="P41" i="13"/>
  <c r="P42" i="13"/>
  <c r="P43" i="13"/>
  <c r="P44" i="13"/>
  <c r="P45" i="13"/>
  <c r="P46" i="13"/>
  <c r="P47" i="13"/>
  <c r="P48" i="13"/>
  <c r="P49" i="13"/>
  <c r="P50" i="13"/>
  <c r="P51" i="13"/>
  <c r="P52" i="13"/>
  <c r="P53" i="13"/>
  <c r="P54" i="13"/>
  <c r="P55" i="13"/>
  <c r="P56" i="13"/>
  <c r="P57" i="13"/>
  <c r="P58" i="13"/>
  <c r="P59" i="13"/>
  <c r="P60" i="13"/>
  <c r="P61" i="13"/>
  <c r="P62" i="13"/>
  <c r="P63" i="13"/>
  <c r="P64" i="13"/>
  <c r="P65" i="13"/>
  <c r="P66" i="13"/>
  <c r="P67" i="13"/>
  <c r="P68" i="13"/>
  <c r="P69" i="13"/>
  <c r="P70" i="13"/>
  <c r="P71" i="13"/>
  <c r="P72" i="13"/>
  <c r="P73" i="13"/>
  <c r="P74" i="13"/>
  <c r="P75" i="13"/>
  <c r="P76" i="13"/>
  <c r="P77" i="13"/>
  <c r="P78" i="13"/>
  <c r="P79" i="13"/>
  <c r="P80" i="13"/>
  <c r="P81" i="13"/>
  <c r="P82" i="13"/>
  <c r="P83" i="13"/>
  <c r="P84" i="13"/>
  <c r="P85" i="13"/>
  <c r="P86" i="13"/>
  <c r="P87" i="13"/>
  <c r="P88" i="13"/>
  <c r="P89" i="13"/>
  <c r="P90" i="13"/>
  <c r="P91" i="13"/>
  <c r="P92" i="13"/>
  <c r="P93" i="13"/>
  <c r="P94" i="13"/>
  <c r="P95" i="13"/>
  <c r="P96" i="13"/>
  <c r="P97" i="13"/>
  <c r="P98" i="13"/>
  <c r="P99" i="13"/>
  <c r="P100" i="13"/>
  <c r="P101" i="13"/>
  <c r="P102" i="13"/>
  <c r="P103" i="13"/>
  <c r="O4" i="13"/>
  <c r="O5" i="13"/>
  <c r="O6" i="13"/>
  <c r="O7" i="13"/>
  <c r="O8" i="13"/>
  <c r="O9" i="13"/>
  <c r="O10" i="13"/>
  <c r="O11" i="13"/>
  <c r="O12" i="13"/>
  <c r="O13" i="13"/>
  <c r="O14" i="13"/>
  <c r="O15" i="13"/>
  <c r="O16" i="13"/>
  <c r="O17" i="13"/>
  <c r="O18" i="13"/>
  <c r="O19" i="13"/>
  <c r="O20" i="13"/>
  <c r="O21" i="13"/>
  <c r="O22" i="13"/>
  <c r="O23" i="13"/>
  <c r="O24" i="13"/>
  <c r="O25" i="13"/>
  <c r="O26" i="13"/>
  <c r="O27" i="13"/>
  <c r="O28" i="13"/>
  <c r="O29" i="13"/>
  <c r="O30" i="13"/>
  <c r="O31" i="13"/>
  <c r="O32" i="13"/>
  <c r="O33" i="13"/>
  <c r="O34" i="13"/>
  <c r="O35" i="13"/>
  <c r="O36" i="13"/>
  <c r="O37" i="13"/>
  <c r="O38" i="13"/>
  <c r="O39" i="13"/>
  <c r="O40" i="13"/>
  <c r="O41" i="13"/>
  <c r="O42" i="13"/>
  <c r="O43" i="13"/>
  <c r="O44" i="13"/>
  <c r="O45" i="13"/>
  <c r="O46" i="13"/>
  <c r="O47" i="13"/>
  <c r="O48" i="13"/>
  <c r="O49" i="13"/>
  <c r="O50" i="13"/>
  <c r="O51" i="13"/>
  <c r="O52" i="13"/>
  <c r="O53" i="13"/>
  <c r="O54" i="13"/>
  <c r="O55" i="13"/>
  <c r="O56" i="13"/>
  <c r="O57" i="13"/>
  <c r="O58" i="13"/>
  <c r="O59" i="13"/>
  <c r="O60" i="13"/>
  <c r="O61" i="13"/>
  <c r="O62" i="13"/>
  <c r="O63" i="13"/>
  <c r="O64" i="13"/>
  <c r="O65" i="13"/>
  <c r="O66" i="13"/>
  <c r="O67" i="13"/>
  <c r="O68" i="13"/>
  <c r="O69" i="13"/>
  <c r="O70" i="13"/>
  <c r="O71" i="13"/>
  <c r="O72" i="13"/>
  <c r="O73" i="13"/>
  <c r="O74" i="13"/>
  <c r="O75" i="13"/>
  <c r="O76" i="13"/>
  <c r="O77" i="13"/>
  <c r="O78" i="13"/>
  <c r="O79" i="13"/>
  <c r="O80" i="13"/>
  <c r="O81" i="13"/>
  <c r="O82" i="13"/>
  <c r="O83" i="13"/>
  <c r="O84" i="13"/>
  <c r="O85" i="13"/>
  <c r="O86" i="13"/>
  <c r="O87" i="13"/>
  <c r="O88" i="13"/>
  <c r="O89" i="13"/>
  <c r="O90" i="13"/>
  <c r="O91" i="13"/>
  <c r="O92" i="13"/>
  <c r="O93" i="13"/>
  <c r="O94" i="13"/>
  <c r="O95" i="13"/>
  <c r="O96" i="13"/>
  <c r="O97" i="13"/>
  <c r="O98" i="13"/>
  <c r="O99" i="13"/>
  <c r="O100" i="13"/>
  <c r="O101" i="13"/>
  <c r="O102" i="13"/>
  <c r="O103" i="13"/>
  <c r="N4" i="13"/>
  <c r="N5" i="13"/>
  <c r="N6" i="13"/>
  <c r="N7" i="13"/>
  <c r="N8" i="13"/>
  <c r="N9" i="13"/>
  <c r="N10" i="13"/>
  <c r="N11" i="13"/>
  <c r="N12" i="13"/>
  <c r="N13" i="13"/>
  <c r="N14" i="13"/>
  <c r="N15" i="13"/>
  <c r="N16" i="13"/>
  <c r="N17" i="13"/>
  <c r="N18" i="13"/>
  <c r="N19" i="13"/>
  <c r="N20" i="13"/>
  <c r="N21" i="13"/>
  <c r="N22" i="13"/>
  <c r="N23" i="13"/>
  <c r="N24" i="13"/>
  <c r="N25" i="13"/>
  <c r="N26" i="13"/>
  <c r="N27" i="13"/>
  <c r="N28" i="13"/>
  <c r="N29" i="13"/>
  <c r="N30" i="13"/>
  <c r="N31" i="13"/>
  <c r="N32" i="13"/>
  <c r="N33" i="13"/>
  <c r="N34" i="13"/>
  <c r="N35" i="13"/>
  <c r="N36" i="13"/>
  <c r="N37" i="13"/>
  <c r="N38" i="13"/>
  <c r="N39" i="13"/>
  <c r="N40" i="13"/>
  <c r="N41" i="13"/>
  <c r="N42" i="13"/>
  <c r="N43" i="13"/>
  <c r="N44" i="13"/>
  <c r="N45" i="13"/>
  <c r="N46" i="13"/>
  <c r="N47" i="13"/>
  <c r="N48" i="13"/>
  <c r="N49" i="13"/>
  <c r="N50" i="13"/>
  <c r="N51" i="13"/>
  <c r="N52" i="13"/>
  <c r="N53" i="13"/>
  <c r="N54" i="13"/>
  <c r="N55" i="13"/>
  <c r="N56" i="13"/>
  <c r="N57" i="13"/>
  <c r="N58" i="13"/>
  <c r="N59" i="13"/>
  <c r="N60" i="13"/>
  <c r="N61" i="13"/>
  <c r="N62" i="13"/>
  <c r="N63" i="13"/>
  <c r="N64" i="13"/>
  <c r="N65" i="13"/>
  <c r="N66" i="13"/>
  <c r="N67" i="13"/>
  <c r="N68" i="13"/>
  <c r="N69" i="13"/>
  <c r="N70" i="13"/>
  <c r="N71" i="13"/>
  <c r="N72" i="13"/>
  <c r="N73" i="13"/>
  <c r="N74" i="13"/>
  <c r="N75" i="13"/>
  <c r="N76" i="13"/>
  <c r="N77" i="13"/>
  <c r="N78" i="13"/>
  <c r="N79" i="13"/>
  <c r="N80" i="13"/>
  <c r="N81" i="13"/>
  <c r="N82" i="13"/>
  <c r="N83" i="13"/>
  <c r="N84" i="13"/>
  <c r="N85" i="13"/>
  <c r="N86" i="13"/>
  <c r="N87" i="13"/>
  <c r="N88" i="13"/>
  <c r="N89" i="13"/>
  <c r="N90" i="13"/>
  <c r="N91" i="13"/>
  <c r="N92" i="13"/>
  <c r="N93" i="13"/>
  <c r="N94" i="13"/>
  <c r="N95" i="13"/>
  <c r="N96" i="13"/>
  <c r="N97" i="13"/>
  <c r="N98" i="13"/>
  <c r="N99" i="13"/>
  <c r="N100" i="13"/>
  <c r="N101" i="13"/>
  <c r="N102" i="13"/>
  <c r="N103" i="13"/>
  <c r="P3" i="12"/>
  <c r="P4" i="12"/>
  <c r="P5" i="12"/>
  <c r="P6" i="12"/>
  <c r="P7" i="12"/>
  <c r="P8" i="12"/>
  <c r="P9" i="12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P29" i="12"/>
  <c r="P30" i="12"/>
  <c r="P31" i="12"/>
  <c r="P32" i="12"/>
  <c r="P33" i="12"/>
  <c r="P34" i="12"/>
  <c r="P35" i="12"/>
  <c r="P36" i="12"/>
  <c r="P37" i="12"/>
  <c r="P38" i="12"/>
  <c r="P39" i="12"/>
  <c r="P40" i="12"/>
  <c r="P41" i="12"/>
  <c r="P42" i="12"/>
  <c r="P43" i="12"/>
  <c r="P44" i="12"/>
  <c r="P45" i="12"/>
  <c r="P46" i="12"/>
  <c r="P47" i="12"/>
  <c r="P48" i="12"/>
  <c r="P49" i="12"/>
  <c r="P50" i="12"/>
  <c r="P51" i="12"/>
  <c r="P52" i="12"/>
  <c r="P53" i="12"/>
  <c r="P54" i="12"/>
  <c r="P55" i="12"/>
  <c r="P56" i="12"/>
  <c r="P57" i="12"/>
  <c r="P58" i="12"/>
  <c r="P59" i="12"/>
  <c r="P60" i="12"/>
  <c r="P61" i="12"/>
  <c r="P62" i="12"/>
  <c r="P63" i="12"/>
  <c r="P64" i="12"/>
  <c r="P65" i="12"/>
  <c r="P66" i="12"/>
  <c r="P67" i="12"/>
  <c r="P68" i="12"/>
  <c r="P69" i="12"/>
  <c r="P70" i="12"/>
  <c r="P71" i="12"/>
  <c r="P72" i="12"/>
  <c r="P73" i="12"/>
  <c r="P74" i="12"/>
  <c r="P75" i="12"/>
  <c r="P76" i="12"/>
  <c r="P77" i="12"/>
  <c r="P78" i="12"/>
  <c r="P79" i="12"/>
  <c r="P80" i="12"/>
  <c r="P81" i="12"/>
  <c r="P82" i="12"/>
  <c r="P83" i="12"/>
  <c r="P84" i="12"/>
  <c r="P85" i="12"/>
  <c r="P86" i="12"/>
  <c r="P87" i="12"/>
  <c r="P88" i="12"/>
  <c r="P89" i="12"/>
  <c r="P90" i="12"/>
  <c r="P91" i="12"/>
  <c r="P92" i="12"/>
  <c r="P93" i="12"/>
  <c r="P94" i="12"/>
  <c r="P95" i="12"/>
  <c r="P96" i="12"/>
  <c r="P97" i="12"/>
  <c r="P98" i="12"/>
  <c r="P99" i="12"/>
  <c r="P100" i="12"/>
  <c r="P101" i="12"/>
  <c r="P102" i="12"/>
  <c r="O3" i="12"/>
  <c r="O4" i="12"/>
  <c r="O5" i="12"/>
  <c r="O6" i="12"/>
  <c r="O7" i="12"/>
  <c r="O8" i="12"/>
  <c r="O9" i="12"/>
  <c r="O10" i="12"/>
  <c r="O11" i="12"/>
  <c r="O12" i="12"/>
  <c r="O13" i="12"/>
  <c r="O14" i="12"/>
  <c r="O15" i="12"/>
  <c r="O16" i="12"/>
  <c r="O17" i="12"/>
  <c r="O18" i="12"/>
  <c r="O19" i="12"/>
  <c r="O20" i="12"/>
  <c r="O21" i="12"/>
  <c r="O22" i="12"/>
  <c r="O23" i="12"/>
  <c r="O24" i="12"/>
  <c r="O25" i="12"/>
  <c r="O26" i="12"/>
  <c r="O27" i="12"/>
  <c r="O28" i="12"/>
  <c r="O29" i="12"/>
  <c r="O30" i="12"/>
  <c r="O31" i="12"/>
  <c r="O32" i="12"/>
  <c r="O33" i="12"/>
  <c r="O34" i="12"/>
  <c r="O35" i="12"/>
  <c r="O36" i="12"/>
  <c r="O37" i="12"/>
  <c r="O38" i="12"/>
  <c r="O39" i="12"/>
  <c r="O40" i="12"/>
  <c r="O41" i="12"/>
  <c r="O42" i="12"/>
  <c r="O43" i="12"/>
  <c r="O44" i="12"/>
  <c r="O45" i="12"/>
  <c r="O46" i="12"/>
  <c r="O47" i="12"/>
  <c r="O48" i="12"/>
  <c r="O49" i="12"/>
  <c r="O50" i="12"/>
  <c r="O51" i="12"/>
  <c r="O52" i="12"/>
  <c r="O53" i="12"/>
  <c r="O54" i="12"/>
  <c r="O55" i="12"/>
  <c r="O56" i="12"/>
  <c r="O57" i="12"/>
  <c r="O58" i="12"/>
  <c r="O59" i="12"/>
  <c r="O60" i="12"/>
  <c r="O61" i="12"/>
  <c r="O62" i="12"/>
  <c r="O63" i="12"/>
  <c r="O64" i="12"/>
  <c r="O65" i="12"/>
  <c r="O66" i="12"/>
  <c r="O67" i="12"/>
  <c r="O68" i="12"/>
  <c r="O69" i="12"/>
  <c r="O70" i="12"/>
  <c r="O71" i="12"/>
  <c r="O72" i="12"/>
  <c r="O73" i="12"/>
  <c r="O74" i="12"/>
  <c r="O75" i="12"/>
  <c r="O76" i="12"/>
  <c r="O77" i="12"/>
  <c r="O78" i="12"/>
  <c r="O79" i="12"/>
  <c r="O80" i="12"/>
  <c r="O81" i="12"/>
  <c r="O82" i="12"/>
  <c r="O83" i="12"/>
  <c r="O84" i="12"/>
  <c r="O85" i="12"/>
  <c r="O86" i="12"/>
  <c r="O87" i="12"/>
  <c r="O88" i="12"/>
  <c r="O89" i="12"/>
  <c r="O90" i="12"/>
  <c r="O91" i="12"/>
  <c r="O92" i="12"/>
  <c r="O93" i="12"/>
  <c r="O94" i="12"/>
  <c r="O95" i="12"/>
  <c r="O96" i="12"/>
  <c r="O97" i="12"/>
  <c r="O98" i="12"/>
  <c r="O99" i="12"/>
  <c r="O100" i="12"/>
  <c r="O101" i="12"/>
  <c r="O102" i="12"/>
  <c r="N3" i="12"/>
  <c r="N4" i="12"/>
  <c r="N5" i="12"/>
  <c r="N6" i="12"/>
  <c r="N7" i="12"/>
  <c r="N8" i="12"/>
  <c r="N9" i="12"/>
  <c r="N10" i="12"/>
  <c r="N11" i="12"/>
  <c r="N12" i="12"/>
  <c r="N13" i="12"/>
  <c r="N14" i="12"/>
  <c r="N15" i="12"/>
  <c r="N16" i="12"/>
  <c r="N17" i="12"/>
  <c r="N18" i="12"/>
  <c r="N19" i="12"/>
  <c r="N20" i="12"/>
  <c r="N21" i="12"/>
  <c r="N22" i="12"/>
  <c r="N23" i="12"/>
  <c r="N24" i="12"/>
  <c r="N25" i="12"/>
  <c r="N26" i="12"/>
  <c r="N27" i="12"/>
  <c r="N28" i="12"/>
  <c r="N29" i="12"/>
  <c r="N30" i="12"/>
  <c r="N31" i="12"/>
  <c r="N32" i="12"/>
  <c r="N33" i="12"/>
  <c r="N34" i="12"/>
  <c r="N35" i="12"/>
  <c r="N36" i="12"/>
  <c r="N37" i="12"/>
  <c r="N38" i="12"/>
  <c r="N39" i="12"/>
  <c r="N40" i="12"/>
  <c r="N41" i="12"/>
  <c r="N42" i="12"/>
  <c r="N43" i="12"/>
  <c r="N44" i="12"/>
  <c r="N45" i="12"/>
  <c r="N46" i="12"/>
  <c r="N47" i="12"/>
  <c r="N48" i="12"/>
  <c r="N49" i="12"/>
  <c r="N50" i="12"/>
  <c r="N51" i="12"/>
  <c r="N52" i="12"/>
  <c r="N53" i="12"/>
  <c r="N54" i="12"/>
  <c r="N55" i="12"/>
  <c r="N56" i="12"/>
  <c r="N57" i="12"/>
  <c r="N58" i="12"/>
  <c r="N59" i="12"/>
  <c r="N60" i="12"/>
  <c r="N61" i="12"/>
  <c r="N62" i="12"/>
  <c r="N63" i="12"/>
  <c r="N64" i="12"/>
  <c r="N65" i="12"/>
  <c r="N66" i="12"/>
  <c r="N67" i="12"/>
  <c r="N68" i="12"/>
  <c r="N69" i="12"/>
  <c r="N70" i="12"/>
  <c r="N71" i="12"/>
  <c r="N72" i="12"/>
  <c r="N73" i="12"/>
  <c r="N74" i="12"/>
  <c r="N75" i="12"/>
  <c r="N76" i="12"/>
  <c r="N77" i="12"/>
  <c r="N78" i="12"/>
  <c r="N79" i="12"/>
  <c r="N80" i="12"/>
  <c r="N81" i="12"/>
  <c r="N82" i="12"/>
  <c r="N83" i="12"/>
  <c r="N84" i="12"/>
  <c r="N85" i="12"/>
  <c r="N86" i="12"/>
  <c r="N87" i="12"/>
  <c r="N88" i="12"/>
  <c r="N89" i="12"/>
  <c r="N90" i="12"/>
  <c r="N91" i="12"/>
  <c r="N92" i="12"/>
  <c r="N93" i="12"/>
  <c r="N94" i="12"/>
  <c r="N95" i="12"/>
  <c r="N96" i="12"/>
  <c r="N97" i="12"/>
  <c r="N98" i="12"/>
  <c r="N99" i="12"/>
  <c r="N100" i="12"/>
  <c r="N101" i="12"/>
  <c r="N102" i="12"/>
  <c r="P3" i="11"/>
  <c r="P4" i="11"/>
  <c r="P5" i="11"/>
  <c r="P6" i="11"/>
  <c r="P7" i="11"/>
  <c r="P8" i="11"/>
  <c r="P9" i="11"/>
  <c r="P10" i="11"/>
  <c r="P11" i="11"/>
  <c r="P12" i="11"/>
  <c r="P13" i="11"/>
  <c r="P14" i="11"/>
  <c r="P15" i="11"/>
  <c r="P16" i="11"/>
  <c r="P17" i="11"/>
  <c r="P18" i="11"/>
  <c r="P19" i="11"/>
  <c r="P20" i="11"/>
  <c r="P21" i="11"/>
  <c r="P22" i="11"/>
  <c r="P23" i="11"/>
  <c r="P24" i="11"/>
  <c r="P25" i="11"/>
  <c r="P26" i="11"/>
  <c r="P27" i="11"/>
  <c r="P28" i="11"/>
  <c r="P29" i="11"/>
  <c r="P30" i="11"/>
  <c r="P31" i="11"/>
  <c r="P32" i="11"/>
  <c r="P33" i="11"/>
  <c r="P34" i="11"/>
  <c r="P35" i="11"/>
  <c r="P36" i="11"/>
  <c r="P37" i="11"/>
  <c r="P38" i="11"/>
  <c r="P39" i="11"/>
  <c r="P40" i="11"/>
  <c r="P41" i="11"/>
  <c r="P42" i="11"/>
  <c r="P43" i="11"/>
  <c r="P44" i="11"/>
  <c r="P45" i="11"/>
  <c r="P46" i="11"/>
  <c r="P47" i="11"/>
  <c r="P48" i="11"/>
  <c r="P49" i="11"/>
  <c r="P50" i="11"/>
  <c r="P51" i="11"/>
  <c r="P52" i="11"/>
  <c r="P53" i="11"/>
  <c r="P54" i="11"/>
  <c r="P55" i="11"/>
  <c r="P56" i="11"/>
  <c r="P57" i="11"/>
  <c r="P58" i="11"/>
  <c r="P59" i="11"/>
  <c r="P60" i="11"/>
  <c r="P61" i="11"/>
  <c r="P62" i="11"/>
  <c r="P63" i="11"/>
  <c r="P64" i="11"/>
  <c r="P65" i="11"/>
  <c r="P66" i="11"/>
  <c r="P67" i="11"/>
  <c r="P68" i="11"/>
  <c r="P69" i="11"/>
  <c r="P70" i="11"/>
  <c r="P71" i="11"/>
  <c r="P72" i="11"/>
  <c r="P73" i="11"/>
  <c r="P74" i="11"/>
  <c r="P75" i="11"/>
  <c r="P76" i="11"/>
  <c r="P77" i="11"/>
  <c r="P78" i="11"/>
  <c r="P79" i="11"/>
  <c r="P80" i="11"/>
  <c r="P81" i="11"/>
  <c r="P82" i="11"/>
  <c r="P83" i="11"/>
  <c r="P84" i="11"/>
  <c r="P85" i="11"/>
  <c r="P86" i="11"/>
  <c r="P87" i="11"/>
  <c r="P88" i="11"/>
  <c r="P89" i="11"/>
  <c r="P90" i="11"/>
  <c r="P91" i="11"/>
  <c r="P92" i="11"/>
  <c r="P93" i="11"/>
  <c r="P94" i="11"/>
  <c r="P95" i="11"/>
  <c r="P96" i="11"/>
  <c r="P97" i="11"/>
  <c r="P98" i="11"/>
  <c r="P99" i="11"/>
  <c r="P100" i="11"/>
  <c r="P101" i="11"/>
  <c r="P102" i="11"/>
  <c r="O3" i="11"/>
  <c r="O4" i="11"/>
  <c r="O5" i="11"/>
  <c r="O6" i="11"/>
  <c r="O7" i="11"/>
  <c r="O8" i="11"/>
  <c r="O9" i="11"/>
  <c r="O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3" i="11"/>
  <c r="O54" i="11"/>
  <c r="O55" i="11"/>
  <c r="O56" i="11"/>
  <c r="O57" i="11"/>
  <c r="O58" i="11"/>
  <c r="O59" i="11"/>
  <c r="O60" i="11"/>
  <c r="O61" i="11"/>
  <c r="O62" i="11"/>
  <c r="O63" i="11"/>
  <c r="O64" i="11"/>
  <c r="O65" i="11"/>
  <c r="O66" i="11"/>
  <c r="O67" i="11"/>
  <c r="O68" i="11"/>
  <c r="O69" i="11"/>
  <c r="O70" i="11"/>
  <c r="O71" i="11"/>
  <c r="O72" i="11"/>
  <c r="O73" i="11"/>
  <c r="O74" i="11"/>
  <c r="O75" i="11"/>
  <c r="O76" i="11"/>
  <c r="O77" i="11"/>
  <c r="O78" i="11"/>
  <c r="O79" i="11"/>
  <c r="O80" i="11"/>
  <c r="O81" i="11"/>
  <c r="O82" i="11"/>
  <c r="O83" i="11"/>
  <c r="O84" i="11"/>
  <c r="O85" i="11"/>
  <c r="O86" i="11"/>
  <c r="O87" i="11"/>
  <c r="O88" i="11"/>
  <c r="O89" i="11"/>
  <c r="O90" i="11"/>
  <c r="O91" i="11"/>
  <c r="O92" i="11"/>
  <c r="O93" i="11"/>
  <c r="O94" i="11"/>
  <c r="O95" i="11"/>
  <c r="O96" i="11"/>
  <c r="O97" i="11"/>
  <c r="O98" i="11"/>
  <c r="O99" i="11"/>
  <c r="O100" i="11"/>
  <c r="O101" i="11"/>
  <c r="O102" i="11"/>
  <c r="N3" i="11"/>
  <c r="N4" i="11"/>
  <c r="N5" i="11"/>
  <c r="N6" i="11"/>
  <c r="N7" i="11"/>
  <c r="N8" i="11"/>
  <c r="N9" i="11"/>
  <c r="N10" i="11"/>
  <c r="N11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N25" i="11"/>
  <c r="N26" i="11"/>
  <c r="N27" i="11"/>
  <c r="N28" i="11"/>
  <c r="N29" i="11"/>
  <c r="N30" i="11"/>
  <c r="N31" i="11"/>
  <c r="N32" i="11"/>
  <c r="N33" i="11"/>
  <c r="N34" i="11"/>
  <c r="N35" i="11"/>
  <c r="N36" i="11"/>
  <c r="N37" i="11"/>
  <c r="N38" i="11"/>
  <c r="N39" i="11"/>
  <c r="N40" i="11"/>
  <c r="N41" i="11"/>
  <c r="N42" i="11"/>
  <c r="N43" i="11"/>
  <c r="N44" i="11"/>
  <c r="N45" i="11"/>
  <c r="N46" i="11"/>
  <c r="N47" i="11"/>
  <c r="N48" i="11"/>
  <c r="N49" i="11"/>
  <c r="N50" i="11"/>
  <c r="N51" i="11"/>
  <c r="N52" i="11"/>
  <c r="N53" i="11"/>
  <c r="N54" i="11"/>
  <c r="N55" i="11"/>
  <c r="N56" i="11"/>
  <c r="N57" i="11"/>
  <c r="N58" i="11"/>
  <c r="N59" i="11"/>
  <c r="N60" i="11"/>
  <c r="N61" i="11"/>
  <c r="N62" i="11"/>
  <c r="N63" i="11"/>
  <c r="N64" i="11"/>
  <c r="N65" i="11"/>
  <c r="N66" i="11"/>
  <c r="N67" i="11"/>
  <c r="N68" i="11"/>
  <c r="N69" i="11"/>
  <c r="N70" i="11"/>
  <c r="N71" i="11"/>
  <c r="N72" i="11"/>
  <c r="N73" i="11"/>
  <c r="N74" i="11"/>
  <c r="N75" i="11"/>
  <c r="N76" i="11"/>
  <c r="N77" i="11"/>
  <c r="N78" i="11"/>
  <c r="N79" i="11"/>
  <c r="N80" i="11"/>
  <c r="N81" i="11"/>
  <c r="N82" i="11"/>
  <c r="N83" i="11"/>
  <c r="N84" i="11"/>
  <c r="N85" i="11"/>
  <c r="N86" i="11"/>
  <c r="N87" i="11"/>
  <c r="N88" i="11"/>
  <c r="N89" i="11"/>
  <c r="N90" i="11"/>
  <c r="N91" i="11"/>
  <c r="N92" i="11"/>
  <c r="N93" i="11"/>
  <c r="N94" i="11"/>
  <c r="N95" i="11"/>
  <c r="N96" i="11"/>
  <c r="N97" i="11"/>
  <c r="N98" i="11"/>
  <c r="N99" i="11"/>
  <c r="N100" i="11"/>
  <c r="N101" i="11"/>
  <c r="N102" i="11"/>
  <c r="P3" i="10"/>
  <c r="P4" i="10"/>
  <c r="P5" i="10"/>
  <c r="P6" i="10"/>
  <c r="P7" i="10"/>
  <c r="P8" i="10"/>
  <c r="P9" i="10"/>
  <c r="P10" i="10"/>
  <c r="P11" i="10"/>
  <c r="P12" i="10"/>
  <c r="P13" i="10"/>
  <c r="P14" i="10"/>
  <c r="P15" i="10"/>
  <c r="P16" i="10"/>
  <c r="P17" i="10"/>
  <c r="P18" i="10"/>
  <c r="P19" i="10"/>
  <c r="P20" i="10"/>
  <c r="P21" i="10"/>
  <c r="P22" i="10"/>
  <c r="P23" i="10"/>
  <c r="P24" i="10"/>
  <c r="P25" i="10"/>
  <c r="P26" i="10"/>
  <c r="P27" i="10"/>
  <c r="P28" i="10"/>
  <c r="P29" i="10"/>
  <c r="P30" i="10"/>
  <c r="P31" i="10"/>
  <c r="P32" i="10"/>
  <c r="P33" i="10"/>
  <c r="P34" i="10"/>
  <c r="P35" i="10"/>
  <c r="P36" i="10"/>
  <c r="P37" i="10"/>
  <c r="P38" i="10"/>
  <c r="P39" i="10"/>
  <c r="P40" i="10"/>
  <c r="P41" i="10"/>
  <c r="P42" i="10"/>
  <c r="P43" i="10"/>
  <c r="P44" i="10"/>
  <c r="P45" i="10"/>
  <c r="P46" i="10"/>
  <c r="P47" i="10"/>
  <c r="P48" i="10"/>
  <c r="P49" i="10"/>
  <c r="P50" i="10"/>
  <c r="P51" i="10"/>
  <c r="P52" i="10"/>
  <c r="P53" i="10"/>
  <c r="P54" i="10"/>
  <c r="P55" i="10"/>
  <c r="P56" i="10"/>
  <c r="P57" i="10"/>
  <c r="P58" i="10"/>
  <c r="P59" i="10"/>
  <c r="P60" i="10"/>
  <c r="P61" i="10"/>
  <c r="P62" i="10"/>
  <c r="P63" i="10"/>
  <c r="P64" i="10"/>
  <c r="P65" i="10"/>
  <c r="P66" i="10"/>
  <c r="P67" i="10"/>
  <c r="P68" i="10"/>
  <c r="P69" i="10"/>
  <c r="P70" i="10"/>
  <c r="P71" i="10"/>
  <c r="P72" i="10"/>
  <c r="P73" i="10"/>
  <c r="P74" i="10"/>
  <c r="P75" i="10"/>
  <c r="P76" i="10"/>
  <c r="P77" i="10"/>
  <c r="P78" i="10"/>
  <c r="P79" i="10"/>
  <c r="P80" i="10"/>
  <c r="P81" i="10"/>
  <c r="P82" i="10"/>
  <c r="P83" i="10"/>
  <c r="P84" i="10"/>
  <c r="P85" i="10"/>
  <c r="P86" i="10"/>
  <c r="P87" i="10"/>
  <c r="P88" i="10"/>
  <c r="P89" i="10"/>
  <c r="P90" i="10"/>
  <c r="P91" i="10"/>
  <c r="P92" i="10"/>
  <c r="P93" i="10"/>
  <c r="P94" i="10"/>
  <c r="P95" i="10"/>
  <c r="P96" i="10"/>
  <c r="P97" i="10"/>
  <c r="P98" i="10"/>
  <c r="P99" i="10"/>
  <c r="P100" i="10"/>
  <c r="P101" i="10"/>
  <c r="P102" i="10"/>
  <c r="O3" i="10"/>
  <c r="O4" i="10"/>
  <c r="O5" i="10"/>
  <c r="O6" i="10"/>
  <c r="O7" i="10"/>
  <c r="O8" i="10"/>
  <c r="O9" i="10"/>
  <c r="O10" i="10"/>
  <c r="O11" i="10"/>
  <c r="O12" i="10"/>
  <c r="O13" i="10"/>
  <c r="O14" i="10"/>
  <c r="O15" i="10"/>
  <c r="O16" i="10"/>
  <c r="O17" i="10"/>
  <c r="O18" i="10"/>
  <c r="O19" i="10"/>
  <c r="O20" i="10"/>
  <c r="O21" i="10"/>
  <c r="O22" i="10"/>
  <c r="O23" i="10"/>
  <c r="O24" i="10"/>
  <c r="O25" i="10"/>
  <c r="O26" i="10"/>
  <c r="O27" i="10"/>
  <c r="O28" i="10"/>
  <c r="O29" i="10"/>
  <c r="O30" i="10"/>
  <c r="O31" i="10"/>
  <c r="O32" i="10"/>
  <c r="O33" i="10"/>
  <c r="O34" i="10"/>
  <c r="O35" i="10"/>
  <c r="O36" i="10"/>
  <c r="O37" i="10"/>
  <c r="O38" i="10"/>
  <c r="O39" i="10"/>
  <c r="O40" i="10"/>
  <c r="O41" i="10"/>
  <c r="O42" i="10"/>
  <c r="O43" i="10"/>
  <c r="O44" i="10"/>
  <c r="O45" i="10"/>
  <c r="O46" i="10"/>
  <c r="O47" i="10"/>
  <c r="O48" i="10"/>
  <c r="O49" i="10"/>
  <c r="O50" i="10"/>
  <c r="O51" i="10"/>
  <c r="O52" i="10"/>
  <c r="O53" i="10"/>
  <c r="O54" i="10"/>
  <c r="O55" i="10"/>
  <c r="O56" i="10"/>
  <c r="O57" i="10"/>
  <c r="O58" i="10"/>
  <c r="O59" i="10"/>
  <c r="O60" i="10"/>
  <c r="O61" i="10"/>
  <c r="O62" i="10"/>
  <c r="O63" i="10"/>
  <c r="O64" i="10"/>
  <c r="O65" i="10"/>
  <c r="O66" i="10"/>
  <c r="O67" i="10"/>
  <c r="O68" i="10"/>
  <c r="O69" i="10"/>
  <c r="O70" i="10"/>
  <c r="O71" i="10"/>
  <c r="O72" i="10"/>
  <c r="O73" i="10"/>
  <c r="O74" i="10"/>
  <c r="O75" i="10"/>
  <c r="O76" i="10"/>
  <c r="O77" i="10"/>
  <c r="O78" i="10"/>
  <c r="O79" i="10"/>
  <c r="O80" i="10"/>
  <c r="O81" i="10"/>
  <c r="O82" i="10"/>
  <c r="O83" i="10"/>
  <c r="O84" i="10"/>
  <c r="O85" i="10"/>
  <c r="O86" i="10"/>
  <c r="O87" i="10"/>
  <c r="O88" i="10"/>
  <c r="O89" i="10"/>
  <c r="O90" i="10"/>
  <c r="O91" i="10"/>
  <c r="O92" i="10"/>
  <c r="O93" i="10"/>
  <c r="O94" i="10"/>
  <c r="O95" i="10"/>
  <c r="O96" i="10"/>
  <c r="O97" i="10"/>
  <c r="O98" i="10"/>
  <c r="O99" i="10"/>
  <c r="O100" i="10"/>
  <c r="O101" i="10"/>
  <c r="O102" i="10"/>
  <c r="N3" i="10"/>
  <c r="N4" i="10"/>
  <c r="N5" i="10"/>
  <c r="N6" i="10"/>
  <c r="N7" i="10"/>
  <c r="N8" i="10"/>
  <c r="N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26" i="10"/>
  <c r="N27" i="10"/>
  <c r="N28" i="10"/>
  <c r="N29" i="10"/>
  <c r="N30" i="10"/>
  <c r="N31" i="10"/>
  <c r="N32" i="10"/>
  <c r="N33" i="10"/>
  <c r="N34" i="10"/>
  <c r="N35" i="10"/>
  <c r="N36" i="10"/>
  <c r="N37" i="10"/>
  <c r="N38" i="10"/>
  <c r="N39" i="10"/>
  <c r="N40" i="10"/>
  <c r="N41" i="10"/>
  <c r="N42" i="10"/>
  <c r="N43" i="10"/>
  <c r="N44" i="10"/>
  <c r="N45" i="10"/>
  <c r="N46" i="10"/>
  <c r="N47" i="10"/>
  <c r="N48" i="10"/>
  <c r="N49" i="10"/>
  <c r="N50" i="10"/>
  <c r="N51" i="10"/>
  <c r="N52" i="10"/>
  <c r="N53" i="10"/>
  <c r="N54" i="10"/>
  <c r="N55" i="10"/>
  <c r="N56" i="10"/>
  <c r="N57" i="10"/>
  <c r="N58" i="10"/>
  <c r="N59" i="10"/>
  <c r="N60" i="10"/>
  <c r="N61" i="10"/>
  <c r="N62" i="10"/>
  <c r="N63" i="10"/>
  <c r="N64" i="10"/>
  <c r="N65" i="10"/>
  <c r="N66" i="10"/>
  <c r="N67" i="10"/>
  <c r="N68" i="10"/>
  <c r="N69" i="10"/>
  <c r="N70" i="10"/>
  <c r="N71" i="10"/>
  <c r="N72" i="10"/>
  <c r="N73" i="10"/>
  <c r="N74" i="10"/>
  <c r="N75" i="10"/>
  <c r="N76" i="10"/>
  <c r="N77" i="10"/>
  <c r="N78" i="10"/>
  <c r="N79" i="10"/>
  <c r="N80" i="10"/>
  <c r="N81" i="10"/>
  <c r="N82" i="10"/>
  <c r="N83" i="10"/>
  <c r="N84" i="10"/>
  <c r="N85" i="10"/>
  <c r="N86" i="10"/>
  <c r="N87" i="10"/>
  <c r="N88" i="10"/>
  <c r="N89" i="10"/>
  <c r="N90" i="10"/>
  <c r="N91" i="10"/>
  <c r="N92" i="10"/>
  <c r="N93" i="10"/>
  <c r="N94" i="10"/>
  <c r="N95" i="10"/>
  <c r="N96" i="10"/>
  <c r="N97" i="10"/>
  <c r="N98" i="10"/>
  <c r="N99" i="10"/>
  <c r="N100" i="10"/>
  <c r="N101" i="10"/>
  <c r="N102" i="10"/>
  <c r="P3" i="9"/>
  <c r="P4" i="9"/>
  <c r="P5" i="9"/>
  <c r="P6" i="9"/>
  <c r="P7" i="9"/>
  <c r="P8" i="9"/>
  <c r="P9" i="9"/>
  <c r="P10" i="9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P34" i="9"/>
  <c r="P35" i="9"/>
  <c r="P36" i="9"/>
  <c r="P37" i="9"/>
  <c r="P38" i="9"/>
  <c r="P39" i="9"/>
  <c r="P40" i="9"/>
  <c r="P41" i="9"/>
  <c r="P42" i="9"/>
  <c r="P43" i="9"/>
  <c r="P44" i="9"/>
  <c r="P45" i="9"/>
  <c r="P46" i="9"/>
  <c r="P47" i="9"/>
  <c r="P48" i="9"/>
  <c r="P49" i="9"/>
  <c r="P50" i="9"/>
  <c r="P51" i="9"/>
  <c r="P52" i="9"/>
  <c r="P53" i="9"/>
  <c r="P54" i="9"/>
  <c r="P55" i="9"/>
  <c r="P56" i="9"/>
  <c r="P57" i="9"/>
  <c r="P58" i="9"/>
  <c r="P59" i="9"/>
  <c r="P60" i="9"/>
  <c r="P61" i="9"/>
  <c r="P62" i="9"/>
  <c r="P63" i="9"/>
  <c r="P64" i="9"/>
  <c r="P65" i="9"/>
  <c r="P66" i="9"/>
  <c r="P67" i="9"/>
  <c r="P68" i="9"/>
  <c r="P69" i="9"/>
  <c r="P70" i="9"/>
  <c r="P71" i="9"/>
  <c r="P72" i="9"/>
  <c r="P73" i="9"/>
  <c r="P74" i="9"/>
  <c r="P75" i="9"/>
  <c r="P76" i="9"/>
  <c r="P77" i="9"/>
  <c r="P78" i="9"/>
  <c r="P79" i="9"/>
  <c r="P80" i="9"/>
  <c r="P81" i="9"/>
  <c r="P82" i="9"/>
  <c r="P83" i="9"/>
  <c r="P84" i="9"/>
  <c r="P85" i="9"/>
  <c r="P86" i="9"/>
  <c r="P87" i="9"/>
  <c r="P88" i="9"/>
  <c r="P89" i="9"/>
  <c r="P90" i="9"/>
  <c r="P91" i="9"/>
  <c r="P92" i="9"/>
  <c r="P93" i="9"/>
  <c r="P94" i="9"/>
  <c r="P95" i="9"/>
  <c r="P96" i="9"/>
  <c r="P97" i="9"/>
  <c r="P98" i="9"/>
  <c r="P99" i="9"/>
  <c r="P100" i="9"/>
  <c r="P101" i="9"/>
  <c r="P102" i="9"/>
  <c r="O3" i="9"/>
  <c r="O4" i="9"/>
  <c r="O5" i="9"/>
  <c r="O6" i="9"/>
  <c r="O7" i="9"/>
  <c r="O8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O42" i="9"/>
  <c r="O43" i="9"/>
  <c r="O44" i="9"/>
  <c r="O45" i="9"/>
  <c r="O46" i="9"/>
  <c r="O47" i="9"/>
  <c r="O48" i="9"/>
  <c r="O49" i="9"/>
  <c r="O50" i="9"/>
  <c r="O51" i="9"/>
  <c r="O52" i="9"/>
  <c r="O53" i="9"/>
  <c r="O54" i="9"/>
  <c r="O55" i="9"/>
  <c r="O56" i="9"/>
  <c r="O57" i="9"/>
  <c r="O58" i="9"/>
  <c r="O59" i="9"/>
  <c r="O60" i="9"/>
  <c r="O61" i="9"/>
  <c r="O62" i="9"/>
  <c r="O63" i="9"/>
  <c r="O64" i="9"/>
  <c r="O65" i="9"/>
  <c r="O66" i="9"/>
  <c r="O67" i="9"/>
  <c r="O68" i="9"/>
  <c r="O69" i="9"/>
  <c r="O70" i="9"/>
  <c r="O71" i="9"/>
  <c r="O72" i="9"/>
  <c r="O73" i="9"/>
  <c r="O74" i="9"/>
  <c r="O75" i="9"/>
  <c r="O76" i="9"/>
  <c r="O77" i="9"/>
  <c r="O78" i="9"/>
  <c r="O79" i="9"/>
  <c r="O80" i="9"/>
  <c r="O81" i="9"/>
  <c r="O82" i="9"/>
  <c r="O83" i="9"/>
  <c r="O84" i="9"/>
  <c r="O85" i="9"/>
  <c r="O86" i="9"/>
  <c r="O87" i="9"/>
  <c r="O88" i="9"/>
  <c r="O89" i="9"/>
  <c r="O90" i="9"/>
  <c r="O91" i="9"/>
  <c r="O92" i="9"/>
  <c r="O93" i="9"/>
  <c r="O94" i="9"/>
  <c r="O95" i="9"/>
  <c r="O96" i="9"/>
  <c r="O97" i="9"/>
  <c r="O98" i="9"/>
  <c r="O99" i="9"/>
  <c r="O100" i="9"/>
  <c r="O101" i="9"/>
  <c r="O102" i="9"/>
  <c r="N3" i="9"/>
  <c r="N4" i="9"/>
  <c r="N5" i="9"/>
  <c r="N6" i="9"/>
  <c r="N7" i="9"/>
  <c r="N8" i="9"/>
  <c r="N9" i="9"/>
  <c r="N10" i="9"/>
  <c r="N11" i="9"/>
  <c r="N12" i="9"/>
  <c r="N13" i="9"/>
  <c r="N14" i="9"/>
  <c r="N15" i="9"/>
  <c r="N16" i="9"/>
  <c r="N17" i="9"/>
  <c r="N18" i="9"/>
  <c r="N19" i="9"/>
  <c r="N20" i="9"/>
  <c r="N21" i="9"/>
  <c r="N22" i="9"/>
  <c r="N23" i="9"/>
  <c r="N24" i="9"/>
  <c r="N25" i="9"/>
  <c r="N26" i="9"/>
  <c r="N27" i="9"/>
  <c r="N28" i="9"/>
  <c r="N29" i="9"/>
  <c r="N30" i="9"/>
  <c r="N31" i="9"/>
  <c r="N32" i="9"/>
  <c r="N33" i="9"/>
  <c r="N34" i="9"/>
  <c r="N35" i="9"/>
  <c r="N36" i="9"/>
  <c r="N37" i="9"/>
  <c r="N38" i="9"/>
  <c r="N39" i="9"/>
  <c r="N40" i="9"/>
  <c r="N41" i="9"/>
  <c r="N42" i="9"/>
  <c r="N43" i="9"/>
  <c r="N44" i="9"/>
  <c r="N45" i="9"/>
  <c r="N46" i="9"/>
  <c r="N47" i="9"/>
  <c r="N48" i="9"/>
  <c r="N49" i="9"/>
  <c r="N50" i="9"/>
  <c r="N51" i="9"/>
  <c r="N52" i="9"/>
  <c r="N53" i="9"/>
  <c r="N54" i="9"/>
  <c r="N55" i="9"/>
  <c r="N56" i="9"/>
  <c r="N57" i="9"/>
  <c r="N58" i="9"/>
  <c r="N59" i="9"/>
  <c r="N60" i="9"/>
  <c r="N61" i="9"/>
  <c r="N62" i="9"/>
  <c r="N63" i="9"/>
  <c r="N64" i="9"/>
  <c r="N65" i="9"/>
  <c r="N66" i="9"/>
  <c r="N67" i="9"/>
  <c r="N68" i="9"/>
  <c r="N69" i="9"/>
  <c r="N70" i="9"/>
  <c r="N71" i="9"/>
  <c r="N72" i="9"/>
  <c r="N73" i="9"/>
  <c r="N74" i="9"/>
  <c r="N75" i="9"/>
  <c r="N76" i="9"/>
  <c r="N77" i="9"/>
  <c r="N78" i="9"/>
  <c r="N79" i="9"/>
  <c r="N80" i="9"/>
  <c r="N81" i="9"/>
  <c r="N82" i="9"/>
  <c r="N83" i="9"/>
  <c r="N84" i="9"/>
  <c r="N85" i="9"/>
  <c r="N86" i="9"/>
  <c r="N87" i="9"/>
  <c r="N88" i="9"/>
  <c r="N89" i="9"/>
  <c r="N90" i="9"/>
  <c r="N91" i="9"/>
  <c r="N92" i="9"/>
  <c r="N93" i="9"/>
  <c r="N94" i="9"/>
  <c r="N95" i="9"/>
  <c r="N96" i="9"/>
  <c r="N97" i="9"/>
  <c r="N98" i="9"/>
  <c r="N99" i="9"/>
  <c r="N100" i="9"/>
  <c r="N101" i="9"/>
  <c r="N102" i="9"/>
  <c r="P4" i="8"/>
  <c r="P5" i="8"/>
  <c r="P6" i="8"/>
  <c r="P7" i="8"/>
  <c r="P8" i="8"/>
  <c r="P9" i="8"/>
  <c r="P10" i="8"/>
  <c r="P11" i="8"/>
  <c r="P12" i="8"/>
  <c r="P13" i="8"/>
  <c r="P14" i="8"/>
  <c r="P15" i="8"/>
  <c r="P16" i="8"/>
  <c r="P17" i="8"/>
  <c r="P18" i="8"/>
  <c r="P19" i="8"/>
  <c r="P20" i="8"/>
  <c r="P21" i="8"/>
  <c r="P22" i="8"/>
  <c r="P23" i="8"/>
  <c r="P24" i="8"/>
  <c r="P25" i="8"/>
  <c r="P26" i="8"/>
  <c r="P27" i="8"/>
  <c r="P28" i="8"/>
  <c r="P29" i="8"/>
  <c r="P30" i="8"/>
  <c r="P31" i="8"/>
  <c r="P32" i="8"/>
  <c r="P33" i="8"/>
  <c r="P34" i="8"/>
  <c r="P35" i="8"/>
  <c r="P36" i="8"/>
  <c r="P37" i="8"/>
  <c r="P38" i="8"/>
  <c r="P39" i="8"/>
  <c r="P40" i="8"/>
  <c r="P41" i="8"/>
  <c r="P42" i="8"/>
  <c r="P43" i="8"/>
  <c r="P44" i="8"/>
  <c r="P45" i="8"/>
  <c r="P46" i="8"/>
  <c r="P47" i="8"/>
  <c r="P48" i="8"/>
  <c r="P49" i="8"/>
  <c r="P50" i="8"/>
  <c r="P51" i="8"/>
  <c r="P52" i="8"/>
  <c r="P53" i="8"/>
  <c r="P54" i="8"/>
  <c r="P55" i="8"/>
  <c r="P56" i="8"/>
  <c r="P57" i="8"/>
  <c r="P58" i="8"/>
  <c r="P59" i="8"/>
  <c r="P60" i="8"/>
  <c r="P61" i="8"/>
  <c r="P62" i="8"/>
  <c r="P63" i="8"/>
  <c r="P64" i="8"/>
  <c r="P65" i="8"/>
  <c r="P66" i="8"/>
  <c r="P67" i="8"/>
  <c r="P68" i="8"/>
  <c r="P69" i="8"/>
  <c r="P70" i="8"/>
  <c r="P71" i="8"/>
  <c r="P72" i="8"/>
  <c r="P73" i="8"/>
  <c r="P74" i="8"/>
  <c r="P75" i="8"/>
  <c r="P76" i="8"/>
  <c r="P77" i="8"/>
  <c r="P78" i="8"/>
  <c r="P79" i="8"/>
  <c r="P80" i="8"/>
  <c r="P81" i="8"/>
  <c r="P82" i="8"/>
  <c r="P83" i="8"/>
  <c r="P84" i="8"/>
  <c r="P85" i="8"/>
  <c r="P86" i="8"/>
  <c r="P87" i="8"/>
  <c r="P88" i="8"/>
  <c r="P89" i="8"/>
  <c r="P90" i="8"/>
  <c r="P91" i="8"/>
  <c r="P92" i="8"/>
  <c r="P93" i="8"/>
  <c r="P94" i="8"/>
  <c r="P95" i="8"/>
  <c r="P96" i="8"/>
  <c r="P97" i="8"/>
  <c r="P98" i="8"/>
  <c r="P99" i="8"/>
  <c r="P100" i="8"/>
  <c r="P101" i="8"/>
  <c r="P102" i="8"/>
  <c r="P103" i="8"/>
  <c r="O4" i="8"/>
  <c r="O5" i="8"/>
  <c r="O6" i="8"/>
  <c r="O7" i="8"/>
  <c r="O8" i="8"/>
  <c r="O9" i="8"/>
  <c r="O10" i="8"/>
  <c r="O11" i="8"/>
  <c r="O12" i="8"/>
  <c r="O13" i="8"/>
  <c r="O14" i="8"/>
  <c r="O15" i="8"/>
  <c r="O16" i="8"/>
  <c r="O17" i="8"/>
  <c r="O18" i="8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56" i="8"/>
  <c r="O57" i="8"/>
  <c r="O58" i="8"/>
  <c r="O59" i="8"/>
  <c r="O60" i="8"/>
  <c r="O61" i="8"/>
  <c r="O62" i="8"/>
  <c r="O63" i="8"/>
  <c r="O64" i="8"/>
  <c r="O65" i="8"/>
  <c r="O66" i="8"/>
  <c r="O67" i="8"/>
  <c r="O68" i="8"/>
  <c r="O69" i="8"/>
  <c r="O70" i="8"/>
  <c r="O71" i="8"/>
  <c r="O72" i="8"/>
  <c r="O73" i="8"/>
  <c r="O74" i="8"/>
  <c r="O75" i="8"/>
  <c r="O76" i="8"/>
  <c r="O77" i="8"/>
  <c r="O78" i="8"/>
  <c r="O79" i="8"/>
  <c r="O80" i="8"/>
  <c r="O81" i="8"/>
  <c r="O82" i="8"/>
  <c r="O83" i="8"/>
  <c r="O84" i="8"/>
  <c r="O85" i="8"/>
  <c r="O86" i="8"/>
  <c r="O87" i="8"/>
  <c r="O88" i="8"/>
  <c r="O89" i="8"/>
  <c r="O90" i="8"/>
  <c r="O91" i="8"/>
  <c r="O92" i="8"/>
  <c r="O93" i="8"/>
  <c r="O94" i="8"/>
  <c r="O95" i="8"/>
  <c r="O96" i="8"/>
  <c r="O97" i="8"/>
  <c r="O98" i="8"/>
  <c r="O99" i="8"/>
  <c r="O100" i="8"/>
  <c r="O101" i="8"/>
  <c r="O102" i="8"/>
  <c r="O103" i="8"/>
  <c r="N4" i="8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55" i="8"/>
  <c r="N56" i="8"/>
  <c r="N57" i="8"/>
  <c r="N58" i="8"/>
  <c r="N59" i="8"/>
  <c r="N60" i="8"/>
  <c r="N61" i="8"/>
  <c r="N62" i="8"/>
  <c r="N63" i="8"/>
  <c r="N64" i="8"/>
  <c r="N65" i="8"/>
  <c r="N66" i="8"/>
  <c r="N67" i="8"/>
  <c r="N68" i="8"/>
  <c r="N69" i="8"/>
  <c r="N70" i="8"/>
  <c r="N71" i="8"/>
  <c r="N72" i="8"/>
  <c r="N73" i="8"/>
  <c r="N74" i="8"/>
  <c r="N75" i="8"/>
  <c r="N76" i="8"/>
  <c r="N77" i="8"/>
  <c r="N78" i="8"/>
  <c r="N79" i="8"/>
  <c r="N80" i="8"/>
  <c r="N81" i="8"/>
  <c r="N82" i="8"/>
  <c r="N83" i="8"/>
  <c r="N84" i="8"/>
  <c r="N85" i="8"/>
  <c r="N86" i="8"/>
  <c r="N87" i="8"/>
  <c r="N88" i="8"/>
  <c r="N89" i="8"/>
  <c r="N90" i="8"/>
  <c r="N91" i="8"/>
  <c r="N92" i="8"/>
  <c r="N93" i="8"/>
  <c r="N94" i="8"/>
  <c r="N95" i="8"/>
  <c r="N96" i="8"/>
  <c r="N97" i="8"/>
  <c r="N98" i="8"/>
  <c r="N99" i="8"/>
  <c r="N100" i="8"/>
  <c r="N101" i="8"/>
  <c r="N102" i="8"/>
  <c r="N103" i="8"/>
  <c r="P3" i="7"/>
  <c r="P4" i="7"/>
  <c r="P5" i="7"/>
  <c r="P6" i="7"/>
  <c r="P7" i="7"/>
  <c r="P8" i="7"/>
  <c r="P9" i="7"/>
  <c r="P10" i="7"/>
  <c r="P11" i="7"/>
  <c r="P12" i="7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8" i="7"/>
  <c r="P39" i="7"/>
  <c r="P40" i="7"/>
  <c r="P41" i="7"/>
  <c r="P42" i="7"/>
  <c r="P43" i="7"/>
  <c r="P44" i="7"/>
  <c r="P45" i="7"/>
  <c r="P46" i="7"/>
  <c r="P47" i="7"/>
  <c r="P48" i="7"/>
  <c r="P49" i="7"/>
  <c r="P50" i="7"/>
  <c r="P51" i="7"/>
  <c r="P52" i="7"/>
  <c r="P53" i="7"/>
  <c r="P54" i="7"/>
  <c r="P55" i="7"/>
  <c r="P56" i="7"/>
  <c r="P57" i="7"/>
  <c r="P58" i="7"/>
  <c r="P59" i="7"/>
  <c r="P60" i="7"/>
  <c r="P61" i="7"/>
  <c r="P62" i="7"/>
  <c r="P63" i="7"/>
  <c r="P64" i="7"/>
  <c r="P65" i="7"/>
  <c r="P66" i="7"/>
  <c r="P67" i="7"/>
  <c r="P68" i="7"/>
  <c r="P69" i="7"/>
  <c r="P70" i="7"/>
  <c r="P71" i="7"/>
  <c r="P72" i="7"/>
  <c r="P73" i="7"/>
  <c r="P74" i="7"/>
  <c r="P75" i="7"/>
  <c r="P76" i="7"/>
  <c r="P77" i="7"/>
  <c r="P78" i="7"/>
  <c r="P79" i="7"/>
  <c r="P80" i="7"/>
  <c r="P81" i="7"/>
  <c r="P82" i="7"/>
  <c r="P83" i="7"/>
  <c r="P84" i="7"/>
  <c r="P85" i="7"/>
  <c r="P86" i="7"/>
  <c r="P87" i="7"/>
  <c r="P88" i="7"/>
  <c r="P89" i="7"/>
  <c r="P90" i="7"/>
  <c r="P91" i="7"/>
  <c r="P92" i="7"/>
  <c r="P93" i="7"/>
  <c r="P94" i="7"/>
  <c r="P95" i="7"/>
  <c r="P96" i="7"/>
  <c r="P97" i="7"/>
  <c r="P98" i="7"/>
  <c r="P99" i="7"/>
  <c r="P100" i="7"/>
  <c r="P101" i="7"/>
  <c r="P102" i="7"/>
  <c r="O3" i="7"/>
  <c r="O4" i="7"/>
  <c r="O5" i="7"/>
  <c r="O6" i="7"/>
  <c r="O7" i="7"/>
  <c r="O8" i="7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42" i="7"/>
  <c r="O43" i="7"/>
  <c r="O44" i="7"/>
  <c r="O45" i="7"/>
  <c r="O46" i="7"/>
  <c r="O47" i="7"/>
  <c r="O48" i="7"/>
  <c r="O49" i="7"/>
  <c r="O50" i="7"/>
  <c r="O51" i="7"/>
  <c r="O52" i="7"/>
  <c r="O53" i="7"/>
  <c r="O54" i="7"/>
  <c r="O55" i="7"/>
  <c r="O56" i="7"/>
  <c r="O57" i="7"/>
  <c r="O58" i="7"/>
  <c r="O59" i="7"/>
  <c r="O60" i="7"/>
  <c r="O61" i="7"/>
  <c r="O62" i="7"/>
  <c r="O63" i="7"/>
  <c r="O64" i="7"/>
  <c r="O65" i="7"/>
  <c r="O66" i="7"/>
  <c r="O67" i="7"/>
  <c r="O68" i="7"/>
  <c r="O69" i="7"/>
  <c r="O70" i="7"/>
  <c r="O71" i="7"/>
  <c r="O72" i="7"/>
  <c r="O73" i="7"/>
  <c r="O74" i="7"/>
  <c r="O75" i="7"/>
  <c r="O76" i="7"/>
  <c r="O77" i="7"/>
  <c r="O78" i="7"/>
  <c r="O79" i="7"/>
  <c r="O80" i="7"/>
  <c r="O81" i="7"/>
  <c r="O82" i="7"/>
  <c r="O83" i="7"/>
  <c r="O84" i="7"/>
  <c r="O85" i="7"/>
  <c r="O86" i="7"/>
  <c r="O87" i="7"/>
  <c r="O88" i="7"/>
  <c r="O89" i="7"/>
  <c r="O90" i="7"/>
  <c r="O91" i="7"/>
  <c r="O92" i="7"/>
  <c r="O93" i="7"/>
  <c r="O94" i="7"/>
  <c r="O95" i="7"/>
  <c r="O96" i="7"/>
  <c r="O97" i="7"/>
  <c r="O98" i="7"/>
  <c r="O99" i="7"/>
  <c r="O100" i="7"/>
  <c r="O101" i="7"/>
  <c r="O10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N66" i="7"/>
  <c r="N6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N82" i="7"/>
  <c r="N83" i="7"/>
  <c r="N84" i="7"/>
  <c r="N85" i="7"/>
  <c r="N86" i="7"/>
  <c r="N87" i="7"/>
  <c r="N88" i="7"/>
  <c r="N89" i="7"/>
  <c r="N90" i="7"/>
  <c r="N91" i="7"/>
  <c r="N92" i="7"/>
  <c r="N93" i="7"/>
  <c r="N94" i="7"/>
  <c r="N95" i="7"/>
  <c r="N96" i="7"/>
  <c r="N97" i="7"/>
  <c r="N98" i="7"/>
  <c r="N99" i="7"/>
  <c r="N100" i="7"/>
  <c r="N101" i="7"/>
  <c r="N102" i="7"/>
  <c r="P3" i="6"/>
  <c r="P4" i="6"/>
  <c r="P5" i="6"/>
  <c r="P6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O3" i="6"/>
  <c r="O4" i="6"/>
  <c r="O5" i="6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3" i="6"/>
  <c r="O44" i="6"/>
  <c r="O45" i="6"/>
  <c r="O46" i="6"/>
  <c r="O47" i="6"/>
  <c r="O48" i="6"/>
  <c r="O49" i="6"/>
  <c r="O50" i="6"/>
  <c r="O51" i="6"/>
  <c r="O52" i="6"/>
  <c r="O53" i="6"/>
  <c r="O54" i="6"/>
  <c r="O55" i="6"/>
  <c r="O56" i="6"/>
  <c r="O57" i="6"/>
  <c r="O58" i="6"/>
  <c r="O59" i="6"/>
  <c r="O60" i="6"/>
  <c r="O61" i="6"/>
  <c r="O62" i="6"/>
  <c r="O63" i="6"/>
  <c r="O64" i="6"/>
  <c r="O65" i="6"/>
  <c r="O66" i="6"/>
  <c r="O67" i="6"/>
  <c r="O68" i="6"/>
  <c r="O69" i="6"/>
  <c r="O70" i="6"/>
  <c r="O71" i="6"/>
  <c r="O72" i="6"/>
  <c r="O73" i="6"/>
  <c r="O74" i="6"/>
  <c r="O75" i="6"/>
  <c r="O76" i="6"/>
  <c r="O77" i="6"/>
  <c r="O78" i="6"/>
  <c r="O79" i="6"/>
  <c r="O80" i="6"/>
  <c r="O81" i="6"/>
  <c r="O82" i="6"/>
  <c r="O83" i="6"/>
  <c r="O84" i="6"/>
  <c r="O85" i="6"/>
  <c r="O86" i="6"/>
  <c r="O87" i="6"/>
  <c r="O88" i="6"/>
  <c r="O89" i="6"/>
  <c r="O90" i="6"/>
  <c r="O91" i="6"/>
  <c r="O92" i="6"/>
  <c r="O93" i="6"/>
  <c r="O94" i="6"/>
  <c r="O95" i="6"/>
  <c r="O96" i="6"/>
  <c r="O97" i="6"/>
  <c r="O98" i="6"/>
  <c r="O99" i="6"/>
  <c r="O100" i="6"/>
  <c r="O101" i="6"/>
  <c r="O102" i="6"/>
  <c r="N3" i="6"/>
  <c r="N4" i="6"/>
  <c r="N5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76" i="6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N90" i="6"/>
  <c r="N91" i="6"/>
  <c r="N92" i="6"/>
  <c r="N93" i="6"/>
  <c r="N94" i="6"/>
  <c r="N95" i="6"/>
  <c r="N96" i="6"/>
  <c r="N97" i="6"/>
  <c r="N98" i="6"/>
  <c r="N99" i="6"/>
  <c r="N100" i="6"/>
  <c r="N101" i="6"/>
  <c r="N102" i="6"/>
  <c r="P3" i="5"/>
  <c r="P4" i="5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P59" i="5"/>
  <c r="P60" i="5"/>
  <c r="P61" i="5"/>
  <c r="P62" i="5"/>
  <c r="P63" i="5"/>
  <c r="P64" i="5"/>
  <c r="P65" i="5"/>
  <c r="P66" i="5"/>
  <c r="P67" i="5"/>
  <c r="P68" i="5"/>
  <c r="P69" i="5"/>
  <c r="P70" i="5"/>
  <c r="P71" i="5"/>
  <c r="P72" i="5"/>
  <c r="P73" i="5"/>
  <c r="P74" i="5"/>
  <c r="P75" i="5"/>
  <c r="P76" i="5"/>
  <c r="P77" i="5"/>
  <c r="P78" i="5"/>
  <c r="P79" i="5"/>
  <c r="P80" i="5"/>
  <c r="P81" i="5"/>
  <c r="P82" i="5"/>
  <c r="P83" i="5"/>
  <c r="P84" i="5"/>
  <c r="P85" i="5"/>
  <c r="P86" i="5"/>
  <c r="P87" i="5"/>
  <c r="P88" i="5"/>
  <c r="P89" i="5"/>
  <c r="P90" i="5"/>
  <c r="P91" i="5"/>
  <c r="P92" i="5"/>
  <c r="P93" i="5"/>
  <c r="P94" i="5"/>
  <c r="P95" i="5"/>
  <c r="P96" i="5"/>
  <c r="P97" i="5"/>
  <c r="P98" i="5"/>
  <c r="P99" i="5"/>
  <c r="P100" i="5"/>
  <c r="P101" i="5"/>
  <c r="P102" i="5"/>
  <c r="O3" i="5"/>
  <c r="O4" i="5"/>
  <c r="O5" i="5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67" i="5"/>
  <c r="O68" i="5"/>
  <c r="O69" i="5"/>
  <c r="O70" i="5"/>
  <c r="O71" i="5"/>
  <c r="O72" i="5"/>
  <c r="O73" i="5"/>
  <c r="O74" i="5"/>
  <c r="O75" i="5"/>
  <c r="O76" i="5"/>
  <c r="O77" i="5"/>
  <c r="O78" i="5"/>
  <c r="O79" i="5"/>
  <c r="O80" i="5"/>
  <c r="O81" i="5"/>
  <c r="O82" i="5"/>
  <c r="O83" i="5"/>
  <c r="O84" i="5"/>
  <c r="O85" i="5"/>
  <c r="O86" i="5"/>
  <c r="O87" i="5"/>
  <c r="O88" i="5"/>
  <c r="O89" i="5"/>
  <c r="O90" i="5"/>
  <c r="O91" i="5"/>
  <c r="O92" i="5"/>
  <c r="O93" i="5"/>
  <c r="O94" i="5"/>
  <c r="O95" i="5"/>
  <c r="O96" i="5"/>
  <c r="O97" i="5"/>
  <c r="O98" i="5"/>
  <c r="O99" i="5"/>
  <c r="O100" i="5"/>
  <c r="O101" i="5"/>
  <c r="O102" i="5"/>
  <c r="N3" i="5"/>
  <c r="N4" i="5"/>
  <c r="N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N81" i="5"/>
  <c r="N82" i="5"/>
  <c r="N83" i="5"/>
  <c r="N84" i="5"/>
  <c r="N85" i="5"/>
  <c r="N86" i="5"/>
  <c r="N87" i="5"/>
  <c r="N88" i="5"/>
  <c r="N89" i="5"/>
  <c r="N90" i="5"/>
  <c r="N91" i="5"/>
  <c r="N92" i="5"/>
  <c r="N93" i="5"/>
  <c r="N94" i="5"/>
  <c r="N95" i="5"/>
  <c r="N96" i="5"/>
  <c r="N97" i="5"/>
  <c r="N98" i="5"/>
  <c r="N99" i="5"/>
  <c r="N100" i="5"/>
  <c r="N101" i="5"/>
  <c r="N102" i="5"/>
  <c r="P3" i="4"/>
  <c r="P4" i="4"/>
  <c r="P5" i="4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P74" i="4"/>
  <c r="P75" i="4"/>
  <c r="P76" i="4"/>
  <c r="P77" i="4"/>
  <c r="P78" i="4"/>
  <c r="P79" i="4"/>
  <c r="P80" i="4"/>
  <c r="P81" i="4"/>
  <c r="P82" i="4"/>
  <c r="P83" i="4"/>
  <c r="P84" i="4"/>
  <c r="P85" i="4"/>
  <c r="P86" i="4"/>
  <c r="P87" i="4"/>
  <c r="P88" i="4"/>
  <c r="P89" i="4"/>
  <c r="P90" i="4"/>
  <c r="P91" i="4"/>
  <c r="P92" i="4"/>
  <c r="P93" i="4"/>
  <c r="P94" i="4"/>
  <c r="P95" i="4"/>
  <c r="P96" i="4"/>
  <c r="P97" i="4"/>
  <c r="P98" i="4"/>
  <c r="P99" i="4"/>
  <c r="P100" i="4"/>
  <c r="P101" i="4"/>
  <c r="P102" i="4"/>
  <c r="O3" i="4"/>
  <c r="O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O87" i="4"/>
  <c r="O88" i="4"/>
  <c r="O89" i="4"/>
  <c r="O90" i="4"/>
  <c r="O91" i="4"/>
  <c r="O92" i="4"/>
  <c r="O93" i="4"/>
  <c r="O94" i="4"/>
  <c r="O95" i="4"/>
  <c r="O96" i="4"/>
  <c r="O97" i="4"/>
  <c r="O98" i="4"/>
  <c r="O99" i="4"/>
  <c r="O100" i="4"/>
  <c r="O101" i="4"/>
  <c r="O102" i="4"/>
  <c r="N3" i="4"/>
  <c r="N4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101" i="4"/>
  <c r="N102" i="4"/>
  <c r="P4" i="3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P4" i="28"/>
  <c r="P5" i="28"/>
  <c r="P6" i="28"/>
  <c r="P7" i="28"/>
  <c r="P8" i="28"/>
  <c r="P9" i="28"/>
  <c r="P10" i="28"/>
  <c r="P11" i="28"/>
  <c r="P12" i="28"/>
  <c r="P13" i="28"/>
  <c r="P14" i="28"/>
  <c r="P15" i="28"/>
  <c r="P16" i="28"/>
  <c r="P17" i="28"/>
  <c r="P18" i="28"/>
  <c r="P19" i="28"/>
  <c r="P20" i="28"/>
  <c r="P21" i="28"/>
  <c r="P22" i="28"/>
  <c r="P23" i="28"/>
  <c r="P24" i="28"/>
  <c r="P25" i="28"/>
  <c r="P26" i="28"/>
  <c r="P27" i="28"/>
  <c r="P28" i="28"/>
  <c r="P29" i="28"/>
  <c r="P30" i="28"/>
  <c r="P31" i="28"/>
  <c r="P32" i="28"/>
  <c r="P33" i="28"/>
  <c r="P34" i="28"/>
  <c r="P35" i="28"/>
  <c r="P36" i="28"/>
  <c r="P37" i="28"/>
  <c r="P38" i="28"/>
  <c r="P39" i="28"/>
  <c r="P40" i="28"/>
  <c r="P41" i="28"/>
  <c r="P42" i="28"/>
  <c r="P43" i="28"/>
  <c r="P44" i="28"/>
  <c r="P45" i="28"/>
  <c r="P46" i="28"/>
  <c r="P47" i="28"/>
  <c r="P48" i="28"/>
  <c r="P49" i="28"/>
  <c r="P50" i="28"/>
  <c r="P51" i="28"/>
  <c r="P52" i="28"/>
  <c r="P53" i="28"/>
  <c r="P54" i="28"/>
  <c r="P55" i="28"/>
  <c r="P56" i="28"/>
  <c r="P57" i="28"/>
  <c r="P58" i="28"/>
  <c r="P59" i="28"/>
  <c r="P60" i="28"/>
  <c r="P61" i="28"/>
  <c r="P62" i="28"/>
  <c r="P63" i="28"/>
  <c r="P64" i="28"/>
  <c r="P65" i="28"/>
  <c r="P66" i="28"/>
  <c r="P67" i="28"/>
  <c r="P68" i="28"/>
  <c r="P69" i="28"/>
  <c r="P70" i="28"/>
  <c r="P71" i="28"/>
  <c r="P72" i="28"/>
  <c r="P73" i="28"/>
  <c r="P74" i="28"/>
  <c r="P75" i="28"/>
  <c r="P76" i="28"/>
  <c r="P77" i="28"/>
  <c r="P78" i="28"/>
  <c r="P79" i="28"/>
  <c r="P80" i="28"/>
  <c r="P81" i="28"/>
  <c r="P82" i="28"/>
  <c r="P83" i="28"/>
  <c r="P84" i="28"/>
  <c r="P85" i="28"/>
  <c r="P86" i="28"/>
  <c r="P87" i="28"/>
  <c r="P88" i="28"/>
  <c r="P89" i="28"/>
  <c r="P90" i="28"/>
  <c r="P91" i="28"/>
  <c r="P92" i="28"/>
  <c r="P93" i="28"/>
  <c r="P94" i="28"/>
  <c r="P95" i="28"/>
  <c r="P96" i="28"/>
  <c r="P97" i="28"/>
  <c r="P98" i="28"/>
  <c r="P99" i="28"/>
  <c r="P100" i="28"/>
  <c r="P101" i="28"/>
  <c r="P102" i="28"/>
  <c r="P103" i="28"/>
  <c r="M10" i="27"/>
  <c r="M11" i="27" s="1"/>
  <c r="M12" i="27" s="1"/>
  <c r="M13" i="27" s="1"/>
  <c r="M14" i="27" s="1"/>
  <c r="M15" i="27" s="1"/>
  <c r="M16" i="27" s="1"/>
  <c r="M17" i="27" s="1"/>
  <c r="M18" i="27" s="1"/>
  <c r="M19" i="27" s="1"/>
  <c r="M20" i="27" s="1"/>
  <c r="M21" i="27" s="1"/>
  <c r="M22" i="27" s="1"/>
  <c r="M23" i="27" s="1"/>
  <c r="M24" i="27" s="1"/>
  <c r="M25" i="27" s="1"/>
  <c r="M26" i="27" s="1"/>
  <c r="M27" i="27" s="1"/>
  <c r="M28" i="27" s="1"/>
  <c r="M29" i="27" s="1"/>
  <c r="M30" i="27" s="1"/>
  <c r="M31" i="27" s="1"/>
  <c r="M32" i="27" s="1"/>
  <c r="M33" i="27" s="1"/>
  <c r="M34" i="27" s="1"/>
  <c r="M35" i="27" s="1"/>
  <c r="M36" i="27" s="1"/>
  <c r="M37" i="27" s="1"/>
  <c r="M38" i="27" s="1"/>
  <c r="M39" i="27" s="1"/>
  <c r="M40" i="27" s="1"/>
  <c r="M41" i="27" s="1"/>
  <c r="M42" i="27" s="1"/>
  <c r="M43" i="27" s="1"/>
  <c r="M44" i="27" s="1"/>
  <c r="M45" i="27" s="1"/>
  <c r="M46" i="27" s="1"/>
  <c r="M47" i="27" s="1"/>
  <c r="M48" i="27" s="1"/>
  <c r="M49" i="27" s="1"/>
  <c r="M50" i="27" s="1"/>
  <c r="M51" i="27" s="1"/>
  <c r="M52" i="27" s="1"/>
  <c r="M53" i="27" s="1"/>
  <c r="M54" i="27" s="1"/>
  <c r="M55" i="27" s="1"/>
  <c r="M56" i="27" s="1"/>
  <c r="M57" i="27" s="1"/>
  <c r="M58" i="27" s="1"/>
  <c r="M59" i="27" s="1"/>
  <c r="M60" i="27" s="1"/>
  <c r="M61" i="27" s="1"/>
  <c r="M62" i="27" s="1"/>
  <c r="M63" i="27" s="1"/>
  <c r="M64" i="27" s="1"/>
  <c r="M65" i="27" s="1"/>
  <c r="M66" i="27" s="1"/>
  <c r="M67" i="27" s="1"/>
  <c r="M68" i="27" s="1"/>
  <c r="M69" i="27" s="1"/>
  <c r="M70" i="27" s="1"/>
  <c r="M71" i="27" s="1"/>
  <c r="M72" i="27" s="1"/>
  <c r="M73" i="27" s="1"/>
  <c r="M74" i="27" s="1"/>
  <c r="M75" i="27" s="1"/>
  <c r="M76" i="27" s="1"/>
  <c r="M77" i="27" s="1"/>
  <c r="M78" i="27" s="1"/>
  <c r="M79" i="27" s="1"/>
  <c r="M80" i="27" s="1"/>
  <c r="M81" i="27" s="1"/>
  <c r="M82" i="27" s="1"/>
  <c r="M83" i="27" s="1"/>
  <c r="M84" i="27" s="1"/>
  <c r="M85" i="27" s="1"/>
  <c r="M86" i="27" s="1"/>
  <c r="M87" i="27" s="1"/>
  <c r="M88" i="27" s="1"/>
  <c r="M89" i="27" s="1"/>
  <c r="M90" i="27" s="1"/>
  <c r="M91" i="27" s="1"/>
  <c r="M92" i="27" s="1"/>
  <c r="M93" i="27" s="1"/>
  <c r="M94" i="27" s="1"/>
  <c r="M95" i="27" s="1"/>
  <c r="M96" i="27" s="1"/>
  <c r="M97" i="27" s="1"/>
  <c r="M98" i="27" s="1"/>
  <c r="M99" i="27" s="1"/>
  <c r="M100" i="27" s="1"/>
  <c r="M101" i="27" s="1"/>
  <c r="M102" i="27" s="1"/>
  <c r="M10" i="26"/>
  <c r="M11" i="26" s="1"/>
  <c r="M12" i="26" s="1"/>
  <c r="M13" i="26" s="1"/>
  <c r="M14" i="26" s="1"/>
  <c r="M15" i="26" s="1"/>
  <c r="M16" i="26" s="1"/>
  <c r="M17" i="26" s="1"/>
  <c r="M18" i="26" s="1"/>
  <c r="M19" i="26" s="1"/>
  <c r="M20" i="26" s="1"/>
  <c r="M21" i="26" s="1"/>
  <c r="M22" i="26" s="1"/>
  <c r="M23" i="26" s="1"/>
  <c r="M24" i="26" s="1"/>
  <c r="M25" i="26" s="1"/>
  <c r="M26" i="26" s="1"/>
  <c r="M27" i="26" s="1"/>
  <c r="M28" i="26" s="1"/>
  <c r="M29" i="26" s="1"/>
  <c r="M30" i="26" s="1"/>
  <c r="M31" i="26" s="1"/>
  <c r="M32" i="26" s="1"/>
  <c r="M33" i="26" s="1"/>
  <c r="M34" i="26" s="1"/>
  <c r="M35" i="26" s="1"/>
  <c r="M36" i="26" s="1"/>
  <c r="M37" i="26" s="1"/>
  <c r="M38" i="26" s="1"/>
  <c r="M39" i="26" s="1"/>
  <c r="M40" i="26" s="1"/>
  <c r="M41" i="26" s="1"/>
  <c r="M42" i="26" s="1"/>
  <c r="M43" i="26" s="1"/>
  <c r="M44" i="26" s="1"/>
  <c r="M45" i="26" s="1"/>
  <c r="M46" i="26" s="1"/>
  <c r="M47" i="26" s="1"/>
  <c r="M48" i="26" s="1"/>
  <c r="M49" i="26" s="1"/>
  <c r="M50" i="26" s="1"/>
  <c r="M51" i="26" s="1"/>
  <c r="M52" i="26" s="1"/>
  <c r="M53" i="26" s="1"/>
  <c r="M54" i="26" s="1"/>
  <c r="M55" i="26" s="1"/>
  <c r="M56" i="26" s="1"/>
  <c r="M57" i="26" s="1"/>
  <c r="M58" i="26" s="1"/>
  <c r="M59" i="26" s="1"/>
  <c r="M60" i="26" s="1"/>
  <c r="M61" i="26" s="1"/>
  <c r="M62" i="26" s="1"/>
  <c r="M63" i="26" s="1"/>
  <c r="M64" i="26" s="1"/>
  <c r="M65" i="26" s="1"/>
  <c r="M66" i="26" s="1"/>
  <c r="M67" i="26" s="1"/>
  <c r="M68" i="26" s="1"/>
  <c r="M69" i="26" s="1"/>
  <c r="M70" i="26" s="1"/>
  <c r="M71" i="26" s="1"/>
  <c r="M72" i="26" s="1"/>
  <c r="M73" i="26" s="1"/>
  <c r="M74" i="26" s="1"/>
  <c r="M75" i="26" s="1"/>
  <c r="M76" i="26" s="1"/>
  <c r="M77" i="26" s="1"/>
  <c r="M78" i="26" s="1"/>
  <c r="M79" i="26" s="1"/>
  <c r="M80" i="26" s="1"/>
  <c r="M81" i="26" s="1"/>
  <c r="M82" i="26" s="1"/>
  <c r="M83" i="26" s="1"/>
  <c r="M84" i="26" s="1"/>
  <c r="M85" i="26" s="1"/>
  <c r="M86" i="26" s="1"/>
  <c r="M87" i="26" s="1"/>
  <c r="M88" i="26" s="1"/>
  <c r="M89" i="26" s="1"/>
  <c r="M90" i="26" s="1"/>
  <c r="M91" i="26" s="1"/>
  <c r="M92" i="26" s="1"/>
  <c r="M93" i="26" s="1"/>
  <c r="M94" i="26" s="1"/>
  <c r="M95" i="26" s="1"/>
  <c r="M96" i="26" s="1"/>
  <c r="M97" i="26" s="1"/>
  <c r="M98" i="26" s="1"/>
  <c r="M99" i="26" s="1"/>
  <c r="M100" i="26" s="1"/>
  <c r="M101" i="26" s="1"/>
  <c r="M102" i="26" s="1"/>
  <c r="M10" i="25"/>
  <c r="M11" i="25" s="1"/>
  <c r="M12" i="25" s="1"/>
  <c r="M13" i="25" s="1"/>
  <c r="M14" i="25" s="1"/>
  <c r="M15" i="25" s="1"/>
  <c r="M16" i="25" s="1"/>
  <c r="M17" i="25" s="1"/>
  <c r="M18" i="25" s="1"/>
  <c r="M19" i="25" s="1"/>
  <c r="M20" i="25" s="1"/>
  <c r="M21" i="25" s="1"/>
  <c r="M22" i="25" s="1"/>
  <c r="M23" i="25" s="1"/>
  <c r="M24" i="25" s="1"/>
  <c r="M25" i="25" s="1"/>
  <c r="M26" i="25" s="1"/>
  <c r="M27" i="25" s="1"/>
  <c r="M28" i="25" s="1"/>
  <c r="M29" i="25" s="1"/>
  <c r="M30" i="25" s="1"/>
  <c r="M31" i="25" s="1"/>
  <c r="M32" i="25" s="1"/>
  <c r="M33" i="25" s="1"/>
  <c r="M34" i="25" s="1"/>
  <c r="M35" i="25" s="1"/>
  <c r="M36" i="25" s="1"/>
  <c r="M37" i="25" s="1"/>
  <c r="M38" i="25" s="1"/>
  <c r="M39" i="25" s="1"/>
  <c r="M40" i="25" s="1"/>
  <c r="M41" i="25" s="1"/>
  <c r="M42" i="25" s="1"/>
  <c r="M43" i="25" s="1"/>
  <c r="M44" i="25" s="1"/>
  <c r="M45" i="25" s="1"/>
  <c r="M46" i="25" s="1"/>
  <c r="M47" i="25" s="1"/>
  <c r="M48" i="25" s="1"/>
  <c r="M49" i="25" s="1"/>
  <c r="M50" i="25" s="1"/>
  <c r="M51" i="25" s="1"/>
  <c r="M52" i="25" s="1"/>
  <c r="M53" i="25" s="1"/>
  <c r="M54" i="25" s="1"/>
  <c r="M55" i="25" s="1"/>
  <c r="M56" i="25" s="1"/>
  <c r="M57" i="25" s="1"/>
  <c r="M58" i="25" s="1"/>
  <c r="M59" i="25" s="1"/>
  <c r="M60" i="25" s="1"/>
  <c r="M61" i="25" s="1"/>
  <c r="M62" i="25" s="1"/>
  <c r="M63" i="25" s="1"/>
  <c r="M64" i="25" s="1"/>
  <c r="M65" i="25" s="1"/>
  <c r="M66" i="25" s="1"/>
  <c r="M67" i="25" s="1"/>
  <c r="M68" i="25" s="1"/>
  <c r="M69" i="25" s="1"/>
  <c r="M70" i="25" s="1"/>
  <c r="M71" i="25" s="1"/>
  <c r="M72" i="25" s="1"/>
  <c r="M73" i="25" s="1"/>
  <c r="M74" i="25" s="1"/>
  <c r="M75" i="25" s="1"/>
  <c r="M76" i="25" s="1"/>
  <c r="M77" i="25" s="1"/>
  <c r="M78" i="25" s="1"/>
  <c r="M79" i="25" s="1"/>
  <c r="M80" i="25" s="1"/>
  <c r="M81" i="25" s="1"/>
  <c r="M82" i="25" s="1"/>
  <c r="M83" i="25" s="1"/>
  <c r="M84" i="25" s="1"/>
  <c r="M85" i="25" s="1"/>
  <c r="M86" i="25" s="1"/>
  <c r="M87" i="25" s="1"/>
  <c r="M88" i="25" s="1"/>
  <c r="M89" i="25" s="1"/>
  <c r="M90" i="25" s="1"/>
  <c r="M91" i="25" s="1"/>
  <c r="M92" i="25" s="1"/>
  <c r="M93" i="25" s="1"/>
  <c r="M94" i="25" s="1"/>
  <c r="M95" i="25" s="1"/>
  <c r="M96" i="25" s="1"/>
  <c r="M97" i="25" s="1"/>
  <c r="M98" i="25" s="1"/>
  <c r="M99" i="25" s="1"/>
  <c r="M100" i="25" s="1"/>
  <c r="M101" i="25" s="1"/>
  <c r="M102" i="25" s="1"/>
  <c r="M10" i="24"/>
  <c r="M11" i="24" s="1"/>
  <c r="M12" i="24" s="1"/>
  <c r="M13" i="24" s="1"/>
  <c r="M14" i="24" s="1"/>
  <c r="M15" i="24" s="1"/>
  <c r="M16" i="24" s="1"/>
  <c r="M17" i="24" s="1"/>
  <c r="M18" i="24" s="1"/>
  <c r="M19" i="24" s="1"/>
  <c r="M20" i="24" s="1"/>
  <c r="M21" i="24" s="1"/>
  <c r="M22" i="24" s="1"/>
  <c r="M23" i="24" s="1"/>
  <c r="M24" i="24" s="1"/>
  <c r="M25" i="24" s="1"/>
  <c r="M26" i="24" s="1"/>
  <c r="M27" i="24" s="1"/>
  <c r="M28" i="24" s="1"/>
  <c r="M29" i="24" s="1"/>
  <c r="M30" i="24" s="1"/>
  <c r="M31" i="24" s="1"/>
  <c r="M32" i="24" s="1"/>
  <c r="M33" i="24" s="1"/>
  <c r="M34" i="24" s="1"/>
  <c r="M35" i="24" s="1"/>
  <c r="M36" i="24" s="1"/>
  <c r="M37" i="24" s="1"/>
  <c r="M38" i="24" s="1"/>
  <c r="M39" i="24" s="1"/>
  <c r="M40" i="24" s="1"/>
  <c r="M41" i="24" s="1"/>
  <c r="M42" i="24" s="1"/>
  <c r="M43" i="24" s="1"/>
  <c r="M44" i="24" s="1"/>
  <c r="M45" i="24" s="1"/>
  <c r="M46" i="24" s="1"/>
  <c r="M47" i="24" s="1"/>
  <c r="M48" i="24" s="1"/>
  <c r="M49" i="24" s="1"/>
  <c r="M50" i="24" s="1"/>
  <c r="M51" i="24" s="1"/>
  <c r="M52" i="24" s="1"/>
  <c r="M53" i="24" s="1"/>
  <c r="M54" i="24" s="1"/>
  <c r="M55" i="24" s="1"/>
  <c r="M56" i="24" s="1"/>
  <c r="M57" i="24" s="1"/>
  <c r="M58" i="24" s="1"/>
  <c r="M59" i="24" s="1"/>
  <c r="M60" i="24" s="1"/>
  <c r="M61" i="24" s="1"/>
  <c r="M62" i="24" s="1"/>
  <c r="M63" i="24" s="1"/>
  <c r="M64" i="24" s="1"/>
  <c r="M65" i="24" s="1"/>
  <c r="M66" i="24" s="1"/>
  <c r="M67" i="24" s="1"/>
  <c r="M68" i="24" s="1"/>
  <c r="M69" i="24" s="1"/>
  <c r="M70" i="24" s="1"/>
  <c r="M71" i="24" s="1"/>
  <c r="M72" i="24" s="1"/>
  <c r="M73" i="24" s="1"/>
  <c r="M74" i="24" s="1"/>
  <c r="M75" i="24" s="1"/>
  <c r="M76" i="24" s="1"/>
  <c r="M77" i="24" s="1"/>
  <c r="M78" i="24" s="1"/>
  <c r="M79" i="24" s="1"/>
  <c r="M80" i="24" s="1"/>
  <c r="M81" i="24" s="1"/>
  <c r="M82" i="24" s="1"/>
  <c r="M83" i="24" s="1"/>
  <c r="M84" i="24" s="1"/>
  <c r="M85" i="24" s="1"/>
  <c r="M86" i="24" s="1"/>
  <c r="M87" i="24" s="1"/>
  <c r="M88" i="24" s="1"/>
  <c r="M89" i="24" s="1"/>
  <c r="M90" i="24" s="1"/>
  <c r="M91" i="24" s="1"/>
  <c r="M92" i="24" s="1"/>
  <c r="M93" i="24" s="1"/>
  <c r="M94" i="24" s="1"/>
  <c r="M95" i="24" s="1"/>
  <c r="M96" i="24" s="1"/>
  <c r="M97" i="24" s="1"/>
  <c r="M98" i="24" s="1"/>
  <c r="M99" i="24" s="1"/>
  <c r="M100" i="24" s="1"/>
  <c r="M101" i="24" s="1"/>
  <c r="M102" i="24" s="1"/>
  <c r="M11" i="23"/>
  <c r="M12" i="23" s="1"/>
  <c r="M13" i="23" s="1"/>
  <c r="M14" i="23" s="1"/>
  <c r="M15" i="23" s="1"/>
  <c r="M16" i="23" s="1"/>
  <c r="M17" i="23" s="1"/>
  <c r="M18" i="23" s="1"/>
  <c r="M19" i="23" s="1"/>
  <c r="M20" i="23" s="1"/>
  <c r="M21" i="23" s="1"/>
  <c r="M22" i="23" s="1"/>
  <c r="M23" i="23" s="1"/>
  <c r="M24" i="23" s="1"/>
  <c r="M25" i="23" s="1"/>
  <c r="M26" i="23" s="1"/>
  <c r="M27" i="23" s="1"/>
  <c r="M28" i="23" s="1"/>
  <c r="M29" i="23" s="1"/>
  <c r="M30" i="23" s="1"/>
  <c r="M31" i="23" s="1"/>
  <c r="M32" i="23" s="1"/>
  <c r="M33" i="23" s="1"/>
  <c r="M34" i="23" s="1"/>
  <c r="M35" i="23" s="1"/>
  <c r="M36" i="23" s="1"/>
  <c r="M37" i="23" s="1"/>
  <c r="M38" i="23" s="1"/>
  <c r="M39" i="23" s="1"/>
  <c r="M40" i="23" s="1"/>
  <c r="M41" i="23" s="1"/>
  <c r="M42" i="23" s="1"/>
  <c r="M43" i="23" s="1"/>
  <c r="M44" i="23" s="1"/>
  <c r="M45" i="23" s="1"/>
  <c r="M46" i="23" s="1"/>
  <c r="M47" i="23" s="1"/>
  <c r="M48" i="23" s="1"/>
  <c r="M49" i="23" s="1"/>
  <c r="M50" i="23" s="1"/>
  <c r="M51" i="23" s="1"/>
  <c r="M52" i="23" s="1"/>
  <c r="M53" i="23" s="1"/>
  <c r="M54" i="23" s="1"/>
  <c r="M55" i="23" s="1"/>
  <c r="M56" i="23" s="1"/>
  <c r="M57" i="23" s="1"/>
  <c r="M58" i="23" s="1"/>
  <c r="M59" i="23" s="1"/>
  <c r="M60" i="23" s="1"/>
  <c r="M61" i="23" s="1"/>
  <c r="M62" i="23" s="1"/>
  <c r="M63" i="23" s="1"/>
  <c r="M64" i="23" s="1"/>
  <c r="M65" i="23" s="1"/>
  <c r="M66" i="23" s="1"/>
  <c r="M67" i="23" s="1"/>
  <c r="M68" i="23" s="1"/>
  <c r="M69" i="23" s="1"/>
  <c r="M70" i="23" s="1"/>
  <c r="M71" i="23" s="1"/>
  <c r="M72" i="23" s="1"/>
  <c r="M73" i="23" s="1"/>
  <c r="M74" i="23" s="1"/>
  <c r="M75" i="23" s="1"/>
  <c r="M76" i="23" s="1"/>
  <c r="M77" i="23" s="1"/>
  <c r="M78" i="23" s="1"/>
  <c r="M79" i="23" s="1"/>
  <c r="M80" i="23" s="1"/>
  <c r="M81" i="23" s="1"/>
  <c r="M82" i="23" s="1"/>
  <c r="M83" i="23" s="1"/>
  <c r="M84" i="23" s="1"/>
  <c r="M85" i="23" s="1"/>
  <c r="M86" i="23" s="1"/>
  <c r="M87" i="23" s="1"/>
  <c r="M88" i="23" s="1"/>
  <c r="M89" i="23" s="1"/>
  <c r="M90" i="23" s="1"/>
  <c r="M91" i="23" s="1"/>
  <c r="M92" i="23" s="1"/>
  <c r="M93" i="23" s="1"/>
  <c r="M94" i="23" s="1"/>
  <c r="M95" i="23" s="1"/>
  <c r="M96" i="23" s="1"/>
  <c r="M97" i="23" s="1"/>
  <c r="M98" i="23" s="1"/>
  <c r="M99" i="23" s="1"/>
  <c r="M100" i="23" s="1"/>
  <c r="M101" i="23" s="1"/>
  <c r="M102" i="23" s="1"/>
  <c r="M103" i="23" s="1"/>
  <c r="M10" i="22"/>
  <c r="M11" i="22"/>
  <c r="M12" i="22" s="1"/>
  <c r="M13" i="22" s="1"/>
  <c r="M14" i="22" s="1"/>
  <c r="M15" i="22" s="1"/>
  <c r="M16" i="22" s="1"/>
  <c r="M17" i="22" s="1"/>
  <c r="M18" i="22" s="1"/>
  <c r="M19" i="22" s="1"/>
  <c r="M20" i="22" s="1"/>
  <c r="M21" i="22" s="1"/>
  <c r="M22" i="22" s="1"/>
  <c r="M23" i="22" s="1"/>
  <c r="M24" i="22" s="1"/>
  <c r="M25" i="22" s="1"/>
  <c r="M26" i="22" s="1"/>
  <c r="M27" i="22" s="1"/>
  <c r="M28" i="22" s="1"/>
  <c r="M29" i="22" s="1"/>
  <c r="M30" i="22" s="1"/>
  <c r="M31" i="22" s="1"/>
  <c r="M32" i="22" s="1"/>
  <c r="M33" i="22" s="1"/>
  <c r="M34" i="22" s="1"/>
  <c r="M35" i="22" s="1"/>
  <c r="M36" i="22" s="1"/>
  <c r="M37" i="22" s="1"/>
  <c r="M38" i="22" s="1"/>
  <c r="M39" i="22" s="1"/>
  <c r="M40" i="22" s="1"/>
  <c r="M41" i="22" s="1"/>
  <c r="M42" i="22" s="1"/>
  <c r="M43" i="22" s="1"/>
  <c r="M44" i="22" s="1"/>
  <c r="M45" i="22" s="1"/>
  <c r="M46" i="22" s="1"/>
  <c r="M47" i="22" s="1"/>
  <c r="M48" i="22" s="1"/>
  <c r="M49" i="22" s="1"/>
  <c r="M50" i="22" s="1"/>
  <c r="M51" i="22" s="1"/>
  <c r="M52" i="22" s="1"/>
  <c r="M53" i="22" s="1"/>
  <c r="M54" i="22" s="1"/>
  <c r="M55" i="22" s="1"/>
  <c r="M56" i="22" s="1"/>
  <c r="M57" i="22" s="1"/>
  <c r="M58" i="22" s="1"/>
  <c r="M59" i="22" s="1"/>
  <c r="M60" i="22" s="1"/>
  <c r="M61" i="22" s="1"/>
  <c r="M62" i="22" s="1"/>
  <c r="M63" i="22" s="1"/>
  <c r="M64" i="22" s="1"/>
  <c r="M65" i="22" s="1"/>
  <c r="M66" i="22" s="1"/>
  <c r="M67" i="22" s="1"/>
  <c r="M68" i="22" s="1"/>
  <c r="M69" i="22" s="1"/>
  <c r="M70" i="22" s="1"/>
  <c r="M71" i="22" s="1"/>
  <c r="M72" i="22" s="1"/>
  <c r="M73" i="22" s="1"/>
  <c r="M74" i="22" s="1"/>
  <c r="M75" i="22" s="1"/>
  <c r="M76" i="22" s="1"/>
  <c r="M77" i="22" s="1"/>
  <c r="M78" i="22" s="1"/>
  <c r="M79" i="22" s="1"/>
  <c r="M80" i="22" s="1"/>
  <c r="M81" i="22" s="1"/>
  <c r="M82" i="22" s="1"/>
  <c r="M83" i="22" s="1"/>
  <c r="M84" i="22" s="1"/>
  <c r="M85" i="22" s="1"/>
  <c r="M86" i="22" s="1"/>
  <c r="M87" i="22" s="1"/>
  <c r="M88" i="22" s="1"/>
  <c r="M89" i="22" s="1"/>
  <c r="M90" i="22" s="1"/>
  <c r="M91" i="22" s="1"/>
  <c r="M92" i="22" s="1"/>
  <c r="M93" i="22" s="1"/>
  <c r="M94" i="22" s="1"/>
  <c r="M95" i="22" s="1"/>
  <c r="M96" i="22" s="1"/>
  <c r="M97" i="22" s="1"/>
  <c r="M98" i="22" s="1"/>
  <c r="M99" i="22" s="1"/>
  <c r="M100" i="22" s="1"/>
  <c r="M101" i="22" s="1"/>
  <c r="M102" i="22" s="1"/>
  <c r="M10" i="21"/>
  <c r="M11" i="21"/>
  <c r="M12" i="21" s="1"/>
  <c r="M13" i="21" s="1"/>
  <c r="M14" i="21" s="1"/>
  <c r="M15" i="21" s="1"/>
  <c r="M16" i="21" s="1"/>
  <c r="M17" i="21" s="1"/>
  <c r="M18" i="21" s="1"/>
  <c r="M19" i="21" s="1"/>
  <c r="M20" i="21" s="1"/>
  <c r="M21" i="21" s="1"/>
  <c r="M22" i="21" s="1"/>
  <c r="M23" i="21" s="1"/>
  <c r="M24" i="21" s="1"/>
  <c r="M25" i="21" s="1"/>
  <c r="M26" i="21" s="1"/>
  <c r="M27" i="21" s="1"/>
  <c r="M28" i="21" s="1"/>
  <c r="M29" i="21" s="1"/>
  <c r="M30" i="21" s="1"/>
  <c r="M31" i="21" s="1"/>
  <c r="M32" i="21" s="1"/>
  <c r="M33" i="21" s="1"/>
  <c r="M34" i="21" s="1"/>
  <c r="M35" i="21" s="1"/>
  <c r="M36" i="21" s="1"/>
  <c r="M37" i="21" s="1"/>
  <c r="M38" i="21" s="1"/>
  <c r="M39" i="21" s="1"/>
  <c r="M40" i="21" s="1"/>
  <c r="M41" i="21" s="1"/>
  <c r="M42" i="21" s="1"/>
  <c r="M43" i="21" s="1"/>
  <c r="M44" i="21" s="1"/>
  <c r="M45" i="21" s="1"/>
  <c r="M46" i="21" s="1"/>
  <c r="M47" i="21" s="1"/>
  <c r="M48" i="21" s="1"/>
  <c r="M49" i="21" s="1"/>
  <c r="M50" i="21" s="1"/>
  <c r="M51" i="21" s="1"/>
  <c r="M52" i="21" s="1"/>
  <c r="M53" i="21" s="1"/>
  <c r="M54" i="21" s="1"/>
  <c r="M55" i="21" s="1"/>
  <c r="M56" i="21" s="1"/>
  <c r="M57" i="21" s="1"/>
  <c r="M58" i="21" s="1"/>
  <c r="M59" i="21" s="1"/>
  <c r="M60" i="21" s="1"/>
  <c r="M61" i="21" s="1"/>
  <c r="M62" i="21" s="1"/>
  <c r="M63" i="21" s="1"/>
  <c r="M64" i="21" s="1"/>
  <c r="M65" i="21" s="1"/>
  <c r="M66" i="21" s="1"/>
  <c r="M67" i="21" s="1"/>
  <c r="M68" i="21" s="1"/>
  <c r="M69" i="21" s="1"/>
  <c r="M70" i="21" s="1"/>
  <c r="M71" i="21" s="1"/>
  <c r="M72" i="21" s="1"/>
  <c r="M73" i="21" s="1"/>
  <c r="M74" i="21" s="1"/>
  <c r="M75" i="21" s="1"/>
  <c r="M76" i="21" s="1"/>
  <c r="M77" i="21" s="1"/>
  <c r="M78" i="21" s="1"/>
  <c r="M79" i="21" s="1"/>
  <c r="M80" i="21" s="1"/>
  <c r="M81" i="21" s="1"/>
  <c r="M82" i="21" s="1"/>
  <c r="M83" i="21" s="1"/>
  <c r="M84" i="21" s="1"/>
  <c r="M85" i="21" s="1"/>
  <c r="M86" i="21" s="1"/>
  <c r="M87" i="21" s="1"/>
  <c r="M88" i="21" s="1"/>
  <c r="M89" i="21" s="1"/>
  <c r="M90" i="21" s="1"/>
  <c r="M91" i="21" s="1"/>
  <c r="M92" i="21" s="1"/>
  <c r="M93" i="21" s="1"/>
  <c r="M94" i="21" s="1"/>
  <c r="M95" i="21" s="1"/>
  <c r="M96" i="21" s="1"/>
  <c r="M97" i="21" s="1"/>
  <c r="M98" i="21" s="1"/>
  <c r="M99" i="21" s="1"/>
  <c r="M100" i="21" s="1"/>
  <c r="M101" i="21" s="1"/>
  <c r="M102" i="21" s="1"/>
  <c r="M10" i="20"/>
  <c r="M11" i="20" s="1"/>
  <c r="M12" i="20" s="1"/>
  <c r="M13" i="20" s="1"/>
  <c r="M14" i="20" s="1"/>
  <c r="M15" i="20" s="1"/>
  <c r="M16" i="20" s="1"/>
  <c r="M17" i="20" s="1"/>
  <c r="M18" i="20" s="1"/>
  <c r="M19" i="20" s="1"/>
  <c r="M20" i="20" s="1"/>
  <c r="M21" i="20" s="1"/>
  <c r="M22" i="20" s="1"/>
  <c r="M23" i="20" s="1"/>
  <c r="M24" i="20" s="1"/>
  <c r="M25" i="20" s="1"/>
  <c r="M26" i="20" s="1"/>
  <c r="M27" i="20" s="1"/>
  <c r="M28" i="20" s="1"/>
  <c r="M29" i="20" s="1"/>
  <c r="M30" i="20" s="1"/>
  <c r="M31" i="20" s="1"/>
  <c r="M32" i="20" s="1"/>
  <c r="M33" i="20" s="1"/>
  <c r="M34" i="20" s="1"/>
  <c r="M35" i="20" s="1"/>
  <c r="M36" i="20" s="1"/>
  <c r="M37" i="20" s="1"/>
  <c r="M38" i="20" s="1"/>
  <c r="M39" i="20" s="1"/>
  <c r="M40" i="20" s="1"/>
  <c r="M41" i="20" s="1"/>
  <c r="M42" i="20" s="1"/>
  <c r="M43" i="20" s="1"/>
  <c r="M44" i="20" s="1"/>
  <c r="M45" i="20" s="1"/>
  <c r="M46" i="20" s="1"/>
  <c r="M47" i="20" s="1"/>
  <c r="M48" i="20" s="1"/>
  <c r="M49" i="20" s="1"/>
  <c r="M50" i="20" s="1"/>
  <c r="M51" i="20" s="1"/>
  <c r="M52" i="20" s="1"/>
  <c r="M53" i="20" s="1"/>
  <c r="M54" i="20" s="1"/>
  <c r="M55" i="20" s="1"/>
  <c r="M56" i="20" s="1"/>
  <c r="M57" i="20" s="1"/>
  <c r="M58" i="20" s="1"/>
  <c r="M59" i="20" s="1"/>
  <c r="M60" i="20" s="1"/>
  <c r="M61" i="20" s="1"/>
  <c r="M62" i="20" s="1"/>
  <c r="M63" i="20" s="1"/>
  <c r="M64" i="20" s="1"/>
  <c r="M65" i="20" s="1"/>
  <c r="M66" i="20" s="1"/>
  <c r="M67" i="20" s="1"/>
  <c r="M68" i="20" s="1"/>
  <c r="M69" i="20" s="1"/>
  <c r="M70" i="20" s="1"/>
  <c r="M71" i="20" s="1"/>
  <c r="M72" i="20" s="1"/>
  <c r="M73" i="20" s="1"/>
  <c r="M74" i="20" s="1"/>
  <c r="M75" i="20" s="1"/>
  <c r="M76" i="20" s="1"/>
  <c r="M77" i="20" s="1"/>
  <c r="M78" i="20" s="1"/>
  <c r="M79" i="20" s="1"/>
  <c r="M80" i="20" s="1"/>
  <c r="M81" i="20" s="1"/>
  <c r="M82" i="20" s="1"/>
  <c r="M83" i="20" s="1"/>
  <c r="M84" i="20" s="1"/>
  <c r="M85" i="20" s="1"/>
  <c r="M86" i="20" s="1"/>
  <c r="M87" i="20" s="1"/>
  <c r="M88" i="20" s="1"/>
  <c r="M89" i="20" s="1"/>
  <c r="M90" i="20" s="1"/>
  <c r="M91" i="20" s="1"/>
  <c r="M92" i="20" s="1"/>
  <c r="M93" i="20" s="1"/>
  <c r="M94" i="20" s="1"/>
  <c r="M95" i="20" s="1"/>
  <c r="M96" i="20" s="1"/>
  <c r="M97" i="20" s="1"/>
  <c r="M98" i="20" s="1"/>
  <c r="M99" i="20" s="1"/>
  <c r="M100" i="20" s="1"/>
  <c r="M101" i="20" s="1"/>
  <c r="M102" i="20" s="1"/>
  <c r="M10" i="19"/>
  <c r="M11" i="19" s="1"/>
  <c r="M12" i="19" s="1"/>
  <c r="M13" i="19" s="1"/>
  <c r="M14" i="19" s="1"/>
  <c r="M15" i="19" s="1"/>
  <c r="M16" i="19" s="1"/>
  <c r="M17" i="19" s="1"/>
  <c r="M18" i="19" s="1"/>
  <c r="M19" i="19" s="1"/>
  <c r="M20" i="19" s="1"/>
  <c r="M21" i="19" s="1"/>
  <c r="M22" i="19" s="1"/>
  <c r="M23" i="19" s="1"/>
  <c r="M24" i="19" s="1"/>
  <c r="M25" i="19" s="1"/>
  <c r="M26" i="19" s="1"/>
  <c r="M27" i="19" s="1"/>
  <c r="M28" i="19" s="1"/>
  <c r="M29" i="19" s="1"/>
  <c r="M30" i="19" s="1"/>
  <c r="M31" i="19" s="1"/>
  <c r="M32" i="19" s="1"/>
  <c r="M33" i="19" s="1"/>
  <c r="M34" i="19" s="1"/>
  <c r="M35" i="19" s="1"/>
  <c r="M36" i="19" s="1"/>
  <c r="M37" i="19" s="1"/>
  <c r="M38" i="19" s="1"/>
  <c r="M39" i="19" s="1"/>
  <c r="M40" i="19" s="1"/>
  <c r="M41" i="19" s="1"/>
  <c r="M42" i="19" s="1"/>
  <c r="M43" i="19" s="1"/>
  <c r="M44" i="19" s="1"/>
  <c r="M45" i="19" s="1"/>
  <c r="M46" i="19" s="1"/>
  <c r="M47" i="19" s="1"/>
  <c r="M48" i="19" s="1"/>
  <c r="M49" i="19" s="1"/>
  <c r="M50" i="19" s="1"/>
  <c r="M51" i="19" s="1"/>
  <c r="M52" i="19" s="1"/>
  <c r="M53" i="19" s="1"/>
  <c r="M54" i="19" s="1"/>
  <c r="M55" i="19" s="1"/>
  <c r="M56" i="19" s="1"/>
  <c r="M57" i="19" s="1"/>
  <c r="M58" i="19" s="1"/>
  <c r="M59" i="19" s="1"/>
  <c r="M60" i="19" s="1"/>
  <c r="M61" i="19" s="1"/>
  <c r="M62" i="19" s="1"/>
  <c r="M63" i="19" s="1"/>
  <c r="M64" i="19" s="1"/>
  <c r="M65" i="19" s="1"/>
  <c r="M66" i="19" s="1"/>
  <c r="M67" i="19" s="1"/>
  <c r="M68" i="19" s="1"/>
  <c r="M69" i="19" s="1"/>
  <c r="M70" i="19" s="1"/>
  <c r="M71" i="19" s="1"/>
  <c r="M72" i="19" s="1"/>
  <c r="M73" i="19" s="1"/>
  <c r="M74" i="19" s="1"/>
  <c r="M75" i="19" s="1"/>
  <c r="M76" i="19" s="1"/>
  <c r="M77" i="19" s="1"/>
  <c r="M78" i="19" s="1"/>
  <c r="M79" i="19" s="1"/>
  <c r="M80" i="19" s="1"/>
  <c r="M81" i="19" s="1"/>
  <c r="M82" i="19" s="1"/>
  <c r="M83" i="19" s="1"/>
  <c r="M84" i="19" s="1"/>
  <c r="M85" i="19" s="1"/>
  <c r="M86" i="19" s="1"/>
  <c r="M87" i="19" s="1"/>
  <c r="M88" i="19" s="1"/>
  <c r="M89" i="19" s="1"/>
  <c r="M90" i="19" s="1"/>
  <c r="M91" i="19" s="1"/>
  <c r="M92" i="19" s="1"/>
  <c r="M93" i="19" s="1"/>
  <c r="M94" i="19" s="1"/>
  <c r="M95" i="19" s="1"/>
  <c r="M96" i="19" s="1"/>
  <c r="M97" i="19" s="1"/>
  <c r="M98" i="19" s="1"/>
  <c r="M99" i="19" s="1"/>
  <c r="M100" i="19" s="1"/>
  <c r="M101" i="19" s="1"/>
  <c r="M102" i="19" s="1"/>
  <c r="M11" i="18"/>
  <c r="M12" i="18" s="1"/>
  <c r="M13" i="18" s="1"/>
  <c r="M14" i="18" s="1"/>
  <c r="M15" i="18" s="1"/>
  <c r="M16" i="18" s="1"/>
  <c r="M17" i="18" s="1"/>
  <c r="M18" i="18" s="1"/>
  <c r="M19" i="18" s="1"/>
  <c r="M20" i="18" s="1"/>
  <c r="M21" i="18" s="1"/>
  <c r="M22" i="18" s="1"/>
  <c r="M23" i="18" s="1"/>
  <c r="M24" i="18" s="1"/>
  <c r="M25" i="18" s="1"/>
  <c r="M26" i="18" s="1"/>
  <c r="M27" i="18" s="1"/>
  <c r="M28" i="18" s="1"/>
  <c r="M29" i="18" s="1"/>
  <c r="M30" i="18" s="1"/>
  <c r="M31" i="18" s="1"/>
  <c r="M32" i="18" s="1"/>
  <c r="M33" i="18" s="1"/>
  <c r="M34" i="18" s="1"/>
  <c r="M35" i="18" s="1"/>
  <c r="M36" i="18" s="1"/>
  <c r="M37" i="18" s="1"/>
  <c r="M38" i="18" s="1"/>
  <c r="M39" i="18" s="1"/>
  <c r="M40" i="18" s="1"/>
  <c r="M41" i="18" s="1"/>
  <c r="M42" i="18" s="1"/>
  <c r="M43" i="18" s="1"/>
  <c r="M44" i="18" s="1"/>
  <c r="M45" i="18" s="1"/>
  <c r="M46" i="18" s="1"/>
  <c r="M47" i="18" s="1"/>
  <c r="M48" i="18" s="1"/>
  <c r="M49" i="18" s="1"/>
  <c r="M50" i="18" s="1"/>
  <c r="M51" i="18" s="1"/>
  <c r="M52" i="18" s="1"/>
  <c r="M53" i="18" s="1"/>
  <c r="M54" i="18" s="1"/>
  <c r="M55" i="18" s="1"/>
  <c r="M56" i="18" s="1"/>
  <c r="M57" i="18" s="1"/>
  <c r="M58" i="18" s="1"/>
  <c r="M59" i="18" s="1"/>
  <c r="M60" i="18" s="1"/>
  <c r="M61" i="18" s="1"/>
  <c r="M62" i="18" s="1"/>
  <c r="M63" i="18" s="1"/>
  <c r="M64" i="18" s="1"/>
  <c r="M65" i="18" s="1"/>
  <c r="M66" i="18" s="1"/>
  <c r="M67" i="18" s="1"/>
  <c r="M68" i="18" s="1"/>
  <c r="M69" i="18" s="1"/>
  <c r="M70" i="18" s="1"/>
  <c r="M71" i="18" s="1"/>
  <c r="M72" i="18" s="1"/>
  <c r="M73" i="18" s="1"/>
  <c r="M74" i="18" s="1"/>
  <c r="M75" i="18" s="1"/>
  <c r="M76" i="18" s="1"/>
  <c r="M77" i="18" s="1"/>
  <c r="M78" i="18" s="1"/>
  <c r="M79" i="18" s="1"/>
  <c r="M80" i="18" s="1"/>
  <c r="M81" i="18" s="1"/>
  <c r="M82" i="18" s="1"/>
  <c r="M83" i="18" s="1"/>
  <c r="M84" i="18" s="1"/>
  <c r="M85" i="18" s="1"/>
  <c r="M86" i="18" s="1"/>
  <c r="M87" i="18" s="1"/>
  <c r="M88" i="18" s="1"/>
  <c r="M89" i="18" s="1"/>
  <c r="M90" i="18" s="1"/>
  <c r="M91" i="18" s="1"/>
  <c r="M92" i="18" s="1"/>
  <c r="M93" i="18" s="1"/>
  <c r="M94" i="18" s="1"/>
  <c r="M95" i="18" s="1"/>
  <c r="M96" i="18" s="1"/>
  <c r="M97" i="18" s="1"/>
  <c r="M98" i="18" s="1"/>
  <c r="M99" i="18" s="1"/>
  <c r="M100" i="18" s="1"/>
  <c r="M101" i="18" s="1"/>
  <c r="M102" i="18" s="1"/>
  <c r="M103" i="18" s="1"/>
  <c r="M10" i="17"/>
  <c r="M11" i="17" s="1"/>
  <c r="M12" i="17" s="1"/>
  <c r="M13" i="17" s="1"/>
  <c r="M14" i="17" s="1"/>
  <c r="M15" i="17" s="1"/>
  <c r="M16" i="17" s="1"/>
  <c r="M17" i="17" s="1"/>
  <c r="M18" i="17" s="1"/>
  <c r="M19" i="17" s="1"/>
  <c r="M20" i="17" s="1"/>
  <c r="M21" i="17" s="1"/>
  <c r="M22" i="17" s="1"/>
  <c r="M23" i="17" s="1"/>
  <c r="M24" i="17" s="1"/>
  <c r="M25" i="17" s="1"/>
  <c r="M26" i="17" s="1"/>
  <c r="M27" i="17" s="1"/>
  <c r="M28" i="17" s="1"/>
  <c r="M29" i="17" s="1"/>
  <c r="M30" i="17" s="1"/>
  <c r="M31" i="17" s="1"/>
  <c r="M32" i="17" s="1"/>
  <c r="M33" i="17" s="1"/>
  <c r="M34" i="17" s="1"/>
  <c r="M35" i="17" s="1"/>
  <c r="M36" i="17" s="1"/>
  <c r="M37" i="17" s="1"/>
  <c r="M38" i="17" s="1"/>
  <c r="M39" i="17" s="1"/>
  <c r="M40" i="17" s="1"/>
  <c r="M41" i="17" s="1"/>
  <c r="M42" i="17" s="1"/>
  <c r="M43" i="17" s="1"/>
  <c r="M44" i="17" s="1"/>
  <c r="M45" i="17" s="1"/>
  <c r="M46" i="17" s="1"/>
  <c r="M47" i="17" s="1"/>
  <c r="M48" i="17" s="1"/>
  <c r="M49" i="17" s="1"/>
  <c r="M50" i="17" s="1"/>
  <c r="M51" i="17" s="1"/>
  <c r="M52" i="17" s="1"/>
  <c r="M53" i="17" s="1"/>
  <c r="M54" i="17" s="1"/>
  <c r="M55" i="17" s="1"/>
  <c r="M56" i="17" s="1"/>
  <c r="M57" i="17" s="1"/>
  <c r="M58" i="17" s="1"/>
  <c r="M59" i="17" s="1"/>
  <c r="M60" i="17" s="1"/>
  <c r="M61" i="17" s="1"/>
  <c r="M62" i="17" s="1"/>
  <c r="M63" i="17" s="1"/>
  <c r="M64" i="17" s="1"/>
  <c r="M65" i="17" s="1"/>
  <c r="M66" i="17" s="1"/>
  <c r="M67" i="17" s="1"/>
  <c r="M68" i="17" s="1"/>
  <c r="M69" i="17" s="1"/>
  <c r="M70" i="17" s="1"/>
  <c r="M71" i="17" s="1"/>
  <c r="M72" i="17" s="1"/>
  <c r="M73" i="17" s="1"/>
  <c r="M74" i="17" s="1"/>
  <c r="M75" i="17" s="1"/>
  <c r="M76" i="17" s="1"/>
  <c r="M77" i="17" s="1"/>
  <c r="M78" i="17" s="1"/>
  <c r="M79" i="17" s="1"/>
  <c r="M80" i="17" s="1"/>
  <c r="M81" i="17" s="1"/>
  <c r="M82" i="17" s="1"/>
  <c r="M83" i="17" s="1"/>
  <c r="M84" i="17" s="1"/>
  <c r="M85" i="17" s="1"/>
  <c r="M86" i="17" s="1"/>
  <c r="M87" i="17" s="1"/>
  <c r="M88" i="17" s="1"/>
  <c r="M89" i="17" s="1"/>
  <c r="M90" i="17" s="1"/>
  <c r="M91" i="17" s="1"/>
  <c r="M92" i="17" s="1"/>
  <c r="M93" i="17" s="1"/>
  <c r="M94" i="17" s="1"/>
  <c r="M95" i="17" s="1"/>
  <c r="M96" i="17" s="1"/>
  <c r="M97" i="17" s="1"/>
  <c r="M98" i="17" s="1"/>
  <c r="M99" i="17" s="1"/>
  <c r="M100" i="17" s="1"/>
  <c r="M101" i="17" s="1"/>
  <c r="M102" i="17" s="1"/>
  <c r="M10" i="16"/>
  <c r="M11" i="16"/>
  <c r="M12" i="16" s="1"/>
  <c r="M13" i="16" s="1"/>
  <c r="M14" i="16" s="1"/>
  <c r="M15" i="16" s="1"/>
  <c r="M16" i="16" s="1"/>
  <c r="M17" i="16" s="1"/>
  <c r="M18" i="16" s="1"/>
  <c r="M19" i="16" s="1"/>
  <c r="M20" i="16" s="1"/>
  <c r="M21" i="16" s="1"/>
  <c r="M22" i="16" s="1"/>
  <c r="M23" i="16" s="1"/>
  <c r="M24" i="16" s="1"/>
  <c r="M25" i="16" s="1"/>
  <c r="M26" i="16" s="1"/>
  <c r="M27" i="16" s="1"/>
  <c r="M28" i="16" s="1"/>
  <c r="M29" i="16" s="1"/>
  <c r="M30" i="16" s="1"/>
  <c r="M31" i="16" s="1"/>
  <c r="M32" i="16" s="1"/>
  <c r="M33" i="16" s="1"/>
  <c r="M34" i="16" s="1"/>
  <c r="M35" i="16" s="1"/>
  <c r="M36" i="16" s="1"/>
  <c r="M37" i="16" s="1"/>
  <c r="M38" i="16" s="1"/>
  <c r="M39" i="16" s="1"/>
  <c r="M40" i="16" s="1"/>
  <c r="M41" i="16" s="1"/>
  <c r="M42" i="16" s="1"/>
  <c r="M43" i="16" s="1"/>
  <c r="M44" i="16" s="1"/>
  <c r="M45" i="16" s="1"/>
  <c r="M46" i="16" s="1"/>
  <c r="M47" i="16" s="1"/>
  <c r="M48" i="16" s="1"/>
  <c r="M49" i="16" s="1"/>
  <c r="M50" i="16" s="1"/>
  <c r="M51" i="16" s="1"/>
  <c r="M52" i="16" s="1"/>
  <c r="M53" i="16" s="1"/>
  <c r="M54" i="16" s="1"/>
  <c r="M55" i="16" s="1"/>
  <c r="M56" i="16" s="1"/>
  <c r="M57" i="16" s="1"/>
  <c r="M58" i="16" s="1"/>
  <c r="M59" i="16" s="1"/>
  <c r="M60" i="16" s="1"/>
  <c r="M61" i="16" s="1"/>
  <c r="M62" i="16" s="1"/>
  <c r="M63" i="16" s="1"/>
  <c r="M64" i="16" s="1"/>
  <c r="M65" i="16" s="1"/>
  <c r="M66" i="16" s="1"/>
  <c r="M67" i="16" s="1"/>
  <c r="M68" i="16" s="1"/>
  <c r="M69" i="16" s="1"/>
  <c r="M70" i="16" s="1"/>
  <c r="M71" i="16" s="1"/>
  <c r="M72" i="16" s="1"/>
  <c r="M73" i="16" s="1"/>
  <c r="M74" i="16" s="1"/>
  <c r="M75" i="16" s="1"/>
  <c r="M76" i="16" s="1"/>
  <c r="M77" i="16" s="1"/>
  <c r="M78" i="16" s="1"/>
  <c r="M79" i="16" s="1"/>
  <c r="M80" i="16" s="1"/>
  <c r="M81" i="16" s="1"/>
  <c r="M82" i="16" s="1"/>
  <c r="M83" i="16" s="1"/>
  <c r="M84" i="16" s="1"/>
  <c r="M85" i="16" s="1"/>
  <c r="M86" i="16" s="1"/>
  <c r="M87" i="16" s="1"/>
  <c r="M88" i="16" s="1"/>
  <c r="M89" i="16" s="1"/>
  <c r="M90" i="16" s="1"/>
  <c r="M91" i="16" s="1"/>
  <c r="M92" i="16" s="1"/>
  <c r="M93" i="16" s="1"/>
  <c r="M94" i="16" s="1"/>
  <c r="M95" i="16" s="1"/>
  <c r="M96" i="16" s="1"/>
  <c r="M97" i="16" s="1"/>
  <c r="M98" i="16" s="1"/>
  <c r="M99" i="16" s="1"/>
  <c r="M100" i="16" s="1"/>
  <c r="M101" i="16" s="1"/>
  <c r="M102" i="16" s="1"/>
  <c r="M10" i="15"/>
  <c r="M11" i="15"/>
  <c r="M12" i="15" s="1"/>
  <c r="M13" i="15" s="1"/>
  <c r="M14" i="15" s="1"/>
  <c r="M15" i="15" s="1"/>
  <c r="M16" i="15" s="1"/>
  <c r="M17" i="15" s="1"/>
  <c r="M18" i="15" s="1"/>
  <c r="M19" i="15" s="1"/>
  <c r="M20" i="15" s="1"/>
  <c r="M21" i="15" s="1"/>
  <c r="M22" i="15" s="1"/>
  <c r="M23" i="15" s="1"/>
  <c r="M24" i="15" s="1"/>
  <c r="M25" i="15" s="1"/>
  <c r="M26" i="15" s="1"/>
  <c r="M27" i="15" s="1"/>
  <c r="M28" i="15" s="1"/>
  <c r="M29" i="15" s="1"/>
  <c r="M30" i="15" s="1"/>
  <c r="M31" i="15" s="1"/>
  <c r="M32" i="15" s="1"/>
  <c r="M33" i="15" s="1"/>
  <c r="M34" i="15" s="1"/>
  <c r="M35" i="15" s="1"/>
  <c r="M36" i="15" s="1"/>
  <c r="M37" i="15" s="1"/>
  <c r="M38" i="15" s="1"/>
  <c r="M39" i="15" s="1"/>
  <c r="M40" i="15" s="1"/>
  <c r="M41" i="15" s="1"/>
  <c r="M42" i="15" s="1"/>
  <c r="M43" i="15" s="1"/>
  <c r="M44" i="15" s="1"/>
  <c r="M45" i="15" s="1"/>
  <c r="M46" i="15" s="1"/>
  <c r="M47" i="15" s="1"/>
  <c r="M48" i="15" s="1"/>
  <c r="M49" i="15" s="1"/>
  <c r="M50" i="15" s="1"/>
  <c r="M51" i="15" s="1"/>
  <c r="M52" i="15" s="1"/>
  <c r="M53" i="15" s="1"/>
  <c r="M54" i="15" s="1"/>
  <c r="M55" i="15" s="1"/>
  <c r="M56" i="15" s="1"/>
  <c r="M57" i="15" s="1"/>
  <c r="M58" i="15" s="1"/>
  <c r="M59" i="15" s="1"/>
  <c r="M60" i="15" s="1"/>
  <c r="M61" i="15" s="1"/>
  <c r="M62" i="15" s="1"/>
  <c r="M63" i="15" s="1"/>
  <c r="M64" i="15" s="1"/>
  <c r="M65" i="15" s="1"/>
  <c r="M66" i="15" s="1"/>
  <c r="M67" i="15" s="1"/>
  <c r="M68" i="15" s="1"/>
  <c r="M69" i="15" s="1"/>
  <c r="M70" i="15" s="1"/>
  <c r="M71" i="15" s="1"/>
  <c r="M72" i="15" s="1"/>
  <c r="M73" i="15" s="1"/>
  <c r="M74" i="15" s="1"/>
  <c r="M75" i="15" s="1"/>
  <c r="M76" i="15" s="1"/>
  <c r="M77" i="15" s="1"/>
  <c r="M78" i="15" s="1"/>
  <c r="M79" i="15" s="1"/>
  <c r="M80" i="15" s="1"/>
  <c r="M81" i="15" s="1"/>
  <c r="M82" i="15" s="1"/>
  <c r="M83" i="15" s="1"/>
  <c r="M84" i="15" s="1"/>
  <c r="M85" i="15" s="1"/>
  <c r="M86" i="15" s="1"/>
  <c r="M87" i="15" s="1"/>
  <c r="M88" i="15" s="1"/>
  <c r="M89" i="15" s="1"/>
  <c r="M90" i="15" s="1"/>
  <c r="M91" i="15" s="1"/>
  <c r="M92" i="15" s="1"/>
  <c r="M93" i="15" s="1"/>
  <c r="M94" i="15" s="1"/>
  <c r="M95" i="15" s="1"/>
  <c r="M96" i="15" s="1"/>
  <c r="M97" i="15" s="1"/>
  <c r="M98" i="15" s="1"/>
  <c r="M99" i="15" s="1"/>
  <c r="M100" i="15" s="1"/>
  <c r="M101" i="15" s="1"/>
  <c r="M102" i="15" s="1"/>
  <c r="N3" i="14"/>
  <c r="N4" i="14"/>
  <c r="N5" i="14"/>
  <c r="N6" i="14"/>
  <c r="N7" i="14"/>
  <c r="N8" i="14"/>
  <c r="N9" i="14"/>
  <c r="N10" i="14"/>
  <c r="N11" i="14"/>
  <c r="N12" i="14"/>
  <c r="N13" i="14"/>
  <c r="N14" i="14"/>
  <c r="N15" i="14"/>
  <c r="N16" i="14"/>
  <c r="N17" i="14"/>
  <c r="N18" i="14"/>
  <c r="N19" i="14"/>
  <c r="N20" i="14"/>
  <c r="N21" i="14"/>
  <c r="N22" i="14"/>
  <c r="N23" i="14"/>
  <c r="N24" i="14"/>
  <c r="N25" i="14"/>
  <c r="N26" i="14"/>
  <c r="N27" i="14"/>
  <c r="N28" i="14"/>
  <c r="N29" i="14"/>
  <c r="N30" i="14"/>
  <c r="N31" i="14"/>
  <c r="N32" i="14"/>
  <c r="N33" i="14"/>
  <c r="N34" i="14"/>
  <c r="N35" i="14"/>
  <c r="N36" i="14"/>
  <c r="N37" i="14"/>
  <c r="N38" i="14"/>
  <c r="N39" i="14"/>
  <c r="N40" i="14"/>
  <c r="N41" i="14"/>
  <c r="N42" i="14"/>
  <c r="N43" i="14"/>
  <c r="N44" i="14"/>
  <c r="N45" i="14"/>
  <c r="N46" i="14"/>
  <c r="N47" i="14"/>
  <c r="N48" i="14"/>
  <c r="N49" i="14"/>
  <c r="N50" i="14"/>
  <c r="N51" i="14"/>
  <c r="N52" i="14"/>
  <c r="N53" i="14"/>
  <c r="N54" i="14"/>
  <c r="N55" i="14"/>
  <c r="N56" i="14"/>
  <c r="N57" i="14"/>
  <c r="N58" i="14"/>
  <c r="N59" i="14"/>
  <c r="N60" i="14"/>
  <c r="N61" i="14"/>
  <c r="N62" i="14"/>
  <c r="N63" i="14"/>
  <c r="N64" i="14"/>
  <c r="N65" i="14"/>
  <c r="N66" i="14"/>
  <c r="N67" i="14"/>
  <c r="N68" i="14"/>
  <c r="N69" i="14"/>
  <c r="N70" i="14"/>
  <c r="N71" i="14"/>
  <c r="N72" i="14"/>
  <c r="N73" i="14"/>
  <c r="N74" i="14"/>
  <c r="N75" i="14"/>
  <c r="N76" i="14"/>
  <c r="N77" i="14"/>
  <c r="N78" i="14"/>
  <c r="N79" i="14"/>
  <c r="N80" i="14"/>
  <c r="N81" i="14"/>
  <c r="N82" i="14"/>
  <c r="N83" i="14"/>
  <c r="N84" i="14"/>
  <c r="N85" i="14"/>
  <c r="N86" i="14"/>
  <c r="N87" i="14"/>
  <c r="N88" i="14"/>
  <c r="N89" i="14"/>
  <c r="N90" i="14"/>
  <c r="N91" i="14"/>
  <c r="N92" i="14"/>
  <c r="N93" i="14"/>
  <c r="N94" i="14"/>
  <c r="N95" i="14"/>
  <c r="N96" i="14"/>
  <c r="N97" i="14"/>
  <c r="N98" i="14"/>
  <c r="N99" i="14"/>
  <c r="N100" i="14"/>
  <c r="N101" i="14"/>
  <c r="N102" i="14"/>
  <c r="M11" i="13"/>
  <c r="M12" i="13" s="1"/>
  <c r="M13" i="13" s="1"/>
  <c r="M14" i="13" s="1"/>
  <c r="M15" i="13" s="1"/>
  <c r="M16" i="13" s="1"/>
  <c r="M17" i="13" s="1"/>
  <c r="M18" i="13" s="1"/>
  <c r="M19" i="13" s="1"/>
  <c r="M20" i="13" s="1"/>
  <c r="M21" i="13" s="1"/>
  <c r="M22" i="13" s="1"/>
  <c r="M23" i="13" s="1"/>
  <c r="M24" i="13" s="1"/>
  <c r="M25" i="13" s="1"/>
  <c r="M26" i="13" s="1"/>
  <c r="M27" i="13" s="1"/>
  <c r="M28" i="13" s="1"/>
  <c r="M29" i="13" s="1"/>
  <c r="M30" i="13" s="1"/>
  <c r="M31" i="13" s="1"/>
  <c r="M32" i="13" s="1"/>
  <c r="M33" i="13" s="1"/>
  <c r="M34" i="13" s="1"/>
  <c r="M35" i="13" s="1"/>
  <c r="M36" i="13" s="1"/>
  <c r="M37" i="13" s="1"/>
  <c r="M38" i="13" s="1"/>
  <c r="M39" i="13" s="1"/>
  <c r="M40" i="13" s="1"/>
  <c r="M41" i="13" s="1"/>
  <c r="M42" i="13" s="1"/>
  <c r="M43" i="13" s="1"/>
  <c r="M44" i="13" s="1"/>
  <c r="M45" i="13" s="1"/>
  <c r="M46" i="13" s="1"/>
  <c r="M47" i="13" s="1"/>
  <c r="M48" i="13" s="1"/>
  <c r="M49" i="13" s="1"/>
  <c r="M50" i="13" s="1"/>
  <c r="M51" i="13" s="1"/>
  <c r="M52" i="13" s="1"/>
  <c r="M53" i="13" s="1"/>
  <c r="M54" i="13" s="1"/>
  <c r="M55" i="13" s="1"/>
  <c r="M56" i="13" s="1"/>
  <c r="M57" i="13" s="1"/>
  <c r="M58" i="13" s="1"/>
  <c r="M59" i="13" s="1"/>
  <c r="M60" i="13" s="1"/>
  <c r="M61" i="13" s="1"/>
  <c r="M62" i="13" s="1"/>
  <c r="M63" i="13" s="1"/>
  <c r="M64" i="13" s="1"/>
  <c r="M65" i="13" s="1"/>
  <c r="M66" i="13" s="1"/>
  <c r="M67" i="13" s="1"/>
  <c r="M68" i="13" s="1"/>
  <c r="M69" i="13" s="1"/>
  <c r="M70" i="13" s="1"/>
  <c r="M71" i="13" s="1"/>
  <c r="M72" i="13" s="1"/>
  <c r="M73" i="13" s="1"/>
  <c r="M74" i="13" s="1"/>
  <c r="M75" i="13" s="1"/>
  <c r="M76" i="13" s="1"/>
  <c r="M77" i="13" s="1"/>
  <c r="M78" i="13" s="1"/>
  <c r="M79" i="13" s="1"/>
  <c r="M80" i="13" s="1"/>
  <c r="M81" i="13" s="1"/>
  <c r="M82" i="13" s="1"/>
  <c r="M83" i="13" s="1"/>
  <c r="M84" i="13" s="1"/>
  <c r="M85" i="13" s="1"/>
  <c r="M86" i="13" s="1"/>
  <c r="M87" i="13" s="1"/>
  <c r="M88" i="13" s="1"/>
  <c r="M89" i="13" s="1"/>
  <c r="M90" i="13" s="1"/>
  <c r="M91" i="13" s="1"/>
  <c r="M92" i="13" s="1"/>
  <c r="M93" i="13" s="1"/>
  <c r="M94" i="13" s="1"/>
  <c r="M95" i="13" s="1"/>
  <c r="M96" i="13" s="1"/>
  <c r="M97" i="13" s="1"/>
  <c r="M98" i="13" s="1"/>
  <c r="M99" i="13" s="1"/>
  <c r="M100" i="13" s="1"/>
  <c r="M101" i="13" s="1"/>
  <c r="M102" i="13" s="1"/>
  <c r="M103" i="13" s="1"/>
  <c r="M10" i="12"/>
  <c r="M11" i="12"/>
  <c r="M12" i="12" s="1"/>
  <c r="M13" i="12" s="1"/>
  <c r="M14" i="12" s="1"/>
  <c r="M15" i="12" s="1"/>
  <c r="M16" i="12" s="1"/>
  <c r="M17" i="12" s="1"/>
  <c r="M18" i="12" s="1"/>
  <c r="M19" i="12" s="1"/>
  <c r="M20" i="12" s="1"/>
  <c r="M21" i="12" s="1"/>
  <c r="M22" i="12" s="1"/>
  <c r="M23" i="12" s="1"/>
  <c r="M24" i="12" s="1"/>
  <c r="M25" i="12" s="1"/>
  <c r="M26" i="12" s="1"/>
  <c r="M27" i="12" s="1"/>
  <c r="M28" i="12" s="1"/>
  <c r="M29" i="12" s="1"/>
  <c r="M30" i="12" s="1"/>
  <c r="M31" i="12" s="1"/>
  <c r="M32" i="12" s="1"/>
  <c r="M33" i="12" s="1"/>
  <c r="M34" i="12" s="1"/>
  <c r="M35" i="12" s="1"/>
  <c r="M36" i="12" s="1"/>
  <c r="M37" i="12" s="1"/>
  <c r="M38" i="12" s="1"/>
  <c r="M39" i="12" s="1"/>
  <c r="M40" i="12" s="1"/>
  <c r="M41" i="12" s="1"/>
  <c r="M42" i="12" s="1"/>
  <c r="M43" i="12" s="1"/>
  <c r="M44" i="12" s="1"/>
  <c r="M45" i="12" s="1"/>
  <c r="M46" i="12" s="1"/>
  <c r="M47" i="12" s="1"/>
  <c r="M48" i="12" s="1"/>
  <c r="M49" i="12" s="1"/>
  <c r="M50" i="12" s="1"/>
  <c r="M51" i="12" s="1"/>
  <c r="M52" i="12" s="1"/>
  <c r="M53" i="12" s="1"/>
  <c r="M54" i="12" s="1"/>
  <c r="M55" i="12" s="1"/>
  <c r="M56" i="12" s="1"/>
  <c r="M57" i="12" s="1"/>
  <c r="M58" i="12" s="1"/>
  <c r="M59" i="12" s="1"/>
  <c r="M60" i="12" s="1"/>
  <c r="M61" i="12" s="1"/>
  <c r="M62" i="12" s="1"/>
  <c r="M63" i="12" s="1"/>
  <c r="M64" i="12" s="1"/>
  <c r="M65" i="12" s="1"/>
  <c r="M66" i="12" s="1"/>
  <c r="M67" i="12" s="1"/>
  <c r="M68" i="12" s="1"/>
  <c r="M69" i="12" s="1"/>
  <c r="M70" i="12" s="1"/>
  <c r="M71" i="12" s="1"/>
  <c r="M72" i="12" s="1"/>
  <c r="M73" i="12" s="1"/>
  <c r="M74" i="12" s="1"/>
  <c r="M75" i="12" s="1"/>
  <c r="M76" i="12" s="1"/>
  <c r="M77" i="12" s="1"/>
  <c r="M78" i="12" s="1"/>
  <c r="M79" i="12" s="1"/>
  <c r="M80" i="12" s="1"/>
  <c r="M81" i="12" s="1"/>
  <c r="M82" i="12" s="1"/>
  <c r="M83" i="12" s="1"/>
  <c r="M84" i="12" s="1"/>
  <c r="M85" i="12" s="1"/>
  <c r="M86" i="12" s="1"/>
  <c r="M87" i="12" s="1"/>
  <c r="M88" i="12" s="1"/>
  <c r="M89" i="12" s="1"/>
  <c r="M90" i="12" s="1"/>
  <c r="M91" i="12" s="1"/>
  <c r="M92" i="12" s="1"/>
  <c r="M93" i="12" s="1"/>
  <c r="M94" i="12" s="1"/>
  <c r="M95" i="12" s="1"/>
  <c r="M96" i="12" s="1"/>
  <c r="M97" i="12" s="1"/>
  <c r="M98" i="12" s="1"/>
  <c r="M99" i="12" s="1"/>
  <c r="M100" i="12" s="1"/>
  <c r="M101" i="12" s="1"/>
  <c r="M102" i="12" s="1"/>
  <c r="M10" i="11"/>
  <c r="M11" i="11"/>
  <c r="M12" i="11" s="1"/>
  <c r="M13" i="11" s="1"/>
  <c r="M14" i="11" s="1"/>
  <c r="M15" i="11" s="1"/>
  <c r="M16" i="11" s="1"/>
  <c r="M17" i="11" s="1"/>
  <c r="M18" i="11" s="1"/>
  <c r="M19" i="11" s="1"/>
  <c r="M20" i="11" s="1"/>
  <c r="M21" i="11" s="1"/>
  <c r="M22" i="11" s="1"/>
  <c r="M23" i="11" s="1"/>
  <c r="M24" i="11" s="1"/>
  <c r="M25" i="11" s="1"/>
  <c r="M26" i="11" s="1"/>
  <c r="M27" i="11" s="1"/>
  <c r="M28" i="11" s="1"/>
  <c r="M29" i="11" s="1"/>
  <c r="M30" i="11" s="1"/>
  <c r="M31" i="11" s="1"/>
  <c r="M32" i="11" s="1"/>
  <c r="M33" i="11" s="1"/>
  <c r="M34" i="11" s="1"/>
  <c r="M35" i="11" s="1"/>
  <c r="M36" i="11" s="1"/>
  <c r="M37" i="11" s="1"/>
  <c r="M38" i="11" s="1"/>
  <c r="M39" i="11" s="1"/>
  <c r="M40" i="11" s="1"/>
  <c r="M41" i="11" s="1"/>
  <c r="M42" i="11" s="1"/>
  <c r="M43" i="11" s="1"/>
  <c r="M44" i="11" s="1"/>
  <c r="M45" i="11" s="1"/>
  <c r="M46" i="11" s="1"/>
  <c r="M47" i="11" s="1"/>
  <c r="M48" i="11" s="1"/>
  <c r="M49" i="11" s="1"/>
  <c r="M50" i="11" s="1"/>
  <c r="M51" i="11" s="1"/>
  <c r="M52" i="11" s="1"/>
  <c r="M53" i="11" s="1"/>
  <c r="M54" i="11" s="1"/>
  <c r="M55" i="11" s="1"/>
  <c r="M56" i="11" s="1"/>
  <c r="M57" i="11" s="1"/>
  <c r="M58" i="11" s="1"/>
  <c r="M59" i="11" s="1"/>
  <c r="M60" i="11" s="1"/>
  <c r="M61" i="11" s="1"/>
  <c r="M62" i="11" s="1"/>
  <c r="M63" i="11" s="1"/>
  <c r="M64" i="11" s="1"/>
  <c r="M65" i="11" s="1"/>
  <c r="M66" i="11" s="1"/>
  <c r="M67" i="11" s="1"/>
  <c r="M68" i="11" s="1"/>
  <c r="M69" i="11" s="1"/>
  <c r="M70" i="11" s="1"/>
  <c r="M71" i="11" s="1"/>
  <c r="M72" i="11" s="1"/>
  <c r="M73" i="11" s="1"/>
  <c r="M74" i="11" s="1"/>
  <c r="M75" i="11" s="1"/>
  <c r="M76" i="11" s="1"/>
  <c r="M77" i="11" s="1"/>
  <c r="M78" i="11" s="1"/>
  <c r="M79" i="11" s="1"/>
  <c r="M80" i="11" s="1"/>
  <c r="M81" i="11" s="1"/>
  <c r="M82" i="11" s="1"/>
  <c r="M83" i="11" s="1"/>
  <c r="M84" i="11" s="1"/>
  <c r="M85" i="11" s="1"/>
  <c r="M86" i="11" s="1"/>
  <c r="M87" i="11" s="1"/>
  <c r="M88" i="11" s="1"/>
  <c r="M89" i="11" s="1"/>
  <c r="M90" i="11" s="1"/>
  <c r="M91" i="11" s="1"/>
  <c r="M92" i="11" s="1"/>
  <c r="M93" i="11" s="1"/>
  <c r="M94" i="11" s="1"/>
  <c r="M95" i="11" s="1"/>
  <c r="M96" i="11" s="1"/>
  <c r="M97" i="11" s="1"/>
  <c r="M98" i="11" s="1"/>
  <c r="M99" i="11" s="1"/>
  <c r="M100" i="11" s="1"/>
  <c r="M101" i="11" s="1"/>
  <c r="M102" i="11" s="1"/>
  <c r="M10" i="10"/>
  <c r="M11" i="10" s="1"/>
  <c r="M12" i="10" s="1"/>
  <c r="M13" i="10" s="1"/>
  <c r="M14" i="10" s="1"/>
  <c r="M15" i="10" s="1"/>
  <c r="M16" i="10" s="1"/>
  <c r="M17" i="10" s="1"/>
  <c r="M18" i="10" s="1"/>
  <c r="M19" i="10" s="1"/>
  <c r="M20" i="10" s="1"/>
  <c r="M21" i="10" s="1"/>
  <c r="M22" i="10" s="1"/>
  <c r="M23" i="10" s="1"/>
  <c r="M24" i="10" s="1"/>
  <c r="M25" i="10" s="1"/>
  <c r="M26" i="10" s="1"/>
  <c r="M27" i="10" s="1"/>
  <c r="M28" i="10" s="1"/>
  <c r="M29" i="10" s="1"/>
  <c r="M30" i="10" s="1"/>
  <c r="M31" i="10" s="1"/>
  <c r="M32" i="10" s="1"/>
  <c r="M33" i="10" s="1"/>
  <c r="M34" i="10" s="1"/>
  <c r="M35" i="10" s="1"/>
  <c r="M36" i="10" s="1"/>
  <c r="M37" i="10" s="1"/>
  <c r="M38" i="10" s="1"/>
  <c r="M39" i="10" s="1"/>
  <c r="M40" i="10" s="1"/>
  <c r="M41" i="10" s="1"/>
  <c r="M42" i="10" s="1"/>
  <c r="M43" i="10" s="1"/>
  <c r="M44" i="10" s="1"/>
  <c r="M45" i="10" s="1"/>
  <c r="M46" i="10" s="1"/>
  <c r="M47" i="10" s="1"/>
  <c r="M48" i="10" s="1"/>
  <c r="M49" i="10" s="1"/>
  <c r="M50" i="10" s="1"/>
  <c r="M51" i="10" s="1"/>
  <c r="M52" i="10" s="1"/>
  <c r="M53" i="10" s="1"/>
  <c r="M54" i="10" s="1"/>
  <c r="M55" i="10" s="1"/>
  <c r="M56" i="10" s="1"/>
  <c r="M57" i="10" s="1"/>
  <c r="M58" i="10" s="1"/>
  <c r="M59" i="10" s="1"/>
  <c r="M60" i="10" s="1"/>
  <c r="M61" i="10" s="1"/>
  <c r="M62" i="10" s="1"/>
  <c r="M63" i="10" s="1"/>
  <c r="M64" i="10" s="1"/>
  <c r="M65" i="10" s="1"/>
  <c r="M66" i="10" s="1"/>
  <c r="M67" i="10" s="1"/>
  <c r="M68" i="10" s="1"/>
  <c r="M69" i="10" s="1"/>
  <c r="M70" i="10" s="1"/>
  <c r="M71" i="10" s="1"/>
  <c r="M72" i="10" s="1"/>
  <c r="M73" i="10" s="1"/>
  <c r="M74" i="10" s="1"/>
  <c r="M75" i="10" s="1"/>
  <c r="M76" i="10" s="1"/>
  <c r="M77" i="10" s="1"/>
  <c r="M78" i="10" s="1"/>
  <c r="M79" i="10" s="1"/>
  <c r="M80" i="10" s="1"/>
  <c r="M81" i="10" s="1"/>
  <c r="M82" i="10" s="1"/>
  <c r="M83" i="10" s="1"/>
  <c r="M84" i="10" s="1"/>
  <c r="M85" i="10" s="1"/>
  <c r="M86" i="10" s="1"/>
  <c r="M87" i="10" s="1"/>
  <c r="M88" i="10" s="1"/>
  <c r="M89" i="10" s="1"/>
  <c r="M90" i="10" s="1"/>
  <c r="M91" i="10" s="1"/>
  <c r="M92" i="10" s="1"/>
  <c r="M93" i="10" s="1"/>
  <c r="M94" i="10" s="1"/>
  <c r="M95" i="10" s="1"/>
  <c r="M96" i="10" s="1"/>
  <c r="M97" i="10" s="1"/>
  <c r="M98" i="10" s="1"/>
  <c r="M99" i="10" s="1"/>
  <c r="M100" i="10" s="1"/>
  <c r="M101" i="10" s="1"/>
  <c r="M102" i="10" s="1"/>
  <c r="M10" i="9"/>
  <c r="M11" i="9" s="1"/>
  <c r="M12" i="9" s="1"/>
  <c r="M13" i="9" s="1"/>
  <c r="M14" i="9" s="1"/>
  <c r="M15" i="9" s="1"/>
  <c r="M16" i="9" s="1"/>
  <c r="M17" i="9" s="1"/>
  <c r="M18" i="9" s="1"/>
  <c r="M19" i="9" s="1"/>
  <c r="M20" i="9" s="1"/>
  <c r="M21" i="9" s="1"/>
  <c r="M22" i="9" s="1"/>
  <c r="M23" i="9" s="1"/>
  <c r="M24" i="9" s="1"/>
  <c r="M25" i="9" s="1"/>
  <c r="M26" i="9" s="1"/>
  <c r="M27" i="9" s="1"/>
  <c r="M28" i="9" s="1"/>
  <c r="M29" i="9" s="1"/>
  <c r="M30" i="9" s="1"/>
  <c r="M31" i="9" s="1"/>
  <c r="M32" i="9" s="1"/>
  <c r="M33" i="9" s="1"/>
  <c r="M34" i="9" s="1"/>
  <c r="M35" i="9" s="1"/>
  <c r="M36" i="9" s="1"/>
  <c r="M37" i="9" s="1"/>
  <c r="M38" i="9" s="1"/>
  <c r="M39" i="9" s="1"/>
  <c r="M40" i="9" s="1"/>
  <c r="M41" i="9" s="1"/>
  <c r="M42" i="9" s="1"/>
  <c r="M43" i="9" s="1"/>
  <c r="M44" i="9" s="1"/>
  <c r="M45" i="9" s="1"/>
  <c r="M46" i="9" s="1"/>
  <c r="M47" i="9" s="1"/>
  <c r="M48" i="9" s="1"/>
  <c r="M49" i="9" s="1"/>
  <c r="M50" i="9" s="1"/>
  <c r="M51" i="9" s="1"/>
  <c r="M52" i="9" s="1"/>
  <c r="M53" i="9" s="1"/>
  <c r="M54" i="9" s="1"/>
  <c r="M55" i="9" s="1"/>
  <c r="M56" i="9" s="1"/>
  <c r="M57" i="9" s="1"/>
  <c r="M58" i="9" s="1"/>
  <c r="M59" i="9" s="1"/>
  <c r="M60" i="9" s="1"/>
  <c r="M61" i="9" s="1"/>
  <c r="M62" i="9" s="1"/>
  <c r="M63" i="9" s="1"/>
  <c r="M64" i="9" s="1"/>
  <c r="M65" i="9" s="1"/>
  <c r="M66" i="9" s="1"/>
  <c r="M67" i="9" s="1"/>
  <c r="M68" i="9" s="1"/>
  <c r="M69" i="9" s="1"/>
  <c r="M70" i="9" s="1"/>
  <c r="M71" i="9" s="1"/>
  <c r="M72" i="9" s="1"/>
  <c r="M73" i="9" s="1"/>
  <c r="M74" i="9" s="1"/>
  <c r="M75" i="9" s="1"/>
  <c r="M76" i="9" s="1"/>
  <c r="M77" i="9" s="1"/>
  <c r="M78" i="9" s="1"/>
  <c r="M79" i="9" s="1"/>
  <c r="M80" i="9" s="1"/>
  <c r="M81" i="9" s="1"/>
  <c r="M82" i="9" s="1"/>
  <c r="M83" i="9" s="1"/>
  <c r="M84" i="9" s="1"/>
  <c r="M85" i="9" s="1"/>
  <c r="M86" i="9" s="1"/>
  <c r="M87" i="9" s="1"/>
  <c r="M88" i="9" s="1"/>
  <c r="M89" i="9" s="1"/>
  <c r="M90" i="9" s="1"/>
  <c r="M91" i="9" s="1"/>
  <c r="M92" i="9" s="1"/>
  <c r="M93" i="9" s="1"/>
  <c r="M94" i="9" s="1"/>
  <c r="M95" i="9" s="1"/>
  <c r="M96" i="9" s="1"/>
  <c r="M97" i="9" s="1"/>
  <c r="M98" i="9" s="1"/>
  <c r="M99" i="9" s="1"/>
  <c r="M100" i="9" s="1"/>
  <c r="M101" i="9" s="1"/>
  <c r="M102" i="9" s="1"/>
  <c r="M11" i="8"/>
  <c r="M12" i="8" s="1"/>
  <c r="M13" i="8" s="1"/>
  <c r="M14" i="8" s="1"/>
  <c r="M15" i="8" s="1"/>
  <c r="M16" i="8" s="1"/>
  <c r="M17" i="8" s="1"/>
  <c r="M18" i="8" s="1"/>
  <c r="M19" i="8" s="1"/>
  <c r="M20" i="8" s="1"/>
  <c r="M21" i="8" s="1"/>
  <c r="M22" i="8" s="1"/>
  <c r="M23" i="8" s="1"/>
  <c r="M24" i="8" s="1"/>
  <c r="M25" i="8" s="1"/>
  <c r="M26" i="8" s="1"/>
  <c r="M27" i="8" s="1"/>
  <c r="M28" i="8" s="1"/>
  <c r="M29" i="8" s="1"/>
  <c r="M30" i="8" s="1"/>
  <c r="M31" i="8" s="1"/>
  <c r="M32" i="8" s="1"/>
  <c r="M33" i="8" s="1"/>
  <c r="M34" i="8" s="1"/>
  <c r="M35" i="8" s="1"/>
  <c r="M36" i="8" s="1"/>
  <c r="M37" i="8" s="1"/>
  <c r="M38" i="8" s="1"/>
  <c r="M39" i="8" s="1"/>
  <c r="M40" i="8" s="1"/>
  <c r="M41" i="8" s="1"/>
  <c r="M42" i="8" s="1"/>
  <c r="M43" i="8" s="1"/>
  <c r="M44" i="8" s="1"/>
  <c r="M45" i="8" s="1"/>
  <c r="M46" i="8" s="1"/>
  <c r="M47" i="8" s="1"/>
  <c r="M48" i="8" s="1"/>
  <c r="M49" i="8" s="1"/>
  <c r="M50" i="8" s="1"/>
  <c r="M51" i="8" s="1"/>
  <c r="M52" i="8" s="1"/>
  <c r="M53" i="8" s="1"/>
  <c r="M54" i="8" s="1"/>
  <c r="M55" i="8" s="1"/>
  <c r="M56" i="8" s="1"/>
  <c r="M57" i="8" s="1"/>
  <c r="M58" i="8" s="1"/>
  <c r="M59" i="8" s="1"/>
  <c r="M60" i="8" s="1"/>
  <c r="M61" i="8" s="1"/>
  <c r="M62" i="8" s="1"/>
  <c r="M63" i="8" s="1"/>
  <c r="M64" i="8" s="1"/>
  <c r="M65" i="8" s="1"/>
  <c r="M66" i="8" s="1"/>
  <c r="M67" i="8" s="1"/>
  <c r="M68" i="8" s="1"/>
  <c r="M69" i="8" s="1"/>
  <c r="M70" i="8" s="1"/>
  <c r="M71" i="8" s="1"/>
  <c r="M72" i="8" s="1"/>
  <c r="M73" i="8" s="1"/>
  <c r="M74" i="8" s="1"/>
  <c r="M75" i="8" s="1"/>
  <c r="M76" i="8" s="1"/>
  <c r="M77" i="8" s="1"/>
  <c r="M78" i="8" s="1"/>
  <c r="M79" i="8" s="1"/>
  <c r="M80" i="8" s="1"/>
  <c r="M81" i="8" s="1"/>
  <c r="M82" i="8" s="1"/>
  <c r="M83" i="8" s="1"/>
  <c r="M84" i="8" s="1"/>
  <c r="M85" i="8" s="1"/>
  <c r="M86" i="8" s="1"/>
  <c r="M87" i="8" s="1"/>
  <c r="M88" i="8" s="1"/>
  <c r="M89" i="8" s="1"/>
  <c r="M90" i="8" s="1"/>
  <c r="M91" i="8" s="1"/>
  <c r="M92" i="8" s="1"/>
  <c r="M93" i="8" s="1"/>
  <c r="M94" i="8" s="1"/>
  <c r="M95" i="8" s="1"/>
  <c r="M96" i="8" s="1"/>
  <c r="M97" i="8" s="1"/>
  <c r="M98" i="8" s="1"/>
  <c r="M99" i="8" s="1"/>
  <c r="M100" i="8" s="1"/>
  <c r="M101" i="8" s="1"/>
  <c r="M102" i="8" s="1"/>
  <c r="M103" i="8" s="1"/>
  <c r="M10" i="7"/>
  <c r="M11" i="7"/>
  <c r="M12" i="7" s="1"/>
  <c r="M13" i="7" s="1"/>
  <c r="M14" i="7" s="1"/>
  <c r="M15" i="7" s="1"/>
  <c r="M16" i="7" s="1"/>
  <c r="M17" i="7" s="1"/>
  <c r="M18" i="7" s="1"/>
  <c r="M19" i="7" s="1"/>
  <c r="M20" i="7" s="1"/>
  <c r="M21" i="7" s="1"/>
  <c r="M22" i="7" s="1"/>
  <c r="M23" i="7" s="1"/>
  <c r="M24" i="7" s="1"/>
  <c r="M25" i="7" s="1"/>
  <c r="M26" i="7" s="1"/>
  <c r="M27" i="7" s="1"/>
  <c r="M28" i="7" s="1"/>
  <c r="M29" i="7" s="1"/>
  <c r="M30" i="7" s="1"/>
  <c r="M31" i="7" s="1"/>
  <c r="M32" i="7" s="1"/>
  <c r="M33" i="7" s="1"/>
  <c r="M34" i="7" s="1"/>
  <c r="M35" i="7" s="1"/>
  <c r="M36" i="7" s="1"/>
  <c r="M37" i="7" s="1"/>
  <c r="M38" i="7" s="1"/>
  <c r="M39" i="7" s="1"/>
  <c r="M40" i="7" s="1"/>
  <c r="M41" i="7" s="1"/>
  <c r="M42" i="7" s="1"/>
  <c r="M43" i="7" s="1"/>
  <c r="M44" i="7" s="1"/>
  <c r="M45" i="7" s="1"/>
  <c r="M46" i="7" s="1"/>
  <c r="M47" i="7" s="1"/>
  <c r="M48" i="7" s="1"/>
  <c r="M49" i="7" s="1"/>
  <c r="M50" i="7" s="1"/>
  <c r="M51" i="7" s="1"/>
  <c r="M52" i="7" s="1"/>
  <c r="M53" i="7" s="1"/>
  <c r="M54" i="7" s="1"/>
  <c r="M55" i="7" s="1"/>
  <c r="M56" i="7" s="1"/>
  <c r="M57" i="7" s="1"/>
  <c r="M58" i="7" s="1"/>
  <c r="M59" i="7" s="1"/>
  <c r="M60" i="7" s="1"/>
  <c r="M61" i="7" s="1"/>
  <c r="M62" i="7" s="1"/>
  <c r="M63" i="7" s="1"/>
  <c r="M64" i="7" s="1"/>
  <c r="M65" i="7" s="1"/>
  <c r="M66" i="7" s="1"/>
  <c r="M67" i="7" s="1"/>
  <c r="M68" i="7" s="1"/>
  <c r="M69" i="7" s="1"/>
  <c r="M70" i="7" s="1"/>
  <c r="M71" i="7" s="1"/>
  <c r="M72" i="7" s="1"/>
  <c r="M73" i="7" s="1"/>
  <c r="M74" i="7" s="1"/>
  <c r="M75" i="7" s="1"/>
  <c r="M76" i="7" s="1"/>
  <c r="M77" i="7" s="1"/>
  <c r="M78" i="7" s="1"/>
  <c r="M79" i="7" s="1"/>
  <c r="M80" i="7" s="1"/>
  <c r="M81" i="7" s="1"/>
  <c r="M82" i="7" s="1"/>
  <c r="M83" i="7" s="1"/>
  <c r="M84" i="7" s="1"/>
  <c r="M85" i="7" s="1"/>
  <c r="M86" i="7" s="1"/>
  <c r="M87" i="7" s="1"/>
  <c r="M88" i="7" s="1"/>
  <c r="M89" i="7" s="1"/>
  <c r="M90" i="7" s="1"/>
  <c r="M91" i="7" s="1"/>
  <c r="M92" i="7" s="1"/>
  <c r="M93" i="7" s="1"/>
  <c r="M94" i="7" s="1"/>
  <c r="M95" i="7" s="1"/>
  <c r="M96" i="7" s="1"/>
  <c r="M97" i="7" s="1"/>
  <c r="M98" i="7" s="1"/>
  <c r="M99" i="7" s="1"/>
  <c r="M100" i="7" s="1"/>
  <c r="M101" i="7" s="1"/>
  <c r="M102" i="7" s="1"/>
  <c r="M10" i="6"/>
  <c r="M11" i="6" s="1"/>
  <c r="M12" i="6" s="1"/>
  <c r="M13" i="6" s="1"/>
  <c r="M14" i="6" s="1"/>
  <c r="M15" i="6" s="1"/>
  <c r="M16" i="6" s="1"/>
  <c r="M17" i="6" s="1"/>
  <c r="M18" i="6" s="1"/>
  <c r="M19" i="6" s="1"/>
  <c r="M20" i="6" s="1"/>
  <c r="M21" i="6" s="1"/>
  <c r="M22" i="6" s="1"/>
  <c r="M23" i="6" s="1"/>
  <c r="M24" i="6" s="1"/>
  <c r="M25" i="6" s="1"/>
  <c r="M26" i="6" s="1"/>
  <c r="M27" i="6" s="1"/>
  <c r="M28" i="6" s="1"/>
  <c r="M29" i="6" s="1"/>
  <c r="M30" i="6" s="1"/>
  <c r="M31" i="6" s="1"/>
  <c r="M32" i="6" s="1"/>
  <c r="M33" i="6" s="1"/>
  <c r="M34" i="6" s="1"/>
  <c r="M35" i="6" s="1"/>
  <c r="M36" i="6" s="1"/>
  <c r="M37" i="6" s="1"/>
  <c r="M38" i="6" s="1"/>
  <c r="M39" i="6" s="1"/>
  <c r="M40" i="6" s="1"/>
  <c r="M41" i="6" s="1"/>
  <c r="M42" i="6" s="1"/>
  <c r="M43" i="6" s="1"/>
  <c r="M44" i="6" s="1"/>
  <c r="M45" i="6" s="1"/>
  <c r="M46" i="6" s="1"/>
  <c r="M47" i="6" s="1"/>
  <c r="M48" i="6" s="1"/>
  <c r="M49" i="6" s="1"/>
  <c r="M50" i="6" s="1"/>
  <c r="M51" i="6" s="1"/>
  <c r="M52" i="6" s="1"/>
  <c r="M53" i="6" s="1"/>
  <c r="M54" i="6" s="1"/>
  <c r="M55" i="6" s="1"/>
  <c r="M56" i="6" s="1"/>
  <c r="M57" i="6" s="1"/>
  <c r="M58" i="6" s="1"/>
  <c r="M59" i="6" s="1"/>
  <c r="M60" i="6" s="1"/>
  <c r="M61" i="6" s="1"/>
  <c r="M62" i="6" s="1"/>
  <c r="M63" i="6" s="1"/>
  <c r="M64" i="6" s="1"/>
  <c r="M65" i="6" s="1"/>
  <c r="M66" i="6" s="1"/>
  <c r="M67" i="6" s="1"/>
  <c r="M68" i="6" s="1"/>
  <c r="M69" i="6" s="1"/>
  <c r="M70" i="6" s="1"/>
  <c r="M71" i="6" s="1"/>
  <c r="M72" i="6" s="1"/>
  <c r="M73" i="6" s="1"/>
  <c r="M74" i="6" s="1"/>
  <c r="M75" i="6" s="1"/>
  <c r="M76" i="6" s="1"/>
  <c r="M77" i="6" s="1"/>
  <c r="M78" i="6" s="1"/>
  <c r="M79" i="6" s="1"/>
  <c r="M80" i="6" s="1"/>
  <c r="M81" i="6" s="1"/>
  <c r="M82" i="6" s="1"/>
  <c r="M83" i="6" s="1"/>
  <c r="M84" i="6" s="1"/>
  <c r="M85" i="6" s="1"/>
  <c r="M86" i="6" s="1"/>
  <c r="M87" i="6" s="1"/>
  <c r="M88" i="6" s="1"/>
  <c r="M89" i="6" s="1"/>
  <c r="M90" i="6" s="1"/>
  <c r="M91" i="6" s="1"/>
  <c r="M92" i="6" s="1"/>
  <c r="M93" i="6" s="1"/>
  <c r="M94" i="6" s="1"/>
  <c r="M95" i="6" s="1"/>
  <c r="M96" i="6" s="1"/>
  <c r="M97" i="6" s="1"/>
  <c r="M98" i="6" s="1"/>
  <c r="M99" i="6" s="1"/>
  <c r="M100" i="6" s="1"/>
  <c r="M101" i="6" s="1"/>
  <c r="M102" i="6" s="1"/>
  <c r="M10" i="5"/>
  <c r="M11" i="5" s="1"/>
  <c r="M12" i="5" s="1"/>
  <c r="M13" i="5" s="1"/>
  <c r="M14" i="5" s="1"/>
  <c r="M15" i="5" s="1"/>
  <c r="M16" i="5" s="1"/>
  <c r="M17" i="5" s="1"/>
  <c r="M18" i="5" s="1"/>
  <c r="M19" i="5" s="1"/>
  <c r="M20" i="5" s="1"/>
  <c r="M21" i="5" s="1"/>
  <c r="M22" i="5" s="1"/>
  <c r="M23" i="5" s="1"/>
  <c r="M24" i="5" s="1"/>
  <c r="M25" i="5" s="1"/>
  <c r="M26" i="5" s="1"/>
  <c r="M27" i="5" s="1"/>
  <c r="M28" i="5" s="1"/>
  <c r="M29" i="5" s="1"/>
  <c r="M30" i="5" s="1"/>
  <c r="M31" i="5" s="1"/>
  <c r="M32" i="5" s="1"/>
  <c r="M33" i="5" s="1"/>
  <c r="M34" i="5" s="1"/>
  <c r="M35" i="5" s="1"/>
  <c r="M36" i="5" s="1"/>
  <c r="M37" i="5" s="1"/>
  <c r="M38" i="5" s="1"/>
  <c r="M39" i="5" s="1"/>
  <c r="M40" i="5" s="1"/>
  <c r="M41" i="5" s="1"/>
  <c r="M42" i="5" s="1"/>
  <c r="M43" i="5" s="1"/>
  <c r="M44" i="5" s="1"/>
  <c r="M45" i="5" s="1"/>
  <c r="M46" i="5" s="1"/>
  <c r="M47" i="5" s="1"/>
  <c r="M48" i="5" s="1"/>
  <c r="M49" i="5" s="1"/>
  <c r="M50" i="5" s="1"/>
  <c r="M51" i="5" s="1"/>
  <c r="M52" i="5" s="1"/>
  <c r="M53" i="5" s="1"/>
  <c r="M54" i="5" s="1"/>
  <c r="M55" i="5" s="1"/>
  <c r="M56" i="5" s="1"/>
  <c r="M57" i="5" s="1"/>
  <c r="M58" i="5" s="1"/>
  <c r="M59" i="5" s="1"/>
  <c r="M60" i="5" s="1"/>
  <c r="M61" i="5" s="1"/>
  <c r="M62" i="5" s="1"/>
  <c r="M63" i="5" s="1"/>
  <c r="M64" i="5" s="1"/>
  <c r="M65" i="5" s="1"/>
  <c r="M66" i="5" s="1"/>
  <c r="M67" i="5" s="1"/>
  <c r="M68" i="5" s="1"/>
  <c r="M69" i="5" s="1"/>
  <c r="M70" i="5" s="1"/>
  <c r="M71" i="5" s="1"/>
  <c r="M72" i="5" s="1"/>
  <c r="M73" i="5" s="1"/>
  <c r="M74" i="5" s="1"/>
  <c r="M75" i="5" s="1"/>
  <c r="M76" i="5" s="1"/>
  <c r="M77" i="5" s="1"/>
  <c r="M78" i="5" s="1"/>
  <c r="M79" i="5" s="1"/>
  <c r="M80" i="5" s="1"/>
  <c r="M81" i="5" s="1"/>
  <c r="M82" i="5" s="1"/>
  <c r="M83" i="5" s="1"/>
  <c r="M84" i="5" s="1"/>
  <c r="M85" i="5" s="1"/>
  <c r="M86" i="5" s="1"/>
  <c r="M87" i="5" s="1"/>
  <c r="M88" i="5" s="1"/>
  <c r="M89" i="5" s="1"/>
  <c r="M90" i="5" s="1"/>
  <c r="M91" i="5" s="1"/>
  <c r="M92" i="5" s="1"/>
  <c r="M93" i="5" s="1"/>
  <c r="M94" i="5" s="1"/>
  <c r="M95" i="5" s="1"/>
  <c r="M96" i="5" s="1"/>
  <c r="M97" i="5" s="1"/>
  <c r="M98" i="5" s="1"/>
  <c r="M99" i="5" s="1"/>
  <c r="M100" i="5" s="1"/>
  <c r="M101" i="5" s="1"/>
  <c r="M102" i="5" s="1"/>
  <c r="M10" i="4"/>
  <c r="M11" i="4" s="1"/>
  <c r="M12" i="4" s="1"/>
  <c r="M13" i="4" s="1"/>
  <c r="M14" i="4" s="1"/>
  <c r="M15" i="4" s="1"/>
  <c r="M16" i="4" s="1"/>
  <c r="M17" i="4" s="1"/>
  <c r="M18" i="4" s="1"/>
  <c r="M19" i="4" s="1"/>
  <c r="M20" i="4" s="1"/>
  <c r="M21" i="4" s="1"/>
  <c r="M22" i="4" s="1"/>
  <c r="M23" i="4" s="1"/>
  <c r="M24" i="4" s="1"/>
  <c r="M25" i="4" s="1"/>
  <c r="M26" i="4" s="1"/>
  <c r="M27" i="4" s="1"/>
  <c r="M28" i="4" s="1"/>
  <c r="M29" i="4" s="1"/>
  <c r="M30" i="4" s="1"/>
  <c r="M31" i="4" s="1"/>
  <c r="M32" i="4" s="1"/>
  <c r="M33" i="4" s="1"/>
  <c r="M34" i="4" s="1"/>
  <c r="M35" i="4" s="1"/>
  <c r="M36" i="4" s="1"/>
  <c r="M37" i="4" s="1"/>
  <c r="M38" i="4" s="1"/>
  <c r="M39" i="4" s="1"/>
  <c r="M40" i="4" s="1"/>
  <c r="M41" i="4" s="1"/>
  <c r="M42" i="4" s="1"/>
  <c r="M43" i="4" s="1"/>
  <c r="M44" i="4" s="1"/>
  <c r="M45" i="4" s="1"/>
  <c r="M46" i="4" s="1"/>
  <c r="M47" i="4" s="1"/>
  <c r="M48" i="4" s="1"/>
  <c r="M49" i="4" s="1"/>
  <c r="M50" i="4" s="1"/>
  <c r="M51" i="4" s="1"/>
  <c r="M52" i="4" s="1"/>
  <c r="M53" i="4" s="1"/>
  <c r="M54" i="4" s="1"/>
  <c r="M55" i="4" s="1"/>
  <c r="M56" i="4" s="1"/>
  <c r="M57" i="4" s="1"/>
  <c r="M58" i="4" s="1"/>
  <c r="M59" i="4" s="1"/>
  <c r="M60" i="4" s="1"/>
  <c r="M61" i="4" s="1"/>
  <c r="M62" i="4" s="1"/>
  <c r="M63" i="4" s="1"/>
  <c r="M64" i="4" s="1"/>
  <c r="M65" i="4" s="1"/>
  <c r="M66" i="4" s="1"/>
  <c r="M67" i="4" s="1"/>
  <c r="M68" i="4" s="1"/>
  <c r="M69" i="4" s="1"/>
  <c r="M70" i="4" s="1"/>
  <c r="M71" i="4" s="1"/>
  <c r="M72" i="4" s="1"/>
  <c r="M73" i="4" s="1"/>
  <c r="M74" i="4" s="1"/>
  <c r="M75" i="4" s="1"/>
  <c r="M76" i="4" s="1"/>
  <c r="M77" i="4" s="1"/>
  <c r="M78" i="4" s="1"/>
  <c r="M79" i="4" s="1"/>
  <c r="M80" i="4" s="1"/>
  <c r="M81" i="4" s="1"/>
  <c r="M82" i="4" s="1"/>
  <c r="M83" i="4" s="1"/>
  <c r="M84" i="4" s="1"/>
  <c r="M85" i="4" s="1"/>
  <c r="M86" i="4" s="1"/>
  <c r="M87" i="4" s="1"/>
  <c r="M88" i="4" s="1"/>
  <c r="M89" i="4" s="1"/>
  <c r="M90" i="4" s="1"/>
  <c r="M91" i="4" s="1"/>
  <c r="M92" i="4" s="1"/>
  <c r="M93" i="4" s="1"/>
  <c r="M94" i="4" s="1"/>
  <c r="M95" i="4" s="1"/>
  <c r="M96" i="4" s="1"/>
  <c r="M97" i="4" s="1"/>
  <c r="M98" i="4" s="1"/>
  <c r="M99" i="4" s="1"/>
  <c r="M100" i="4" s="1"/>
  <c r="M101" i="4" s="1"/>
  <c r="M102" i="4" s="1"/>
  <c r="M11" i="3"/>
  <c r="M12" i="3" s="1"/>
  <c r="M13" i="3" s="1"/>
  <c r="M14" i="3" s="1"/>
  <c r="M15" i="3" s="1"/>
  <c r="M16" i="3" s="1"/>
  <c r="M17" i="3" s="1"/>
  <c r="M18" i="3" s="1"/>
  <c r="M19" i="3" s="1"/>
  <c r="M20" i="3" s="1"/>
  <c r="M21" i="3" s="1"/>
  <c r="M22" i="3" s="1"/>
  <c r="M23" i="3" s="1"/>
  <c r="M24" i="3" s="1"/>
  <c r="M25" i="3" s="1"/>
  <c r="M26" i="3" s="1"/>
  <c r="M27" i="3" s="1"/>
  <c r="M28" i="3" s="1"/>
  <c r="M29" i="3" s="1"/>
  <c r="M30" i="3" s="1"/>
  <c r="M31" i="3" s="1"/>
  <c r="M32" i="3" s="1"/>
  <c r="M33" i="3" s="1"/>
  <c r="M34" i="3" s="1"/>
  <c r="M35" i="3" s="1"/>
  <c r="M36" i="3" s="1"/>
  <c r="M37" i="3" s="1"/>
  <c r="M38" i="3" s="1"/>
  <c r="M39" i="3" s="1"/>
  <c r="M40" i="3" s="1"/>
  <c r="M41" i="3" s="1"/>
  <c r="M42" i="3" s="1"/>
  <c r="M43" i="3" s="1"/>
  <c r="M44" i="3" s="1"/>
  <c r="M45" i="3" s="1"/>
  <c r="M46" i="3" s="1"/>
  <c r="M47" i="3" s="1"/>
  <c r="M48" i="3" s="1"/>
  <c r="M49" i="3" s="1"/>
  <c r="M50" i="3" s="1"/>
  <c r="M51" i="3" s="1"/>
  <c r="M52" i="3" s="1"/>
  <c r="M53" i="3" s="1"/>
  <c r="M54" i="3" s="1"/>
  <c r="M55" i="3" s="1"/>
  <c r="M56" i="3" s="1"/>
  <c r="M57" i="3" s="1"/>
  <c r="M58" i="3" s="1"/>
  <c r="M59" i="3" s="1"/>
  <c r="M60" i="3" s="1"/>
  <c r="M61" i="3" s="1"/>
  <c r="M62" i="3" s="1"/>
  <c r="M63" i="3" s="1"/>
  <c r="M64" i="3" s="1"/>
  <c r="M65" i="3" s="1"/>
  <c r="M66" i="3" s="1"/>
  <c r="M67" i="3" s="1"/>
  <c r="M68" i="3" s="1"/>
  <c r="M69" i="3" s="1"/>
  <c r="M70" i="3" s="1"/>
  <c r="M71" i="3" s="1"/>
  <c r="M72" i="3" s="1"/>
  <c r="M73" i="3" s="1"/>
  <c r="M74" i="3" s="1"/>
  <c r="M75" i="3" s="1"/>
  <c r="M76" i="3" s="1"/>
  <c r="M77" i="3" s="1"/>
  <c r="M78" i="3" s="1"/>
  <c r="M79" i="3" s="1"/>
  <c r="M80" i="3" s="1"/>
  <c r="M81" i="3" s="1"/>
  <c r="M82" i="3" s="1"/>
  <c r="M83" i="3" s="1"/>
  <c r="M84" i="3" s="1"/>
  <c r="M85" i="3" s="1"/>
  <c r="M86" i="3" s="1"/>
  <c r="M87" i="3" s="1"/>
  <c r="M88" i="3" s="1"/>
  <c r="M89" i="3" s="1"/>
  <c r="M90" i="3" s="1"/>
  <c r="M91" i="3" s="1"/>
  <c r="M92" i="3" s="1"/>
  <c r="M93" i="3" s="1"/>
  <c r="M94" i="3" s="1"/>
  <c r="M95" i="3" s="1"/>
  <c r="M96" i="3" s="1"/>
  <c r="M97" i="3" s="1"/>
  <c r="M98" i="3" s="1"/>
  <c r="M99" i="3" s="1"/>
  <c r="M100" i="3" s="1"/>
  <c r="M101" i="3" s="1"/>
  <c r="M102" i="3" s="1"/>
  <c r="M103" i="3" s="1"/>
  <c r="M10" i="14"/>
  <c r="M11" i="14" s="1"/>
  <c r="M12" i="14" s="1"/>
  <c r="M13" i="14" s="1"/>
  <c r="M14" i="14" s="1"/>
  <c r="M15" i="14" s="1"/>
  <c r="M16" i="14" s="1"/>
  <c r="M17" i="14" s="1"/>
  <c r="M18" i="14" s="1"/>
  <c r="M19" i="14" s="1"/>
  <c r="M20" i="14" s="1"/>
  <c r="M21" i="14" s="1"/>
  <c r="M22" i="14" s="1"/>
  <c r="M23" i="14" s="1"/>
  <c r="M24" i="14" s="1"/>
  <c r="M25" i="14" s="1"/>
  <c r="M26" i="14" s="1"/>
  <c r="M27" i="14" s="1"/>
  <c r="M28" i="14" s="1"/>
  <c r="M29" i="14" s="1"/>
  <c r="M30" i="14" s="1"/>
  <c r="M31" i="14" s="1"/>
  <c r="M32" i="14" s="1"/>
  <c r="M33" i="14" s="1"/>
  <c r="M34" i="14" s="1"/>
  <c r="M35" i="14" s="1"/>
  <c r="M36" i="14" s="1"/>
  <c r="M37" i="14" s="1"/>
  <c r="M38" i="14" s="1"/>
  <c r="M39" i="14" s="1"/>
  <c r="M40" i="14" s="1"/>
  <c r="M41" i="14" s="1"/>
  <c r="M42" i="14" s="1"/>
  <c r="M43" i="14" s="1"/>
  <c r="M44" i="14" s="1"/>
  <c r="M45" i="14" s="1"/>
  <c r="M46" i="14" s="1"/>
  <c r="M47" i="14" s="1"/>
  <c r="M48" i="14" s="1"/>
  <c r="M49" i="14" s="1"/>
  <c r="M50" i="14" s="1"/>
  <c r="M51" i="14" s="1"/>
  <c r="M52" i="14" s="1"/>
  <c r="M53" i="14" s="1"/>
  <c r="M54" i="14" s="1"/>
  <c r="M55" i="14" s="1"/>
  <c r="M56" i="14" s="1"/>
  <c r="M57" i="14" s="1"/>
  <c r="M58" i="14" s="1"/>
  <c r="M59" i="14" s="1"/>
  <c r="M60" i="14" s="1"/>
  <c r="M61" i="14" s="1"/>
  <c r="M62" i="14" s="1"/>
  <c r="M63" i="14" s="1"/>
  <c r="M64" i="14" s="1"/>
  <c r="M65" i="14" s="1"/>
  <c r="M66" i="14" s="1"/>
  <c r="M67" i="14" s="1"/>
  <c r="M68" i="14" s="1"/>
  <c r="M69" i="14" s="1"/>
  <c r="M70" i="14" s="1"/>
  <c r="M71" i="14" s="1"/>
  <c r="M72" i="14" s="1"/>
  <c r="M73" i="14" s="1"/>
  <c r="M74" i="14" s="1"/>
  <c r="M75" i="14" s="1"/>
  <c r="M76" i="14" s="1"/>
  <c r="M77" i="14" s="1"/>
  <c r="M78" i="14" s="1"/>
  <c r="M79" i="14" s="1"/>
  <c r="M80" i="14" s="1"/>
  <c r="M81" i="14" s="1"/>
  <c r="M82" i="14" s="1"/>
  <c r="M83" i="14" s="1"/>
  <c r="M84" i="14" s="1"/>
  <c r="M85" i="14" s="1"/>
  <c r="M86" i="14" s="1"/>
  <c r="M87" i="14" s="1"/>
  <c r="M88" i="14" s="1"/>
  <c r="M89" i="14" s="1"/>
  <c r="M90" i="14" s="1"/>
  <c r="M91" i="14" s="1"/>
  <c r="M92" i="14" s="1"/>
  <c r="M93" i="14" s="1"/>
  <c r="M94" i="14" s="1"/>
  <c r="M95" i="14" s="1"/>
  <c r="M96" i="14" s="1"/>
  <c r="M97" i="14" s="1"/>
  <c r="M98" i="14" s="1"/>
  <c r="M99" i="14" s="1"/>
  <c r="M100" i="14" s="1"/>
  <c r="M101" i="14" s="1"/>
  <c r="M102" i="14" s="1"/>
  <c r="O4" i="28"/>
  <c r="O5" i="28"/>
  <c r="O6" i="28"/>
  <c r="O7" i="28"/>
  <c r="O8" i="28"/>
  <c r="O9" i="28"/>
  <c r="O10" i="28"/>
  <c r="O11" i="28"/>
  <c r="O12" i="28"/>
  <c r="O13" i="28"/>
  <c r="O14" i="28"/>
  <c r="O15" i="28"/>
  <c r="O16" i="28"/>
  <c r="O17" i="28"/>
  <c r="O18" i="28"/>
  <c r="O19" i="28"/>
  <c r="O20" i="28"/>
  <c r="O21" i="28"/>
  <c r="O22" i="28"/>
  <c r="O23" i="28"/>
  <c r="O24" i="28"/>
  <c r="O25" i="28"/>
  <c r="O26" i="28"/>
  <c r="O27" i="28"/>
  <c r="O28" i="28"/>
  <c r="O29" i="28"/>
  <c r="O30" i="28"/>
  <c r="O31" i="28"/>
  <c r="O32" i="28"/>
  <c r="O33" i="28"/>
  <c r="O34" i="28"/>
  <c r="O35" i="28"/>
  <c r="O36" i="28"/>
  <c r="O37" i="28"/>
  <c r="O38" i="28"/>
  <c r="O39" i="28"/>
  <c r="O40" i="28"/>
  <c r="O41" i="28"/>
  <c r="O42" i="28"/>
  <c r="O43" i="28"/>
  <c r="O44" i="28"/>
  <c r="O45" i="28"/>
  <c r="O46" i="28"/>
  <c r="O47" i="28"/>
  <c r="O48" i="28"/>
  <c r="O49" i="28"/>
  <c r="O50" i="28"/>
  <c r="O51" i="28"/>
  <c r="O52" i="28"/>
  <c r="O53" i="28"/>
  <c r="O54" i="28"/>
  <c r="O55" i="28"/>
  <c r="O56" i="28"/>
  <c r="O57" i="28"/>
  <c r="O58" i="28"/>
  <c r="O59" i="28"/>
  <c r="O60" i="28"/>
  <c r="O61" i="28"/>
  <c r="O62" i="28"/>
  <c r="O63" i="28"/>
  <c r="O64" i="28"/>
  <c r="O65" i="28"/>
  <c r="O66" i="28"/>
  <c r="O67" i="28"/>
  <c r="O68" i="28"/>
  <c r="O69" i="28"/>
  <c r="O70" i="28"/>
  <c r="O71" i="28"/>
  <c r="O72" i="28"/>
  <c r="O73" i="28"/>
  <c r="O74" i="28"/>
  <c r="O75" i="28"/>
  <c r="O76" i="28"/>
  <c r="O77" i="28"/>
  <c r="O78" i="28"/>
  <c r="O79" i="28"/>
  <c r="N4" i="28"/>
  <c r="N5" i="28"/>
  <c r="N6" i="28"/>
  <c r="N7" i="28"/>
  <c r="N8" i="28"/>
  <c r="N9" i="28"/>
  <c r="N10" i="28"/>
  <c r="N11" i="28"/>
  <c r="N12" i="28"/>
  <c r="N13" i="28"/>
  <c r="N14" i="28"/>
  <c r="N15" i="28"/>
  <c r="N16" i="28"/>
  <c r="N17" i="28"/>
  <c r="N18" i="28"/>
  <c r="N19" i="28"/>
  <c r="N20" i="28"/>
  <c r="N21" i="28"/>
  <c r="N22" i="28"/>
  <c r="N23" i="28"/>
  <c r="N24" i="28"/>
  <c r="N25" i="28"/>
  <c r="N26" i="28"/>
  <c r="N27" i="28"/>
  <c r="N28" i="28"/>
  <c r="N29" i="28"/>
  <c r="N30" i="28"/>
  <c r="N31" i="28"/>
  <c r="N32" i="28"/>
  <c r="N33" i="28"/>
  <c r="N34" i="28"/>
  <c r="N35" i="28"/>
  <c r="N36" i="28"/>
  <c r="N37" i="28"/>
  <c r="N38" i="28"/>
  <c r="N39" i="28"/>
  <c r="N40" i="28"/>
  <c r="N41" i="28"/>
  <c r="N42" i="28"/>
  <c r="N43" i="28"/>
  <c r="N44" i="28"/>
  <c r="N45" i="28"/>
  <c r="N46" i="28"/>
  <c r="N47" i="28"/>
  <c r="N48" i="28"/>
  <c r="N49" i="28"/>
  <c r="N50" i="28"/>
  <c r="N51" i="28"/>
  <c r="N52" i="28"/>
  <c r="N53" i="28"/>
  <c r="N54" i="28"/>
  <c r="N55" i="28"/>
  <c r="N56" i="28"/>
  <c r="N57" i="28"/>
  <c r="N58" i="28"/>
  <c r="N59" i="28"/>
  <c r="N60" i="28"/>
  <c r="N61" i="28"/>
  <c r="N62" i="28"/>
  <c r="N63" i="28"/>
  <c r="N64" i="28"/>
  <c r="N65" i="28"/>
  <c r="N66" i="28"/>
  <c r="N67" i="28"/>
  <c r="N68" i="28"/>
  <c r="N69" i="28"/>
  <c r="N70" i="28"/>
  <c r="N71" i="28"/>
  <c r="N72" i="28"/>
  <c r="N73" i="28"/>
  <c r="N74" i="28"/>
  <c r="N75" i="28"/>
  <c r="N76" i="28"/>
  <c r="N77" i="28"/>
  <c r="N78" i="28"/>
  <c r="M11" i="28"/>
  <c r="M12" i="28" s="1"/>
  <c r="M13" i="28" s="1"/>
  <c r="M14" i="28" s="1"/>
  <c r="M15" i="28" s="1"/>
  <c r="M16" i="28" s="1"/>
  <c r="M17" i="28" s="1"/>
  <c r="M18" i="28" s="1"/>
  <c r="M19" i="28" s="1"/>
  <c r="M20" i="28" s="1"/>
  <c r="M21" i="28" s="1"/>
  <c r="M22" i="28" s="1"/>
  <c r="M23" i="28" s="1"/>
  <c r="M24" i="28" s="1"/>
  <c r="M25" i="28" s="1"/>
  <c r="M26" i="28" s="1"/>
  <c r="M27" i="28" s="1"/>
  <c r="M28" i="28" s="1"/>
  <c r="M29" i="28" s="1"/>
  <c r="M30" i="28" s="1"/>
  <c r="M31" i="28" s="1"/>
  <c r="M32" i="28" s="1"/>
  <c r="M33" i="28" s="1"/>
  <c r="M34" i="28" s="1"/>
  <c r="M35" i="28" s="1"/>
  <c r="M36" i="28" s="1"/>
  <c r="M37" i="28" s="1"/>
  <c r="M38" i="28" s="1"/>
  <c r="M39" i="28" s="1"/>
  <c r="M40" i="28" s="1"/>
  <c r="M41" i="28" s="1"/>
  <c r="M42" i="28" s="1"/>
  <c r="M43" i="28" s="1"/>
  <c r="M44" i="28" s="1"/>
  <c r="M45" i="28" s="1"/>
  <c r="M46" i="28" s="1"/>
  <c r="M47" i="28" s="1"/>
  <c r="M48" i="28" s="1"/>
  <c r="M49" i="28" s="1"/>
  <c r="M50" i="28" s="1"/>
  <c r="M51" i="28" s="1"/>
  <c r="M52" i="28" s="1"/>
  <c r="M53" i="28" s="1"/>
  <c r="M54" i="28" s="1"/>
  <c r="M55" i="28" s="1"/>
  <c r="M56" i="28" s="1"/>
  <c r="M57" i="28" s="1"/>
  <c r="M58" i="28" s="1"/>
  <c r="M59" i="28" s="1"/>
  <c r="M60" i="28" s="1"/>
  <c r="M61" i="28" s="1"/>
  <c r="M62" i="28" s="1"/>
  <c r="M63" i="28" s="1"/>
  <c r="M64" i="28" s="1"/>
  <c r="M65" i="28" s="1"/>
  <c r="M66" i="28" s="1"/>
  <c r="M67" i="28" s="1"/>
  <c r="M68" i="28" s="1"/>
  <c r="M69" i="28" s="1"/>
  <c r="M70" i="28" s="1"/>
  <c r="M71" i="28" s="1"/>
  <c r="M72" i="28" s="1"/>
  <c r="M73" i="28" s="1"/>
  <c r="M74" i="28" s="1"/>
  <c r="M75" i="28" s="1"/>
  <c r="M76" i="28" s="1"/>
  <c r="M77" i="28" s="1"/>
  <c r="M78" i="28" s="1"/>
  <c r="M79" i="28" s="1"/>
  <c r="P2" i="14"/>
  <c r="P3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2" i="10"/>
  <c r="L79" i="14"/>
  <c r="L80" i="14"/>
  <c r="L81" i="14"/>
  <c r="L82" i="14"/>
  <c r="L83" i="14"/>
  <c r="L84" i="14"/>
  <c r="L85" i="14"/>
  <c r="L86" i="14"/>
  <c r="L87" i="14"/>
  <c r="L88" i="14"/>
  <c r="L89" i="14"/>
  <c r="L90" i="14"/>
  <c r="L91" i="14"/>
  <c r="L92" i="14"/>
  <c r="L93" i="14"/>
  <c r="L94" i="14"/>
  <c r="L95" i="14"/>
  <c r="L96" i="14"/>
  <c r="L97" i="14"/>
  <c r="L98" i="14"/>
  <c r="L99" i="14"/>
  <c r="L100" i="14"/>
  <c r="L101" i="14"/>
  <c r="L102" i="14"/>
  <c r="L78" i="14"/>
  <c r="L79" i="3"/>
  <c r="R4" i="21" l="1"/>
  <c r="S4" i="21" s="1"/>
  <c r="R6" i="21"/>
  <c r="S6" i="21" s="1"/>
  <c r="R8" i="21"/>
  <c r="S8" i="21" s="1"/>
  <c r="R10" i="21"/>
  <c r="S10" i="21" s="1"/>
  <c r="R12" i="21"/>
  <c r="S12" i="21" s="1"/>
  <c r="R14" i="21"/>
  <c r="S14" i="21" s="1"/>
  <c r="R16" i="21"/>
  <c r="S16" i="21" s="1"/>
  <c r="R18" i="21"/>
  <c r="S18" i="21" s="1"/>
  <c r="R20" i="21"/>
  <c r="S20" i="21" s="1"/>
  <c r="R22" i="21"/>
  <c r="S22" i="21" s="1"/>
  <c r="R24" i="21"/>
  <c r="S24" i="21" s="1"/>
  <c r="R26" i="21"/>
  <c r="S26" i="21" s="1"/>
  <c r="R28" i="21"/>
  <c r="S28" i="21" s="1"/>
  <c r="R30" i="21"/>
  <c r="S30" i="21" s="1"/>
  <c r="R32" i="21"/>
  <c r="S32" i="21" s="1"/>
  <c r="R34" i="21"/>
  <c r="S34" i="21" s="1"/>
  <c r="R36" i="21"/>
  <c r="S36" i="21" s="1"/>
  <c r="R38" i="21"/>
  <c r="S38" i="21" s="1"/>
  <c r="R40" i="21"/>
  <c r="S40" i="21" s="1"/>
  <c r="R42" i="21"/>
  <c r="S42" i="21" s="1"/>
  <c r="R44" i="21"/>
  <c r="S44" i="21" s="1"/>
  <c r="R46" i="21"/>
  <c r="S46" i="21" s="1"/>
  <c r="R48" i="21"/>
  <c r="S48" i="21" s="1"/>
  <c r="R50" i="21"/>
  <c r="S50" i="21" s="1"/>
  <c r="R52" i="21"/>
  <c r="S52" i="21" s="1"/>
  <c r="R54" i="21"/>
  <c r="S54" i="21" s="1"/>
  <c r="R56" i="21"/>
  <c r="S56" i="21" s="1"/>
  <c r="R58" i="21"/>
  <c r="S58" i="21" s="1"/>
  <c r="R60" i="21"/>
  <c r="S60" i="21" s="1"/>
  <c r="R62" i="21"/>
  <c r="S62" i="21" s="1"/>
  <c r="R64" i="21"/>
  <c r="S64" i="21" s="1"/>
  <c r="R66" i="21"/>
  <c r="S66" i="21" s="1"/>
  <c r="R68" i="21"/>
  <c r="S68" i="21" s="1"/>
  <c r="R70" i="21"/>
  <c r="S70" i="21" s="1"/>
  <c r="R72" i="21"/>
  <c r="S72" i="21" s="1"/>
  <c r="R74" i="21"/>
  <c r="S74" i="21" s="1"/>
  <c r="R3" i="23"/>
  <c r="S3" i="23" s="1"/>
  <c r="R5" i="23"/>
  <c r="S5" i="23" s="1"/>
  <c r="R6" i="18"/>
  <c r="S6" i="18" s="1"/>
  <c r="W103" i="28"/>
  <c r="X103" i="28" s="1"/>
  <c r="W102" i="28"/>
  <c r="X102" i="28" s="1"/>
  <c r="W101" i="28"/>
  <c r="X101" i="28" s="1"/>
  <c r="W100" i="28"/>
  <c r="X100" i="28" s="1"/>
  <c r="W99" i="28"/>
  <c r="X99" i="28" s="1"/>
  <c r="W98" i="28"/>
  <c r="X98" i="28" s="1"/>
  <c r="W97" i="28"/>
  <c r="X97" i="28" s="1"/>
  <c r="W96" i="28"/>
  <c r="X96" i="28" s="1"/>
  <c r="W95" i="28"/>
  <c r="X95" i="28" s="1"/>
  <c r="W94" i="28"/>
  <c r="X94" i="28" s="1"/>
  <c r="W93" i="28"/>
  <c r="X93" i="28" s="1"/>
  <c r="W92" i="28"/>
  <c r="X92" i="28" s="1"/>
  <c r="W91" i="28"/>
  <c r="X91" i="28" s="1"/>
  <c r="W90" i="28"/>
  <c r="X90" i="28" s="1"/>
  <c r="W89" i="28"/>
  <c r="X89" i="28" s="1"/>
  <c r="W88" i="28"/>
  <c r="X88" i="28" s="1"/>
  <c r="X87" i="28"/>
  <c r="W87" i="28"/>
  <c r="W86" i="28"/>
  <c r="X86" i="28" s="1"/>
  <c r="X85" i="28"/>
  <c r="W85" i="28"/>
  <c r="W84" i="28"/>
  <c r="X84" i="28" s="1"/>
  <c r="X83" i="28"/>
  <c r="W83" i="28"/>
  <c r="W82" i="28"/>
  <c r="X82" i="28" s="1"/>
  <c r="X81" i="28"/>
  <c r="W81" i="28"/>
  <c r="W80" i="28"/>
  <c r="X80" i="28" s="1"/>
  <c r="X79" i="28"/>
  <c r="W79" i="28"/>
  <c r="W78" i="28"/>
  <c r="X78" i="28" s="1"/>
  <c r="W77" i="28"/>
  <c r="X77" i="28" s="1"/>
  <c r="W76" i="28"/>
  <c r="X76" i="28" s="1"/>
  <c r="W75" i="28"/>
  <c r="X75" i="28" s="1"/>
  <c r="W74" i="28"/>
  <c r="X74" i="28" s="1"/>
  <c r="W73" i="28"/>
  <c r="X73" i="28" s="1"/>
  <c r="W72" i="28"/>
  <c r="X72" i="28" s="1"/>
  <c r="W71" i="28"/>
  <c r="X71" i="28" s="1"/>
  <c r="W70" i="28"/>
  <c r="X70" i="28" s="1"/>
  <c r="W69" i="28"/>
  <c r="X69" i="28" s="1"/>
  <c r="W68" i="28"/>
  <c r="X68" i="28" s="1"/>
  <c r="W67" i="28"/>
  <c r="X67" i="28" s="1"/>
  <c r="W66" i="28"/>
  <c r="X66" i="28" s="1"/>
  <c r="W65" i="28"/>
  <c r="X65" i="28" s="1"/>
  <c r="W64" i="28"/>
  <c r="X64" i="28" s="1"/>
  <c r="X63" i="28"/>
  <c r="W63" i="28"/>
  <c r="W102" i="27"/>
  <c r="X102" i="27" s="1"/>
  <c r="W101" i="27"/>
  <c r="X101" i="27" s="1"/>
  <c r="W100" i="27"/>
  <c r="X100" i="27" s="1"/>
  <c r="W99" i="27"/>
  <c r="X99" i="27" s="1"/>
  <c r="W98" i="27"/>
  <c r="X98" i="27" s="1"/>
  <c r="W97" i="27"/>
  <c r="X97" i="27" s="1"/>
  <c r="W96" i="27"/>
  <c r="X96" i="27" s="1"/>
  <c r="W95" i="27"/>
  <c r="X95" i="27" s="1"/>
  <c r="W94" i="27"/>
  <c r="X94" i="27" s="1"/>
  <c r="W93" i="27"/>
  <c r="X93" i="27" s="1"/>
  <c r="W92" i="27"/>
  <c r="X92" i="27" s="1"/>
  <c r="W91" i="27"/>
  <c r="X91" i="27" s="1"/>
  <c r="W90" i="27"/>
  <c r="X90" i="27" s="1"/>
  <c r="W89" i="27"/>
  <c r="X89" i="27" s="1"/>
  <c r="W88" i="27"/>
  <c r="X88" i="27" s="1"/>
  <c r="W87" i="27"/>
  <c r="X87" i="27" s="1"/>
  <c r="X86" i="27"/>
  <c r="W86" i="27"/>
  <c r="W85" i="27"/>
  <c r="X85" i="27" s="1"/>
  <c r="X84" i="27"/>
  <c r="W84" i="27"/>
  <c r="W83" i="27"/>
  <c r="X83" i="27" s="1"/>
  <c r="X82" i="27"/>
  <c r="W82" i="27"/>
  <c r="W81" i="27"/>
  <c r="X81" i="27" s="1"/>
  <c r="X80" i="27"/>
  <c r="W80" i="27"/>
  <c r="W79" i="27"/>
  <c r="X79" i="27" s="1"/>
  <c r="X78" i="27"/>
  <c r="AA62" i="27" s="1"/>
  <c r="W78" i="27"/>
  <c r="W77" i="27"/>
  <c r="X77" i="27" s="1"/>
  <c r="W76" i="27"/>
  <c r="X76" i="27" s="1"/>
  <c r="W75" i="27"/>
  <c r="X75" i="27" s="1"/>
  <c r="W74" i="27"/>
  <c r="X74" i="27" s="1"/>
  <c r="W73" i="27"/>
  <c r="X73" i="27" s="1"/>
  <c r="W72" i="27"/>
  <c r="X72" i="27" s="1"/>
  <c r="W71" i="27"/>
  <c r="X71" i="27" s="1"/>
  <c r="W70" i="27"/>
  <c r="X70" i="27" s="1"/>
  <c r="W69" i="27"/>
  <c r="X69" i="27" s="1"/>
  <c r="W68" i="27"/>
  <c r="X68" i="27" s="1"/>
  <c r="W67" i="27"/>
  <c r="X67" i="27" s="1"/>
  <c r="W66" i="27"/>
  <c r="X66" i="27" s="1"/>
  <c r="W65" i="27"/>
  <c r="X65" i="27" s="1"/>
  <c r="W64" i="27"/>
  <c r="X64" i="27" s="1"/>
  <c r="W63" i="27"/>
  <c r="X63" i="27" s="1"/>
  <c r="X62" i="27"/>
  <c r="W62" i="27"/>
  <c r="W102" i="26"/>
  <c r="X102" i="26" s="1"/>
  <c r="W101" i="26"/>
  <c r="X101" i="26" s="1"/>
  <c r="W100" i="26"/>
  <c r="X100" i="26" s="1"/>
  <c r="W99" i="26"/>
  <c r="X99" i="26" s="1"/>
  <c r="W98" i="26"/>
  <c r="X98" i="26" s="1"/>
  <c r="W97" i="26"/>
  <c r="X97" i="26" s="1"/>
  <c r="W96" i="26"/>
  <c r="X96" i="26" s="1"/>
  <c r="W95" i="26"/>
  <c r="X95" i="26" s="1"/>
  <c r="W94" i="26"/>
  <c r="X94" i="26" s="1"/>
  <c r="W93" i="26"/>
  <c r="X93" i="26" s="1"/>
  <c r="W92" i="26"/>
  <c r="X92" i="26" s="1"/>
  <c r="W91" i="26"/>
  <c r="X91" i="26" s="1"/>
  <c r="W90" i="26"/>
  <c r="X90" i="26" s="1"/>
  <c r="W89" i="26"/>
  <c r="X89" i="26" s="1"/>
  <c r="W88" i="26"/>
  <c r="X88" i="26" s="1"/>
  <c r="W87" i="26"/>
  <c r="X87" i="26" s="1"/>
  <c r="X86" i="26"/>
  <c r="W86" i="26"/>
  <c r="W85" i="26"/>
  <c r="X85" i="26" s="1"/>
  <c r="X84" i="26"/>
  <c r="W84" i="26"/>
  <c r="W83" i="26"/>
  <c r="X83" i="26" s="1"/>
  <c r="X82" i="26"/>
  <c r="W82" i="26"/>
  <c r="W81" i="26"/>
  <c r="X81" i="26" s="1"/>
  <c r="X80" i="26"/>
  <c r="W80" i="26"/>
  <c r="W79" i="26"/>
  <c r="X79" i="26" s="1"/>
  <c r="X78" i="26"/>
  <c r="W78" i="26"/>
  <c r="W77" i="26"/>
  <c r="X77" i="26" s="1"/>
  <c r="W76" i="26"/>
  <c r="X76" i="26" s="1"/>
  <c r="W75" i="26"/>
  <c r="X75" i="26" s="1"/>
  <c r="W74" i="26"/>
  <c r="X74" i="26" s="1"/>
  <c r="W73" i="26"/>
  <c r="X73" i="26" s="1"/>
  <c r="W72" i="26"/>
  <c r="X72" i="26" s="1"/>
  <c r="W71" i="26"/>
  <c r="X71" i="26" s="1"/>
  <c r="W70" i="26"/>
  <c r="X70" i="26" s="1"/>
  <c r="Z62" i="26" s="1"/>
  <c r="W69" i="26"/>
  <c r="X69" i="26" s="1"/>
  <c r="W68" i="26"/>
  <c r="X68" i="26" s="1"/>
  <c r="W67" i="26"/>
  <c r="X67" i="26" s="1"/>
  <c r="W66" i="26"/>
  <c r="X66" i="26" s="1"/>
  <c r="W65" i="26"/>
  <c r="X65" i="26" s="1"/>
  <c r="W64" i="26"/>
  <c r="X64" i="26" s="1"/>
  <c r="W63" i="26"/>
  <c r="X63" i="26" s="1"/>
  <c r="X62" i="26"/>
  <c r="Y62" i="26" s="1"/>
  <c r="W62" i="26"/>
  <c r="X102" i="25"/>
  <c r="W102" i="25"/>
  <c r="X101" i="25"/>
  <c r="W101" i="25"/>
  <c r="X100" i="25"/>
  <c r="W100" i="25"/>
  <c r="X99" i="25"/>
  <c r="W99" i="25"/>
  <c r="X98" i="25"/>
  <c r="W98" i="25"/>
  <c r="X97" i="25"/>
  <c r="W97" i="25"/>
  <c r="X96" i="25"/>
  <c r="W96" i="25"/>
  <c r="X95" i="25"/>
  <c r="W95" i="25"/>
  <c r="X94" i="25"/>
  <c r="W94" i="25"/>
  <c r="X93" i="25"/>
  <c r="W93" i="25"/>
  <c r="X92" i="25"/>
  <c r="W92" i="25"/>
  <c r="X91" i="25"/>
  <c r="W91" i="25"/>
  <c r="X90" i="25"/>
  <c r="W90" i="25"/>
  <c r="X89" i="25"/>
  <c r="W89" i="25"/>
  <c r="X88" i="25"/>
  <c r="W88" i="25"/>
  <c r="X87" i="25"/>
  <c r="W87" i="25"/>
  <c r="W86" i="25"/>
  <c r="X86" i="25" s="1"/>
  <c r="X85" i="25"/>
  <c r="W85" i="25"/>
  <c r="W84" i="25"/>
  <c r="X84" i="25" s="1"/>
  <c r="X83" i="25"/>
  <c r="W83" i="25"/>
  <c r="W82" i="25"/>
  <c r="X82" i="25" s="1"/>
  <c r="X81" i="25"/>
  <c r="W81" i="25"/>
  <c r="W80" i="25"/>
  <c r="X80" i="25" s="1"/>
  <c r="X79" i="25"/>
  <c r="W79" i="25"/>
  <c r="W78" i="25"/>
  <c r="X78" i="25" s="1"/>
  <c r="X77" i="25"/>
  <c r="W77" i="25"/>
  <c r="X76" i="25"/>
  <c r="W76" i="25"/>
  <c r="X75" i="25"/>
  <c r="W75" i="25"/>
  <c r="X74" i="25"/>
  <c r="W74" i="25"/>
  <c r="X73" i="25"/>
  <c r="W73" i="25"/>
  <c r="X72" i="25"/>
  <c r="W72" i="25"/>
  <c r="X71" i="25"/>
  <c r="W71" i="25"/>
  <c r="X70" i="25"/>
  <c r="Z62" i="25" s="1"/>
  <c r="W70" i="25"/>
  <c r="X69" i="25"/>
  <c r="W69" i="25"/>
  <c r="X68" i="25"/>
  <c r="W68" i="25"/>
  <c r="X67" i="25"/>
  <c r="W67" i="25"/>
  <c r="X66" i="25"/>
  <c r="W66" i="25"/>
  <c r="X65" i="25"/>
  <c r="W65" i="25"/>
  <c r="X64" i="25"/>
  <c r="W64" i="25"/>
  <c r="X63" i="25"/>
  <c r="W63" i="25"/>
  <c r="W62" i="25"/>
  <c r="X62" i="25" s="1"/>
  <c r="Y62" i="25" s="1"/>
  <c r="W102" i="24"/>
  <c r="X102" i="24" s="1"/>
  <c r="W101" i="24"/>
  <c r="X101" i="24" s="1"/>
  <c r="W100" i="24"/>
  <c r="X100" i="24" s="1"/>
  <c r="W99" i="24"/>
  <c r="X99" i="24" s="1"/>
  <c r="W98" i="24"/>
  <c r="X98" i="24" s="1"/>
  <c r="W97" i="24"/>
  <c r="X97" i="24" s="1"/>
  <c r="W96" i="24"/>
  <c r="X96" i="24" s="1"/>
  <c r="W95" i="24"/>
  <c r="X95" i="24" s="1"/>
  <c r="W94" i="24"/>
  <c r="X94" i="24" s="1"/>
  <c r="W93" i="24"/>
  <c r="X93" i="24" s="1"/>
  <c r="W92" i="24"/>
  <c r="X92" i="24" s="1"/>
  <c r="W91" i="24"/>
  <c r="X91" i="24" s="1"/>
  <c r="W90" i="24"/>
  <c r="X90" i="24" s="1"/>
  <c r="W89" i="24"/>
  <c r="X89" i="24" s="1"/>
  <c r="W88" i="24"/>
  <c r="X88" i="24" s="1"/>
  <c r="W87" i="24"/>
  <c r="X87" i="24" s="1"/>
  <c r="X86" i="24"/>
  <c r="W86" i="24"/>
  <c r="W85" i="24"/>
  <c r="X85" i="24" s="1"/>
  <c r="X84" i="24"/>
  <c r="W84" i="24"/>
  <c r="W83" i="24"/>
  <c r="X83" i="24" s="1"/>
  <c r="X82" i="24"/>
  <c r="W82" i="24"/>
  <c r="W81" i="24"/>
  <c r="X81" i="24" s="1"/>
  <c r="X80" i="24"/>
  <c r="W80" i="24"/>
  <c r="W79" i="24"/>
  <c r="X79" i="24" s="1"/>
  <c r="X78" i="24"/>
  <c r="AA62" i="24" s="1"/>
  <c r="W78" i="24"/>
  <c r="W77" i="24"/>
  <c r="X77" i="24" s="1"/>
  <c r="W76" i="24"/>
  <c r="X76" i="24" s="1"/>
  <c r="W75" i="24"/>
  <c r="X75" i="24" s="1"/>
  <c r="W74" i="24"/>
  <c r="X74" i="24" s="1"/>
  <c r="W73" i="24"/>
  <c r="X73" i="24" s="1"/>
  <c r="W72" i="24"/>
  <c r="X72" i="24" s="1"/>
  <c r="W71" i="24"/>
  <c r="X71" i="24" s="1"/>
  <c r="W70" i="24"/>
  <c r="X70" i="24" s="1"/>
  <c r="W69" i="24"/>
  <c r="X69" i="24" s="1"/>
  <c r="W68" i="24"/>
  <c r="X68" i="24" s="1"/>
  <c r="W67" i="24"/>
  <c r="X67" i="24" s="1"/>
  <c r="W66" i="24"/>
  <c r="X66" i="24" s="1"/>
  <c r="W65" i="24"/>
  <c r="X65" i="24" s="1"/>
  <c r="W64" i="24"/>
  <c r="X64" i="24" s="1"/>
  <c r="W63" i="24"/>
  <c r="X63" i="24" s="1"/>
  <c r="X62" i="24"/>
  <c r="W62" i="24"/>
  <c r="X103" i="23"/>
  <c r="W103" i="23"/>
  <c r="X102" i="23"/>
  <c r="W102" i="23"/>
  <c r="X101" i="23"/>
  <c r="W101" i="23"/>
  <c r="X100" i="23"/>
  <c r="W100" i="23"/>
  <c r="X99" i="23"/>
  <c r="W99" i="23"/>
  <c r="X98" i="23"/>
  <c r="W98" i="23"/>
  <c r="X97" i="23"/>
  <c r="W97" i="23"/>
  <c r="X96" i="23"/>
  <c r="W96" i="23"/>
  <c r="X95" i="23"/>
  <c r="W95" i="23"/>
  <c r="X94" i="23"/>
  <c r="W94" i="23"/>
  <c r="X93" i="23"/>
  <c r="W93" i="23"/>
  <c r="X92" i="23"/>
  <c r="W92" i="23"/>
  <c r="X91" i="23"/>
  <c r="W91" i="23"/>
  <c r="X90" i="23"/>
  <c r="W90" i="23"/>
  <c r="X89" i="23"/>
  <c r="W89" i="23"/>
  <c r="X88" i="23"/>
  <c r="W88" i="23"/>
  <c r="W87" i="23"/>
  <c r="X87" i="23" s="1"/>
  <c r="X86" i="23"/>
  <c r="W86" i="23"/>
  <c r="W85" i="23"/>
  <c r="X85" i="23" s="1"/>
  <c r="X84" i="23"/>
  <c r="W84" i="23"/>
  <c r="W83" i="23"/>
  <c r="X83" i="23" s="1"/>
  <c r="X82" i="23"/>
  <c r="W82" i="23"/>
  <c r="W81" i="23"/>
  <c r="X81" i="23" s="1"/>
  <c r="X80" i="23"/>
  <c r="W80" i="23"/>
  <c r="W79" i="23"/>
  <c r="X79" i="23" s="1"/>
  <c r="X78" i="23"/>
  <c r="W78" i="23"/>
  <c r="X77" i="23"/>
  <c r="W77" i="23"/>
  <c r="X76" i="23"/>
  <c r="W76" i="23"/>
  <c r="X75" i="23"/>
  <c r="W75" i="23"/>
  <c r="X74" i="23"/>
  <c r="W74" i="23"/>
  <c r="X73" i="23"/>
  <c r="W73" i="23"/>
  <c r="X72" i="23"/>
  <c r="W72" i="23"/>
  <c r="X71" i="23"/>
  <c r="Z63" i="23" s="1"/>
  <c r="W71" i="23"/>
  <c r="X70" i="23"/>
  <c r="W70" i="23"/>
  <c r="X69" i="23"/>
  <c r="W69" i="23"/>
  <c r="X68" i="23"/>
  <c r="W68" i="23"/>
  <c r="X67" i="23"/>
  <c r="W67" i="23"/>
  <c r="X66" i="23"/>
  <c r="W66" i="23"/>
  <c r="X65" i="23"/>
  <c r="W65" i="23"/>
  <c r="X64" i="23"/>
  <c r="W64" i="23"/>
  <c r="W63" i="23"/>
  <c r="X63" i="23" s="1"/>
  <c r="Y63" i="23" s="1"/>
  <c r="W102" i="22"/>
  <c r="X102" i="22" s="1"/>
  <c r="W101" i="22"/>
  <c r="X101" i="22" s="1"/>
  <c r="W100" i="22"/>
  <c r="X100" i="22" s="1"/>
  <c r="W99" i="22"/>
  <c r="X99" i="22" s="1"/>
  <c r="W98" i="22"/>
  <c r="X98" i="22" s="1"/>
  <c r="W97" i="22"/>
  <c r="X97" i="22" s="1"/>
  <c r="W96" i="22"/>
  <c r="X96" i="22" s="1"/>
  <c r="W95" i="22"/>
  <c r="X95" i="22" s="1"/>
  <c r="W94" i="22"/>
  <c r="X94" i="22" s="1"/>
  <c r="W93" i="22"/>
  <c r="X93" i="22" s="1"/>
  <c r="W92" i="22"/>
  <c r="X92" i="22" s="1"/>
  <c r="W91" i="22"/>
  <c r="X91" i="22" s="1"/>
  <c r="W90" i="22"/>
  <c r="X90" i="22" s="1"/>
  <c r="W89" i="22"/>
  <c r="X89" i="22" s="1"/>
  <c r="W88" i="22"/>
  <c r="X88" i="22" s="1"/>
  <c r="W87" i="22"/>
  <c r="X87" i="22" s="1"/>
  <c r="X86" i="22"/>
  <c r="W86" i="22"/>
  <c r="W85" i="22"/>
  <c r="X85" i="22" s="1"/>
  <c r="X84" i="22"/>
  <c r="W84" i="22"/>
  <c r="W83" i="22"/>
  <c r="X83" i="22" s="1"/>
  <c r="X82" i="22"/>
  <c r="W82" i="22"/>
  <c r="W81" i="22"/>
  <c r="X81" i="22" s="1"/>
  <c r="X80" i="22"/>
  <c r="W80" i="22"/>
  <c r="W79" i="22"/>
  <c r="X79" i="22" s="1"/>
  <c r="X78" i="22"/>
  <c r="AA62" i="22" s="1"/>
  <c r="W78" i="22"/>
  <c r="W77" i="22"/>
  <c r="X77" i="22" s="1"/>
  <c r="W76" i="22"/>
  <c r="X76" i="22" s="1"/>
  <c r="W75" i="22"/>
  <c r="X75" i="22" s="1"/>
  <c r="W74" i="22"/>
  <c r="X74" i="22" s="1"/>
  <c r="W73" i="22"/>
  <c r="X73" i="22" s="1"/>
  <c r="W72" i="22"/>
  <c r="X72" i="22" s="1"/>
  <c r="W71" i="22"/>
  <c r="X71" i="22" s="1"/>
  <c r="W70" i="22"/>
  <c r="X70" i="22" s="1"/>
  <c r="W69" i="22"/>
  <c r="X69" i="22" s="1"/>
  <c r="W68" i="22"/>
  <c r="X68" i="22" s="1"/>
  <c r="W67" i="22"/>
  <c r="X67" i="22" s="1"/>
  <c r="W66" i="22"/>
  <c r="X66" i="22" s="1"/>
  <c r="W65" i="22"/>
  <c r="X65" i="22" s="1"/>
  <c r="W64" i="22"/>
  <c r="X64" i="22" s="1"/>
  <c r="W63" i="22"/>
  <c r="X63" i="22" s="1"/>
  <c r="X62" i="22"/>
  <c r="W62" i="22"/>
  <c r="W102" i="21"/>
  <c r="X102" i="21" s="1"/>
  <c r="W101" i="21"/>
  <c r="X101" i="21" s="1"/>
  <c r="W100" i="21"/>
  <c r="X100" i="21" s="1"/>
  <c r="W99" i="21"/>
  <c r="X99" i="21" s="1"/>
  <c r="W98" i="21"/>
  <c r="X98" i="21" s="1"/>
  <c r="W97" i="21"/>
  <c r="X97" i="21" s="1"/>
  <c r="W96" i="21"/>
  <c r="X96" i="21" s="1"/>
  <c r="W95" i="21"/>
  <c r="X95" i="21" s="1"/>
  <c r="W94" i="21"/>
  <c r="X94" i="21" s="1"/>
  <c r="W93" i="21"/>
  <c r="X93" i="21" s="1"/>
  <c r="W92" i="21"/>
  <c r="X92" i="21" s="1"/>
  <c r="W91" i="21"/>
  <c r="X91" i="21" s="1"/>
  <c r="W90" i="21"/>
  <c r="X90" i="21" s="1"/>
  <c r="W89" i="21"/>
  <c r="X89" i="21" s="1"/>
  <c r="W88" i="21"/>
  <c r="X88" i="21" s="1"/>
  <c r="W87" i="21"/>
  <c r="X87" i="21" s="1"/>
  <c r="X86" i="21"/>
  <c r="W86" i="21"/>
  <c r="W85" i="21"/>
  <c r="X85" i="21" s="1"/>
  <c r="X84" i="21"/>
  <c r="W84" i="21"/>
  <c r="W83" i="21"/>
  <c r="X83" i="21" s="1"/>
  <c r="X82" i="21"/>
  <c r="W82" i="21"/>
  <c r="W81" i="21"/>
  <c r="X81" i="21" s="1"/>
  <c r="X80" i="21"/>
  <c r="W80" i="21"/>
  <c r="W79" i="21"/>
  <c r="X79" i="21" s="1"/>
  <c r="X78" i="21"/>
  <c r="AA62" i="21" s="1"/>
  <c r="W78" i="21"/>
  <c r="W77" i="21"/>
  <c r="X77" i="21" s="1"/>
  <c r="W76" i="21"/>
  <c r="X76" i="21" s="1"/>
  <c r="W75" i="21"/>
  <c r="X75" i="21" s="1"/>
  <c r="W74" i="21"/>
  <c r="X74" i="21" s="1"/>
  <c r="W73" i="21"/>
  <c r="X73" i="21" s="1"/>
  <c r="W72" i="21"/>
  <c r="X72" i="21" s="1"/>
  <c r="W71" i="21"/>
  <c r="X71" i="21" s="1"/>
  <c r="W70" i="21"/>
  <c r="X70" i="21" s="1"/>
  <c r="W69" i="21"/>
  <c r="X69" i="21" s="1"/>
  <c r="W68" i="21"/>
  <c r="X68" i="21" s="1"/>
  <c r="W67" i="21"/>
  <c r="X67" i="21" s="1"/>
  <c r="W66" i="21"/>
  <c r="X66" i="21" s="1"/>
  <c r="W65" i="21"/>
  <c r="X65" i="21" s="1"/>
  <c r="W64" i="21"/>
  <c r="X64" i="21" s="1"/>
  <c r="W63" i="21"/>
  <c r="X63" i="21" s="1"/>
  <c r="X62" i="21"/>
  <c r="W62" i="21"/>
  <c r="X102" i="20"/>
  <c r="W102" i="20"/>
  <c r="X101" i="20"/>
  <c r="W101" i="20"/>
  <c r="X100" i="20"/>
  <c r="W100" i="20"/>
  <c r="X99" i="20"/>
  <c r="W99" i="20"/>
  <c r="X98" i="20"/>
  <c r="W98" i="20"/>
  <c r="X97" i="20"/>
  <c r="W97" i="20"/>
  <c r="X96" i="20"/>
  <c r="W96" i="20"/>
  <c r="X95" i="20"/>
  <c r="W95" i="20"/>
  <c r="X94" i="20"/>
  <c r="W94" i="20"/>
  <c r="X93" i="20"/>
  <c r="W93" i="20"/>
  <c r="X92" i="20"/>
  <c r="W92" i="20"/>
  <c r="X91" i="20"/>
  <c r="W91" i="20"/>
  <c r="X90" i="20"/>
  <c r="W90" i="20"/>
  <c r="X89" i="20"/>
  <c r="W89" i="20"/>
  <c r="X88" i="20"/>
  <c r="W88" i="20"/>
  <c r="X87" i="20"/>
  <c r="W87" i="20"/>
  <c r="W86" i="20"/>
  <c r="X86" i="20" s="1"/>
  <c r="X85" i="20"/>
  <c r="W85" i="20"/>
  <c r="W84" i="20"/>
  <c r="X84" i="20" s="1"/>
  <c r="X83" i="20"/>
  <c r="W83" i="20"/>
  <c r="W82" i="20"/>
  <c r="X82" i="20" s="1"/>
  <c r="X81" i="20"/>
  <c r="W81" i="20"/>
  <c r="W80" i="20"/>
  <c r="X80" i="20" s="1"/>
  <c r="X79" i="20"/>
  <c r="W79" i="20"/>
  <c r="W78" i="20"/>
  <c r="X78" i="20" s="1"/>
  <c r="AA62" i="20" s="1"/>
  <c r="AB62" i="20" s="1"/>
  <c r="AD62" i="20" s="1"/>
  <c r="AE62" i="20" s="1"/>
  <c r="X77" i="20"/>
  <c r="W77" i="20"/>
  <c r="X76" i="20"/>
  <c r="W76" i="20"/>
  <c r="X75" i="20"/>
  <c r="W75" i="20"/>
  <c r="X74" i="20"/>
  <c r="W74" i="20"/>
  <c r="X73" i="20"/>
  <c r="W73" i="20"/>
  <c r="X72" i="20"/>
  <c r="W72" i="20"/>
  <c r="X71" i="20"/>
  <c r="W71" i="20"/>
  <c r="X70" i="20"/>
  <c r="Z62" i="20" s="1"/>
  <c r="W70" i="20"/>
  <c r="X69" i="20"/>
  <c r="W69" i="20"/>
  <c r="X68" i="20"/>
  <c r="W68" i="20"/>
  <c r="X67" i="20"/>
  <c r="W67" i="20"/>
  <c r="X66" i="20"/>
  <c r="W66" i="20"/>
  <c r="X65" i="20"/>
  <c r="W65" i="20"/>
  <c r="X64" i="20"/>
  <c r="W64" i="20"/>
  <c r="X63" i="20"/>
  <c r="W63" i="20"/>
  <c r="W62" i="20"/>
  <c r="X62" i="20" s="1"/>
  <c r="Y62" i="20" s="1"/>
  <c r="X102" i="19"/>
  <c r="W102" i="19"/>
  <c r="X101" i="19"/>
  <c r="W101" i="19"/>
  <c r="X100" i="19"/>
  <c r="W100" i="19"/>
  <c r="X99" i="19"/>
  <c r="W99" i="19"/>
  <c r="X98" i="19"/>
  <c r="W98" i="19"/>
  <c r="X97" i="19"/>
  <c r="W97" i="19"/>
  <c r="X96" i="19"/>
  <c r="W96" i="19"/>
  <c r="X95" i="19"/>
  <c r="W95" i="19"/>
  <c r="X94" i="19"/>
  <c r="W94" i="19"/>
  <c r="X93" i="19"/>
  <c r="W93" i="19"/>
  <c r="X92" i="19"/>
  <c r="W92" i="19"/>
  <c r="X91" i="19"/>
  <c r="W91" i="19"/>
  <c r="X90" i="19"/>
  <c r="W90" i="19"/>
  <c r="X89" i="19"/>
  <c r="W89" i="19"/>
  <c r="X88" i="19"/>
  <c r="W88" i="19"/>
  <c r="X87" i="19"/>
  <c r="W87" i="19"/>
  <c r="W86" i="19"/>
  <c r="X86" i="19" s="1"/>
  <c r="X85" i="19"/>
  <c r="W85" i="19"/>
  <c r="W84" i="19"/>
  <c r="X84" i="19" s="1"/>
  <c r="X83" i="19"/>
  <c r="W83" i="19"/>
  <c r="W82" i="19"/>
  <c r="X82" i="19" s="1"/>
  <c r="X81" i="19"/>
  <c r="W81" i="19"/>
  <c r="W80" i="19"/>
  <c r="X80" i="19" s="1"/>
  <c r="X79" i="19"/>
  <c r="W79" i="19"/>
  <c r="W78" i="19"/>
  <c r="X78" i="19" s="1"/>
  <c r="AA62" i="19" s="1"/>
  <c r="AB62" i="19" s="1"/>
  <c r="AD62" i="19" s="1"/>
  <c r="AE62" i="19" s="1"/>
  <c r="X77" i="19"/>
  <c r="W77" i="19"/>
  <c r="X76" i="19"/>
  <c r="W76" i="19"/>
  <c r="X75" i="19"/>
  <c r="W75" i="19"/>
  <c r="X74" i="19"/>
  <c r="W74" i="19"/>
  <c r="X73" i="19"/>
  <c r="W73" i="19"/>
  <c r="X72" i="19"/>
  <c r="W72" i="19"/>
  <c r="X71" i="19"/>
  <c r="W71" i="19"/>
  <c r="X70" i="19"/>
  <c r="Z62" i="19" s="1"/>
  <c r="W70" i="19"/>
  <c r="X69" i="19"/>
  <c r="W69" i="19"/>
  <c r="X68" i="19"/>
  <c r="W68" i="19"/>
  <c r="X67" i="19"/>
  <c r="W67" i="19"/>
  <c r="X66" i="19"/>
  <c r="W66" i="19"/>
  <c r="X65" i="19"/>
  <c r="W65" i="19"/>
  <c r="X64" i="19"/>
  <c r="W64" i="19"/>
  <c r="X63" i="19"/>
  <c r="W63" i="19"/>
  <c r="W62" i="19"/>
  <c r="X62" i="19" s="1"/>
  <c r="Y62" i="19" s="1"/>
  <c r="X103" i="18"/>
  <c r="W103" i="18"/>
  <c r="X102" i="18"/>
  <c r="W102" i="18"/>
  <c r="X101" i="18"/>
  <c r="W101" i="18"/>
  <c r="X100" i="18"/>
  <c r="W100" i="18"/>
  <c r="X99" i="18"/>
  <c r="W99" i="18"/>
  <c r="X98" i="18"/>
  <c r="W98" i="18"/>
  <c r="X97" i="18"/>
  <c r="W97" i="18"/>
  <c r="X96" i="18"/>
  <c r="W96" i="18"/>
  <c r="X95" i="18"/>
  <c r="W95" i="18"/>
  <c r="X94" i="18"/>
  <c r="W94" i="18"/>
  <c r="X93" i="18"/>
  <c r="W93" i="18"/>
  <c r="X92" i="18"/>
  <c r="W92" i="18"/>
  <c r="X91" i="18"/>
  <c r="W91" i="18"/>
  <c r="X90" i="18"/>
  <c r="W90" i="18"/>
  <c r="X89" i="18"/>
  <c r="W89" i="18"/>
  <c r="X88" i="18"/>
  <c r="W88" i="18"/>
  <c r="W87" i="18"/>
  <c r="X87" i="18" s="1"/>
  <c r="X86" i="18"/>
  <c r="W86" i="18"/>
  <c r="W85" i="18"/>
  <c r="X85" i="18" s="1"/>
  <c r="X84" i="18"/>
  <c r="W84" i="18"/>
  <c r="W83" i="18"/>
  <c r="X83" i="18" s="1"/>
  <c r="X82" i="18"/>
  <c r="W82" i="18"/>
  <c r="W81" i="18"/>
  <c r="X81" i="18" s="1"/>
  <c r="X80" i="18"/>
  <c r="W80" i="18"/>
  <c r="W79" i="18"/>
  <c r="X79" i="18" s="1"/>
  <c r="AA63" i="18" s="1"/>
  <c r="AB63" i="18" s="1"/>
  <c r="AD63" i="18" s="1"/>
  <c r="AE63" i="18" s="1"/>
  <c r="X78" i="18"/>
  <c r="W78" i="18"/>
  <c r="X77" i="18"/>
  <c r="W77" i="18"/>
  <c r="X76" i="18"/>
  <c r="W76" i="18"/>
  <c r="X75" i="18"/>
  <c r="W75" i="18"/>
  <c r="X74" i="18"/>
  <c r="W74" i="18"/>
  <c r="X73" i="18"/>
  <c r="W73" i="18"/>
  <c r="X72" i="18"/>
  <c r="W72" i="18"/>
  <c r="X71" i="18"/>
  <c r="Z63" i="18" s="1"/>
  <c r="W71" i="18"/>
  <c r="X70" i="18"/>
  <c r="W70" i="18"/>
  <c r="X69" i="18"/>
  <c r="W69" i="18"/>
  <c r="X68" i="18"/>
  <c r="W68" i="18"/>
  <c r="X67" i="18"/>
  <c r="W67" i="18"/>
  <c r="X66" i="18"/>
  <c r="W66" i="18"/>
  <c r="X65" i="18"/>
  <c r="W65" i="18"/>
  <c r="X64" i="18"/>
  <c r="W64" i="18"/>
  <c r="W63" i="18"/>
  <c r="X63" i="18" s="1"/>
  <c r="Y63" i="18" s="1"/>
  <c r="W102" i="17"/>
  <c r="X102" i="17" s="1"/>
  <c r="W101" i="17"/>
  <c r="X101" i="17" s="1"/>
  <c r="W100" i="17"/>
  <c r="X100" i="17" s="1"/>
  <c r="W99" i="17"/>
  <c r="X99" i="17" s="1"/>
  <c r="W98" i="17"/>
  <c r="X98" i="17" s="1"/>
  <c r="W97" i="17"/>
  <c r="X97" i="17" s="1"/>
  <c r="W96" i="17"/>
  <c r="X96" i="17" s="1"/>
  <c r="W95" i="17"/>
  <c r="X95" i="17" s="1"/>
  <c r="W94" i="17"/>
  <c r="X94" i="17" s="1"/>
  <c r="W93" i="17"/>
  <c r="X93" i="17" s="1"/>
  <c r="W92" i="17"/>
  <c r="X92" i="17" s="1"/>
  <c r="W91" i="17"/>
  <c r="X91" i="17" s="1"/>
  <c r="W90" i="17"/>
  <c r="X90" i="17" s="1"/>
  <c r="W89" i="17"/>
  <c r="X89" i="17" s="1"/>
  <c r="W88" i="17"/>
  <c r="X88" i="17" s="1"/>
  <c r="W87" i="17"/>
  <c r="X87" i="17" s="1"/>
  <c r="X86" i="17"/>
  <c r="W86" i="17"/>
  <c r="W85" i="17"/>
  <c r="X85" i="17" s="1"/>
  <c r="X84" i="17"/>
  <c r="W84" i="17"/>
  <c r="W83" i="17"/>
  <c r="X83" i="17" s="1"/>
  <c r="X82" i="17"/>
  <c r="W82" i="17"/>
  <c r="W81" i="17"/>
  <c r="X81" i="17" s="1"/>
  <c r="X80" i="17"/>
  <c r="W80" i="17"/>
  <c r="W79" i="17"/>
  <c r="X79" i="17" s="1"/>
  <c r="X78" i="17"/>
  <c r="AA62" i="17" s="1"/>
  <c r="W78" i="17"/>
  <c r="W77" i="17"/>
  <c r="X77" i="17" s="1"/>
  <c r="W76" i="17"/>
  <c r="X76" i="17" s="1"/>
  <c r="W75" i="17"/>
  <c r="X75" i="17" s="1"/>
  <c r="W74" i="17"/>
  <c r="X74" i="17" s="1"/>
  <c r="W73" i="17"/>
  <c r="X73" i="17" s="1"/>
  <c r="W72" i="17"/>
  <c r="X72" i="17" s="1"/>
  <c r="W71" i="17"/>
  <c r="X71" i="17" s="1"/>
  <c r="W70" i="17"/>
  <c r="X70" i="17" s="1"/>
  <c r="W69" i="17"/>
  <c r="X69" i="17" s="1"/>
  <c r="W68" i="17"/>
  <c r="X68" i="17" s="1"/>
  <c r="W67" i="17"/>
  <c r="X67" i="17" s="1"/>
  <c r="W66" i="17"/>
  <c r="X66" i="17" s="1"/>
  <c r="W65" i="17"/>
  <c r="X65" i="17" s="1"/>
  <c r="W64" i="17"/>
  <c r="X64" i="17" s="1"/>
  <c r="W63" i="17"/>
  <c r="X63" i="17" s="1"/>
  <c r="X62" i="17"/>
  <c r="W62" i="17"/>
  <c r="W102" i="16"/>
  <c r="X102" i="16" s="1"/>
  <c r="W101" i="16"/>
  <c r="X101" i="16" s="1"/>
  <c r="W100" i="16"/>
  <c r="X100" i="16" s="1"/>
  <c r="W99" i="16"/>
  <c r="X99" i="16" s="1"/>
  <c r="W98" i="16"/>
  <c r="X98" i="16" s="1"/>
  <c r="W97" i="16"/>
  <c r="X97" i="16" s="1"/>
  <c r="W96" i="16"/>
  <c r="X96" i="16" s="1"/>
  <c r="W95" i="16"/>
  <c r="X95" i="16" s="1"/>
  <c r="W94" i="16"/>
  <c r="X94" i="16" s="1"/>
  <c r="W93" i="16"/>
  <c r="X93" i="16" s="1"/>
  <c r="W92" i="16"/>
  <c r="X92" i="16" s="1"/>
  <c r="W91" i="16"/>
  <c r="X91" i="16" s="1"/>
  <c r="W90" i="16"/>
  <c r="X90" i="16" s="1"/>
  <c r="W89" i="16"/>
  <c r="X89" i="16" s="1"/>
  <c r="W88" i="16"/>
  <c r="X88" i="16" s="1"/>
  <c r="W87" i="16"/>
  <c r="X87" i="16" s="1"/>
  <c r="X86" i="16"/>
  <c r="W86" i="16"/>
  <c r="W85" i="16"/>
  <c r="X85" i="16" s="1"/>
  <c r="X84" i="16"/>
  <c r="W84" i="16"/>
  <c r="W83" i="16"/>
  <c r="X83" i="16" s="1"/>
  <c r="X82" i="16"/>
  <c r="W82" i="16"/>
  <c r="W81" i="16"/>
  <c r="X81" i="16" s="1"/>
  <c r="X80" i="16"/>
  <c r="W80" i="16"/>
  <c r="W79" i="16"/>
  <c r="X79" i="16" s="1"/>
  <c r="X78" i="16"/>
  <c r="AA62" i="16" s="1"/>
  <c r="W78" i="16"/>
  <c r="W77" i="16"/>
  <c r="X77" i="16" s="1"/>
  <c r="W76" i="16"/>
  <c r="X76" i="16" s="1"/>
  <c r="W75" i="16"/>
  <c r="X75" i="16" s="1"/>
  <c r="W74" i="16"/>
  <c r="X74" i="16" s="1"/>
  <c r="W73" i="16"/>
  <c r="X73" i="16" s="1"/>
  <c r="W72" i="16"/>
  <c r="X72" i="16" s="1"/>
  <c r="W71" i="16"/>
  <c r="X71" i="16" s="1"/>
  <c r="W70" i="16"/>
  <c r="X70" i="16" s="1"/>
  <c r="W69" i="16"/>
  <c r="X69" i="16" s="1"/>
  <c r="W68" i="16"/>
  <c r="X68" i="16" s="1"/>
  <c r="W67" i="16"/>
  <c r="X67" i="16" s="1"/>
  <c r="W66" i="16"/>
  <c r="X66" i="16" s="1"/>
  <c r="W65" i="16"/>
  <c r="X65" i="16" s="1"/>
  <c r="W64" i="16"/>
  <c r="X64" i="16" s="1"/>
  <c r="W63" i="16"/>
  <c r="X63" i="16" s="1"/>
  <c r="X62" i="16"/>
  <c r="W62" i="16"/>
  <c r="W102" i="15"/>
  <c r="X102" i="15" s="1"/>
  <c r="W101" i="15"/>
  <c r="X101" i="15" s="1"/>
  <c r="W100" i="15"/>
  <c r="X100" i="15" s="1"/>
  <c r="W99" i="15"/>
  <c r="X99" i="15" s="1"/>
  <c r="W98" i="15"/>
  <c r="X98" i="15" s="1"/>
  <c r="W97" i="15"/>
  <c r="X97" i="15" s="1"/>
  <c r="W96" i="15"/>
  <c r="X96" i="15" s="1"/>
  <c r="W95" i="15"/>
  <c r="X95" i="15" s="1"/>
  <c r="W94" i="15"/>
  <c r="X94" i="15" s="1"/>
  <c r="W93" i="15"/>
  <c r="X93" i="15" s="1"/>
  <c r="W92" i="15"/>
  <c r="X92" i="15" s="1"/>
  <c r="W91" i="15"/>
  <c r="X91" i="15" s="1"/>
  <c r="W90" i="15"/>
  <c r="X90" i="15" s="1"/>
  <c r="W89" i="15"/>
  <c r="X89" i="15" s="1"/>
  <c r="W88" i="15"/>
  <c r="X88" i="15" s="1"/>
  <c r="W87" i="15"/>
  <c r="X87" i="15" s="1"/>
  <c r="X86" i="15"/>
  <c r="W86" i="15"/>
  <c r="W85" i="15"/>
  <c r="X85" i="15" s="1"/>
  <c r="X84" i="15"/>
  <c r="W84" i="15"/>
  <c r="W83" i="15"/>
  <c r="X83" i="15" s="1"/>
  <c r="X82" i="15"/>
  <c r="W82" i="15"/>
  <c r="W81" i="15"/>
  <c r="X81" i="15" s="1"/>
  <c r="X80" i="15"/>
  <c r="W80" i="15"/>
  <c r="W79" i="15"/>
  <c r="X79" i="15" s="1"/>
  <c r="X78" i="15"/>
  <c r="W78" i="15"/>
  <c r="W77" i="15"/>
  <c r="X77" i="15" s="1"/>
  <c r="W76" i="15"/>
  <c r="X76" i="15" s="1"/>
  <c r="W75" i="15"/>
  <c r="X75" i="15" s="1"/>
  <c r="W74" i="15"/>
  <c r="X74" i="15" s="1"/>
  <c r="W73" i="15"/>
  <c r="X73" i="15" s="1"/>
  <c r="W72" i="15"/>
  <c r="X72" i="15" s="1"/>
  <c r="W71" i="15"/>
  <c r="X71" i="15" s="1"/>
  <c r="W70" i="15"/>
  <c r="X70" i="15" s="1"/>
  <c r="W69" i="15"/>
  <c r="X69" i="15" s="1"/>
  <c r="W68" i="15"/>
  <c r="X68" i="15" s="1"/>
  <c r="W67" i="15"/>
  <c r="X67" i="15" s="1"/>
  <c r="W66" i="15"/>
  <c r="X66" i="15" s="1"/>
  <c r="W65" i="15"/>
  <c r="X65" i="15" s="1"/>
  <c r="W64" i="15"/>
  <c r="X64" i="15" s="1"/>
  <c r="W63" i="15"/>
  <c r="X63" i="15" s="1"/>
  <c r="W62" i="15"/>
  <c r="X62" i="15" s="1"/>
  <c r="W102" i="14"/>
  <c r="X102" i="14" s="1"/>
  <c r="W101" i="14"/>
  <c r="X101" i="14" s="1"/>
  <c r="W100" i="14"/>
  <c r="X100" i="14" s="1"/>
  <c r="W99" i="14"/>
  <c r="X99" i="14" s="1"/>
  <c r="W98" i="14"/>
  <c r="X98" i="14" s="1"/>
  <c r="W97" i="14"/>
  <c r="X97" i="14" s="1"/>
  <c r="W96" i="14"/>
  <c r="X96" i="14" s="1"/>
  <c r="W95" i="14"/>
  <c r="X95" i="14" s="1"/>
  <c r="W94" i="14"/>
  <c r="X94" i="14" s="1"/>
  <c r="W93" i="14"/>
  <c r="X93" i="14" s="1"/>
  <c r="W92" i="14"/>
  <c r="X92" i="14" s="1"/>
  <c r="W91" i="14"/>
  <c r="X91" i="14" s="1"/>
  <c r="W90" i="14"/>
  <c r="X90" i="14" s="1"/>
  <c r="W89" i="14"/>
  <c r="X89" i="14" s="1"/>
  <c r="W88" i="14"/>
  <c r="X88" i="14" s="1"/>
  <c r="W87" i="14"/>
  <c r="X87" i="14" s="1"/>
  <c r="X86" i="14"/>
  <c r="W86" i="14"/>
  <c r="W85" i="14"/>
  <c r="X85" i="14" s="1"/>
  <c r="X84" i="14"/>
  <c r="W84" i="14"/>
  <c r="W83" i="14"/>
  <c r="X83" i="14" s="1"/>
  <c r="X82" i="14"/>
  <c r="W82" i="14"/>
  <c r="W81" i="14"/>
  <c r="X81" i="14" s="1"/>
  <c r="X80" i="14"/>
  <c r="W80" i="14"/>
  <c r="W79" i="14"/>
  <c r="X79" i="14" s="1"/>
  <c r="X78" i="14"/>
  <c r="AA62" i="14" s="1"/>
  <c r="W78" i="14"/>
  <c r="W77" i="14"/>
  <c r="X77" i="14" s="1"/>
  <c r="W76" i="14"/>
  <c r="X76" i="14" s="1"/>
  <c r="W75" i="14"/>
  <c r="X75" i="14" s="1"/>
  <c r="W74" i="14"/>
  <c r="X74" i="14" s="1"/>
  <c r="W73" i="14"/>
  <c r="X73" i="14" s="1"/>
  <c r="W72" i="14"/>
  <c r="X72" i="14" s="1"/>
  <c r="W71" i="14"/>
  <c r="X71" i="14" s="1"/>
  <c r="W70" i="14"/>
  <c r="X70" i="14" s="1"/>
  <c r="W69" i="14"/>
  <c r="X69" i="14" s="1"/>
  <c r="W68" i="14"/>
  <c r="X68" i="14" s="1"/>
  <c r="W67" i="14"/>
  <c r="X67" i="14" s="1"/>
  <c r="W66" i="14"/>
  <c r="X66" i="14" s="1"/>
  <c r="W65" i="14"/>
  <c r="X65" i="14" s="1"/>
  <c r="W64" i="14"/>
  <c r="X64" i="14" s="1"/>
  <c r="W63" i="14"/>
  <c r="X63" i="14" s="1"/>
  <c r="X62" i="14"/>
  <c r="W62" i="14"/>
  <c r="W103" i="13"/>
  <c r="X103" i="13" s="1"/>
  <c r="W102" i="13"/>
  <c r="X102" i="13" s="1"/>
  <c r="W101" i="13"/>
  <c r="X101" i="13" s="1"/>
  <c r="W100" i="13"/>
  <c r="X100" i="13" s="1"/>
  <c r="W99" i="13"/>
  <c r="X99" i="13" s="1"/>
  <c r="W98" i="13"/>
  <c r="X98" i="13" s="1"/>
  <c r="W97" i="13"/>
  <c r="X97" i="13" s="1"/>
  <c r="W96" i="13"/>
  <c r="X96" i="13" s="1"/>
  <c r="W95" i="13"/>
  <c r="X95" i="13" s="1"/>
  <c r="W94" i="13"/>
  <c r="X94" i="13" s="1"/>
  <c r="W93" i="13"/>
  <c r="X93" i="13" s="1"/>
  <c r="W92" i="13"/>
  <c r="X92" i="13" s="1"/>
  <c r="W91" i="13"/>
  <c r="X91" i="13" s="1"/>
  <c r="W90" i="13"/>
  <c r="X90" i="13" s="1"/>
  <c r="W89" i="13"/>
  <c r="X89" i="13" s="1"/>
  <c r="W88" i="13"/>
  <c r="X88" i="13" s="1"/>
  <c r="X87" i="13"/>
  <c r="W87" i="13"/>
  <c r="W86" i="13"/>
  <c r="X86" i="13" s="1"/>
  <c r="X85" i="13"/>
  <c r="W85" i="13"/>
  <c r="W84" i="13"/>
  <c r="X84" i="13" s="1"/>
  <c r="X83" i="13"/>
  <c r="W83" i="13"/>
  <c r="W82" i="13"/>
  <c r="X82" i="13" s="1"/>
  <c r="X81" i="13"/>
  <c r="W81" i="13"/>
  <c r="W80" i="13"/>
  <c r="X80" i="13" s="1"/>
  <c r="X79" i="13"/>
  <c r="AA63" i="13" s="1"/>
  <c r="W79" i="13"/>
  <c r="W78" i="13"/>
  <c r="X78" i="13" s="1"/>
  <c r="W77" i="13"/>
  <c r="X77" i="13" s="1"/>
  <c r="W76" i="13"/>
  <c r="X76" i="13" s="1"/>
  <c r="W75" i="13"/>
  <c r="X75" i="13" s="1"/>
  <c r="W74" i="13"/>
  <c r="X74" i="13" s="1"/>
  <c r="W73" i="13"/>
  <c r="X73" i="13" s="1"/>
  <c r="W72" i="13"/>
  <c r="X72" i="13" s="1"/>
  <c r="W71" i="13"/>
  <c r="X71" i="13" s="1"/>
  <c r="W70" i="13"/>
  <c r="X70" i="13" s="1"/>
  <c r="W69" i="13"/>
  <c r="X69" i="13" s="1"/>
  <c r="W68" i="13"/>
  <c r="X68" i="13" s="1"/>
  <c r="W67" i="13"/>
  <c r="X67" i="13" s="1"/>
  <c r="W66" i="13"/>
  <c r="X66" i="13" s="1"/>
  <c r="W65" i="13"/>
  <c r="X65" i="13" s="1"/>
  <c r="W64" i="13"/>
  <c r="X64" i="13" s="1"/>
  <c r="X63" i="13"/>
  <c r="W63" i="13"/>
  <c r="W102" i="12"/>
  <c r="X102" i="12" s="1"/>
  <c r="W101" i="12"/>
  <c r="X101" i="12" s="1"/>
  <c r="W100" i="12"/>
  <c r="X100" i="12" s="1"/>
  <c r="W99" i="12"/>
  <c r="X99" i="12" s="1"/>
  <c r="W98" i="12"/>
  <c r="X98" i="12" s="1"/>
  <c r="W97" i="12"/>
  <c r="X97" i="12" s="1"/>
  <c r="W96" i="12"/>
  <c r="X96" i="12" s="1"/>
  <c r="W95" i="12"/>
  <c r="X95" i="12" s="1"/>
  <c r="W94" i="12"/>
  <c r="X94" i="12" s="1"/>
  <c r="W93" i="12"/>
  <c r="X93" i="12" s="1"/>
  <c r="W92" i="12"/>
  <c r="X92" i="12" s="1"/>
  <c r="W91" i="12"/>
  <c r="X91" i="12" s="1"/>
  <c r="W90" i="12"/>
  <c r="X90" i="12" s="1"/>
  <c r="W89" i="12"/>
  <c r="X89" i="12" s="1"/>
  <c r="W88" i="12"/>
  <c r="X88" i="12" s="1"/>
  <c r="W87" i="12"/>
  <c r="X87" i="12" s="1"/>
  <c r="X86" i="12"/>
  <c r="W86" i="12"/>
  <c r="W85" i="12"/>
  <c r="X85" i="12" s="1"/>
  <c r="X84" i="12"/>
  <c r="W84" i="12"/>
  <c r="W83" i="12"/>
  <c r="X83" i="12" s="1"/>
  <c r="X82" i="12"/>
  <c r="W82" i="12"/>
  <c r="W81" i="12"/>
  <c r="X81" i="12" s="1"/>
  <c r="X80" i="12"/>
  <c r="W80" i="12"/>
  <c r="W79" i="12"/>
  <c r="X79" i="12" s="1"/>
  <c r="X78" i="12"/>
  <c r="AA62" i="12" s="1"/>
  <c r="W78" i="12"/>
  <c r="W77" i="12"/>
  <c r="X77" i="12" s="1"/>
  <c r="W76" i="12"/>
  <c r="X76" i="12" s="1"/>
  <c r="W75" i="12"/>
  <c r="X75" i="12" s="1"/>
  <c r="W74" i="12"/>
  <c r="X74" i="12" s="1"/>
  <c r="W73" i="12"/>
  <c r="X73" i="12" s="1"/>
  <c r="W72" i="12"/>
  <c r="X72" i="12" s="1"/>
  <c r="W71" i="12"/>
  <c r="X71" i="12" s="1"/>
  <c r="W70" i="12"/>
  <c r="X70" i="12" s="1"/>
  <c r="W69" i="12"/>
  <c r="X69" i="12" s="1"/>
  <c r="W68" i="12"/>
  <c r="X68" i="12" s="1"/>
  <c r="W67" i="12"/>
  <c r="X67" i="12" s="1"/>
  <c r="W66" i="12"/>
  <c r="X66" i="12" s="1"/>
  <c r="W65" i="12"/>
  <c r="X65" i="12" s="1"/>
  <c r="W64" i="12"/>
  <c r="X64" i="12" s="1"/>
  <c r="W63" i="12"/>
  <c r="X63" i="12" s="1"/>
  <c r="X62" i="12"/>
  <c r="W62" i="12"/>
  <c r="W102" i="11"/>
  <c r="X102" i="11" s="1"/>
  <c r="W101" i="11"/>
  <c r="X101" i="11" s="1"/>
  <c r="W100" i="11"/>
  <c r="X100" i="11" s="1"/>
  <c r="W99" i="11"/>
  <c r="X99" i="11" s="1"/>
  <c r="W98" i="11"/>
  <c r="X98" i="11" s="1"/>
  <c r="W97" i="11"/>
  <c r="X97" i="11" s="1"/>
  <c r="W96" i="11"/>
  <c r="X96" i="11" s="1"/>
  <c r="W95" i="11"/>
  <c r="X95" i="11" s="1"/>
  <c r="W94" i="11"/>
  <c r="X94" i="11" s="1"/>
  <c r="W93" i="11"/>
  <c r="X93" i="11" s="1"/>
  <c r="W92" i="11"/>
  <c r="X92" i="11" s="1"/>
  <c r="W91" i="11"/>
  <c r="X91" i="11" s="1"/>
  <c r="W90" i="11"/>
  <c r="X90" i="11" s="1"/>
  <c r="W89" i="11"/>
  <c r="X89" i="11" s="1"/>
  <c r="W88" i="11"/>
  <c r="X88" i="11" s="1"/>
  <c r="W87" i="11"/>
  <c r="X87" i="11" s="1"/>
  <c r="X86" i="11"/>
  <c r="W86" i="11"/>
  <c r="W85" i="11"/>
  <c r="X85" i="11" s="1"/>
  <c r="X84" i="11"/>
  <c r="W84" i="11"/>
  <c r="W83" i="11"/>
  <c r="X83" i="11" s="1"/>
  <c r="X82" i="11"/>
  <c r="W82" i="11"/>
  <c r="W81" i="11"/>
  <c r="X81" i="11" s="1"/>
  <c r="X80" i="11"/>
  <c r="W80" i="11"/>
  <c r="W79" i="11"/>
  <c r="X79" i="11" s="1"/>
  <c r="X78" i="11"/>
  <c r="AA62" i="11" s="1"/>
  <c r="W78" i="11"/>
  <c r="W77" i="11"/>
  <c r="X77" i="11" s="1"/>
  <c r="W76" i="11"/>
  <c r="X76" i="11" s="1"/>
  <c r="W75" i="11"/>
  <c r="X75" i="11" s="1"/>
  <c r="W74" i="11"/>
  <c r="X74" i="11" s="1"/>
  <c r="W73" i="11"/>
  <c r="X73" i="11" s="1"/>
  <c r="W72" i="11"/>
  <c r="X72" i="11" s="1"/>
  <c r="W71" i="11"/>
  <c r="X71" i="11" s="1"/>
  <c r="W70" i="11"/>
  <c r="X70" i="11" s="1"/>
  <c r="W69" i="11"/>
  <c r="X69" i="11" s="1"/>
  <c r="W68" i="11"/>
  <c r="X68" i="11" s="1"/>
  <c r="W67" i="11"/>
  <c r="X67" i="11" s="1"/>
  <c r="W66" i="11"/>
  <c r="X66" i="11" s="1"/>
  <c r="W65" i="11"/>
  <c r="X65" i="11" s="1"/>
  <c r="W64" i="11"/>
  <c r="X64" i="11" s="1"/>
  <c r="W63" i="11"/>
  <c r="X63" i="11" s="1"/>
  <c r="X62" i="11"/>
  <c r="W62" i="11"/>
  <c r="W102" i="10"/>
  <c r="X102" i="10" s="1"/>
  <c r="W101" i="10"/>
  <c r="X101" i="10" s="1"/>
  <c r="W100" i="10"/>
  <c r="X100" i="10" s="1"/>
  <c r="W99" i="10"/>
  <c r="X99" i="10" s="1"/>
  <c r="W98" i="10"/>
  <c r="X98" i="10" s="1"/>
  <c r="W97" i="10"/>
  <c r="X97" i="10" s="1"/>
  <c r="W96" i="10"/>
  <c r="X96" i="10" s="1"/>
  <c r="W95" i="10"/>
  <c r="X95" i="10" s="1"/>
  <c r="W94" i="10"/>
  <c r="X94" i="10" s="1"/>
  <c r="W93" i="10"/>
  <c r="X93" i="10" s="1"/>
  <c r="W92" i="10"/>
  <c r="X92" i="10" s="1"/>
  <c r="W91" i="10"/>
  <c r="X91" i="10" s="1"/>
  <c r="W90" i="10"/>
  <c r="X90" i="10" s="1"/>
  <c r="W89" i="10"/>
  <c r="X89" i="10" s="1"/>
  <c r="W88" i="10"/>
  <c r="X88" i="10" s="1"/>
  <c r="W87" i="10"/>
  <c r="X87" i="10" s="1"/>
  <c r="X86" i="10"/>
  <c r="W86" i="10"/>
  <c r="W85" i="10"/>
  <c r="X85" i="10" s="1"/>
  <c r="X84" i="10"/>
  <c r="W84" i="10"/>
  <c r="W83" i="10"/>
  <c r="X83" i="10" s="1"/>
  <c r="X82" i="10"/>
  <c r="W82" i="10"/>
  <c r="W81" i="10"/>
  <c r="X81" i="10" s="1"/>
  <c r="X80" i="10"/>
  <c r="W80" i="10"/>
  <c r="W79" i="10"/>
  <c r="X79" i="10" s="1"/>
  <c r="X78" i="10"/>
  <c r="AA62" i="10" s="1"/>
  <c r="W78" i="10"/>
  <c r="W77" i="10"/>
  <c r="X77" i="10" s="1"/>
  <c r="W76" i="10"/>
  <c r="X76" i="10" s="1"/>
  <c r="W75" i="10"/>
  <c r="X75" i="10" s="1"/>
  <c r="W74" i="10"/>
  <c r="X74" i="10" s="1"/>
  <c r="W73" i="10"/>
  <c r="X73" i="10" s="1"/>
  <c r="W72" i="10"/>
  <c r="X72" i="10" s="1"/>
  <c r="W71" i="10"/>
  <c r="X71" i="10" s="1"/>
  <c r="W70" i="10"/>
  <c r="X70" i="10" s="1"/>
  <c r="W69" i="10"/>
  <c r="X69" i="10" s="1"/>
  <c r="W68" i="10"/>
  <c r="X68" i="10" s="1"/>
  <c r="W67" i="10"/>
  <c r="X67" i="10" s="1"/>
  <c r="W66" i="10"/>
  <c r="X66" i="10" s="1"/>
  <c r="W65" i="10"/>
  <c r="X65" i="10" s="1"/>
  <c r="W64" i="10"/>
  <c r="X64" i="10" s="1"/>
  <c r="W63" i="10"/>
  <c r="X63" i="10" s="1"/>
  <c r="X62" i="10"/>
  <c r="W62" i="10"/>
  <c r="X102" i="9"/>
  <c r="W102" i="9"/>
  <c r="X101" i="9"/>
  <c r="W101" i="9"/>
  <c r="X100" i="9"/>
  <c r="W100" i="9"/>
  <c r="X99" i="9"/>
  <c r="W99" i="9"/>
  <c r="X98" i="9"/>
  <c r="W98" i="9"/>
  <c r="X97" i="9"/>
  <c r="W97" i="9"/>
  <c r="X96" i="9"/>
  <c r="W96" i="9"/>
  <c r="X95" i="9"/>
  <c r="W95" i="9"/>
  <c r="X94" i="9"/>
  <c r="W94" i="9"/>
  <c r="X93" i="9"/>
  <c r="W93" i="9"/>
  <c r="X92" i="9"/>
  <c r="W92" i="9"/>
  <c r="X91" i="9"/>
  <c r="W91" i="9"/>
  <c r="X90" i="9"/>
  <c r="W90" i="9"/>
  <c r="X89" i="9"/>
  <c r="W89" i="9"/>
  <c r="X88" i="9"/>
  <c r="W88" i="9"/>
  <c r="X87" i="9"/>
  <c r="W87" i="9"/>
  <c r="W86" i="9"/>
  <c r="X86" i="9" s="1"/>
  <c r="X85" i="9"/>
  <c r="W85" i="9"/>
  <c r="W84" i="9"/>
  <c r="X84" i="9" s="1"/>
  <c r="X83" i="9"/>
  <c r="W83" i="9"/>
  <c r="W82" i="9"/>
  <c r="X82" i="9" s="1"/>
  <c r="X81" i="9"/>
  <c r="W81" i="9"/>
  <c r="W80" i="9"/>
  <c r="X80" i="9" s="1"/>
  <c r="X79" i="9"/>
  <c r="W79" i="9"/>
  <c r="W78" i="9"/>
  <c r="X78" i="9" s="1"/>
  <c r="AA62" i="9" s="1"/>
  <c r="AB62" i="9" s="1"/>
  <c r="AD62" i="9" s="1"/>
  <c r="AE62" i="9" s="1"/>
  <c r="X77" i="9"/>
  <c r="W77" i="9"/>
  <c r="X76" i="9"/>
  <c r="W76" i="9"/>
  <c r="X75" i="9"/>
  <c r="W75" i="9"/>
  <c r="X74" i="9"/>
  <c r="W74" i="9"/>
  <c r="X73" i="9"/>
  <c r="W73" i="9"/>
  <c r="X72" i="9"/>
  <c r="W72" i="9"/>
  <c r="X71" i="9"/>
  <c r="W71" i="9"/>
  <c r="X70" i="9"/>
  <c r="Z62" i="9" s="1"/>
  <c r="W70" i="9"/>
  <c r="X69" i="9"/>
  <c r="W69" i="9"/>
  <c r="X68" i="9"/>
  <c r="W68" i="9"/>
  <c r="X67" i="9"/>
  <c r="W67" i="9"/>
  <c r="X66" i="9"/>
  <c r="W66" i="9"/>
  <c r="X65" i="9"/>
  <c r="W65" i="9"/>
  <c r="X64" i="9"/>
  <c r="W64" i="9"/>
  <c r="X63" i="9"/>
  <c r="W63" i="9"/>
  <c r="W62" i="9"/>
  <c r="X62" i="9" s="1"/>
  <c r="Y62" i="9" s="1"/>
  <c r="W103" i="8"/>
  <c r="X103" i="8" s="1"/>
  <c r="W102" i="8"/>
  <c r="X102" i="8" s="1"/>
  <c r="W101" i="8"/>
  <c r="X101" i="8" s="1"/>
  <c r="W100" i="8"/>
  <c r="X100" i="8" s="1"/>
  <c r="W99" i="8"/>
  <c r="X99" i="8" s="1"/>
  <c r="W98" i="8"/>
  <c r="X98" i="8" s="1"/>
  <c r="W97" i="8"/>
  <c r="X97" i="8" s="1"/>
  <c r="W96" i="8"/>
  <c r="X96" i="8" s="1"/>
  <c r="W95" i="8"/>
  <c r="X95" i="8" s="1"/>
  <c r="W94" i="8"/>
  <c r="X94" i="8" s="1"/>
  <c r="W93" i="8"/>
  <c r="X93" i="8" s="1"/>
  <c r="W92" i="8"/>
  <c r="X92" i="8" s="1"/>
  <c r="W91" i="8"/>
  <c r="X91" i="8" s="1"/>
  <c r="W90" i="8"/>
  <c r="X90" i="8" s="1"/>
  <c r="W89" i="8"/>
  <c r="X89" i="8" s="1"/>
  <c r="W88" i="8"/>
  <c r="X88" i="8" s="1"/>
  <c r="X87" i="8"/>
  <c r="W87" i="8"/>
  <c r="W86" i="8"/>
  <c r="X86" i="8" s="1"/>
  <c r="X85" i="8"/>
  <c r="W85" i="8"/>
  <c r="W84" i="8"/>
  <c r="X84" i="8" s="1"/>
  <c r="X83" i="8"/>
  <c r="W83" i="8"/>
  <c r="W82" i="8"/>
  <c r="X82" i="8" s="1"/>
  <c r="X81" i="8"/>
  <c r="W81" i="8"/>
  <c r="W80" i="8"/>
  <c r="X80" i="8" s="1"/>
  <c r="X79" i="8"/>
  <c r="AA63" i="8" s="1"/>
  <c r="W79" i="8"/>
  <c r="W78" i="8"/>
  <c r="X78" i="8" s="1"/>
  <c r="W77" i="8"/>
  <c r="X77" i="8" s="1"/>
  <c r="W76" i="8"/>
  <c r="X76" i="8" s="1"/>
  <c r="W75" i="8"/>
  <c r="X75" i="8" s="1"/>
  <c r="W74" i="8"/>
  <c r="X74" i="8" s="1"/>
  <c r="W73" i="8"/>
  <c r="X73" i="8" s="1"/>
  <c r="W72" i="8"/>
  <c r="X72" i="8" s="1"/>
  <c r="W71" i="8"/>
  <c r="X71" i="8" s="1"/>
  <c r="W70" i="8"/>
  <c r="X70" i="8" s="1"/>
  <c r="W69" i="8"/>
  <c r="X69" i="8" s="1"/>
  <c r="W68" i="8"/>
  <c r="X68" i="8" s="1"/>
  <c r="W67" i="8"/>
  <c r="X67" i="8" s="1"/>
  <c r="W66" i="8"/>
  <c r="X66" i="8" s="1"/>
  <c r="W65" i="8"/>
  <c r="X65" i="8" s="1"/>
  <c r="W64" i="8"/>
  <c r="X64" i="8" s="1"/>
  <c r="X63" i="8"/>
  <c r="W63" i="8"/>
  <c r="W102" i="7"/>
  <c r="X102" i="7" s="1"/>
  <c r="W101" i="7"/>
  <c r="X101" i="7" s="1"/>
  <c r="W100" i="7"/>
  <c r="X100" i="7" s="1"/>
  <c r="W99" i="7"/>
  <c r="X99" i="7" s="1"/>
  <c r="W98" i="7"/>
  <c r="X98" i="7" s="1"/>
  <c r="W97" i="7"/>
  <c r="X97" i="7" s="1"/>
  <c r="W96" i="7"/>
  <c r="X96" i="7" s="1"/>
  <c r="W95" i="7"/>
  <c r="X95" i="7" s="1"/>
  <c r="W94" i="7"/>
  <c r="X94" i="7" s="1"/>
  <c r="W93" i="7"/>
  <c r="X93" i="7" s="1"/>
  <c r="W92" i="7"/>
  <c r="X92" i="7" s="1"/>
  <c r="W91" i="7"/>
  <c r="X91" i="7" s="1"/>
  <c r="W90" i="7"/>
  <c r="X90" i="7" s="1"/>
  <c r="W89" i="7"/>
  <c r="X89" i="7" s="1"/>
  <c r="W88" i="7"/>
  <c r="X88" i="7" s="1"/>
  <c r="W87" i="7"/>
  <c r="X87" i="7" s="1"/>
  <c r="X86" i="7"/>
  <c r="W86" i="7"/>
  <c r="W85" i="7"/>
  <c r="X85" i="7" s="1"/>
  <c r="X84" i="7"/>
  <c r="W84" i="7"/>
  <c r="W83" i="7"/>
  <c r="X83" i="7" s="1"/>
  <c r="X82" i="7"/>
  <c r="W82" i="7"/>
  <c r="W81" i="7"/>
  <c r="X81" i="7" s="1"/>
  <c r="X80" i="7"/>
  <c r="W80" i="7"/>
  <c r="W79" i="7"/>
  <c r="X79" i="7" s="1"/>
  <c r="X78" i="7"/>
  <c r="AA62" i="7" s="1"/>
  <c r="W78" i="7"/>
  <c r="W77" i="7"/>
  <c r="X77" i="7" s="1"/>
  <c r="W76" i="7"/>
  <c r="X76" i="7" s="1"/>
  <c r="W75" i="7"/>
  <c r="X75" i="7" s="1"/>
  <c r="W74" i="7"/>
  <c r="X74" i="7" s="1"/>
  <c r="W73" i="7"/>
  <c r="X73" i="7" s="1"/>
  <c r="W72" i="7"/>
  <c r="X72" i="7" s="1"/>
  <c r="W71" i="7"/>
  <c r="X71" i="7" s="1"/>
  <c r="W70" i="7"/>
  <c r="X70" i="7" s="1"/>
  <c r="W69" i="7"/>
  <c r="X69" i="7" s="1"/>
  <c r="W68" i="7"/>
  <c r="X68" i="7" s="1"/>
  <c r="W67" i="7"/>
  <c r="X67" i="7" s="1"/>
  <c r="W66" i="7"/>
  <c r="X66" i="7" s="1"/>
  <c r="W65" i="7"/>
  <c r="X65" i="7" s="1"/>
  <c r="W64" i="7"/>
  <c r="X64" i="7" s="1"/>
  <c r="W63" i="7"/>
  <c r="X63" i="7" s="1"/>
  <c r="X62" i="7"/>
  <c r="W62" i="7"/>
  <c r="X102" i="6"/>
  <c r="W102" i="6"/>
  <c r="X101" i="6"/>
  <c r="W101" i="6"/>
  <c r="X100" i="6"/>
  <c r="W100" i="6"/>
  <c r="X99" i="6"/>
  <c r="W99" i="6"/>
  <c r="X98" i="6"/>
  <c r="W98" i="6"/>
  <c r="X97" i="6"/>
  <c r="W97" i="6"/>
  <c r="X96" i="6"/>
  <c r="W96" i="6"/>
  <c r="X95" i="6"/>
  <c r="W95" i="6"/>
  <c r="X94" i="6"/>
  <c r="W94" i="6"/>
  <c r="X93" i="6"/>
  <c r="W93" i="6"/>
  <c r="X92" i="6"/>
  <c r="W92" i="6"/>
  <c r="X91" i="6"/>
  <c r="W91" i="6"/>
  <c r="X90" i="6"/>
  <c r="W90" i="6"/>
  <c r="X89" i="6"/>
  <c r="W89" i="6"/>
  <c r="X88" i="6"/>
  <c r="W88" i="6"/>
  <c r="X87" i="6"/>
  <c r="W87" i="6"/>
  <c r="W86" i="6"/>
  <c r="X86" i="6" s="1"/>
  <c r="X85" i="6"/>
  <c r="W85" i="6"/>
  <c r="W84" i="6"/>
  <c r="X84" i="6" s="1"/>
  <c r="X83" i="6"/>
  <c r="W83" i="6"/>
  <c r="W82" i="6"/>
  <c r="X82" i="6" s="1"/>
  <c r="X81" i="6"/>
  <c r="W81" i="6"/>
  <c r="W80" i="6"/>
  <c r="X80" i="6" s="1"/>
  <c r="X79" i="6"/>
  <c r="W79" i="6"/>
  <c r="W78" i="6"/>
  <c r="X78" i="6" s="1"/>
  <c r="AA62" i="6" s="1"/>
  <c r="X77" i="6"/>
  <c r="W77" i="6"/>
  <c r="X76" i="6"/>
  <c r="W76" i="6"/>
  <c r="X75" i="6"/>
  <c r="W75" i="6"/>
  <c r="X74" i="6"/>
  <c r="W74" i="6"/>
  <c r="X73" i="6"/>
  <c r="W73" i="6"/>
  <c r="X72" i="6"/>
  <c r="W72" i="6"/>
  <c r="X71" i="6"/>
  <c r="W71" i="6"/>
  <c r="X70" i="6"/>
  <c r="Z62" i="6" s="1"/>
  <c r="W70" i="6"/>
  <c r="X69" i="6"/>
  <c r="W69" i="6"/>
  <c r="X68" i="6"/>
  <c r="W68" i="6"/>
  <c r="X67" i="6"/>
  <c r="W67" i="6"/>
  <c r="X66" i="6"/>
  <c r="W66" i="6"/>
  <c r="X65" i="6"/>
  <c r="W65" i="6"/>
  <c r="X64" i="6"/>
  <c r="W64" i="6"/>
  <c r="X63" i="6"/>
  <c r="W63" i="6"/>
  <c r="W62" i="6"/>
  <c r="X62" i="6" s="1"/>
  <c r="Y62" i="6" s="1"/>
  <c r="W102" i="5"/>
  <c r="X102" i="5" s="1"/>
  <c r="W101" i="5"/>
  <c r="X101" i="5" s="1"/>
  <c r="W100" i="5"/>
  <c r="X100" i="5" s="1"/>
  <c r="W99" i="5"/>
  <c r="X99" i="5" s="1"/>
  <c r="W98" i="5"/>
  <c r="X98" i="5" s="1"/>
  <c r="W97" i="5"/>
  <c r="X97" i="5" s="1"/>
  <c r="W96" i="5"/>
  <c r="X96" i="5" s="1"/>
  <c r="W95" i="5"/>
  <c r="X95" i="5" s="1"/>
  <c r="W94" i="5"/>
  <c r="X94" i="5" s="1"/>
  <c r="W93" i="5"/>
  <c r="X93" i="5" s="1"/>
  <c r="W92" i="5"/>
  <c r="X92" i="5" s="1"/>
  <c r="W91" i="5"/>
  <c r="X91" i="5" s="1"/>
  <c r="W90" i="5"/>
  <c r="X90" i="5" s="1"/>
  <c r="W89" i="5"/>
  <c r="X89" i="5" s="1"/>
  <c r="W88" i="5"/>
  <c r="X88" i="5" s="1"/>
  <c r="W87" i="5"/>
  <c r="X87" i="5" s="1"/>
  <c r="X86" i="5"/>
  <c r="W86" i="5"/>
  <c r="W85" i="5"/>
  <c r="X85" i="5" s="1"/>
  <c r="X84" i="5"/>
  <c r="W84" i="5"/>
  <c r="W83" i="5"/>
  <c r="X83" i="5" s="1"/>
  <c r="X82" i="5"/>
  <c r="W82" i="5"/>
  <c r="W81" i="5"/>
  <c r="X81" i="5" s="1"/>
  <c r="X80" i="5"/>
  <c r="W80" i="5"/>
  <c r="W79" i="5"/>
  <c r="X79" i="5" s="1"/>
  <c r="X78" i="5"/>
  <c r="AA62" i="5" s="1"/>
  <c r="W78" i="5"/>
  <c r="W77" i="5"/>
  <c r="X77" i="5" s="1"/>
  <c r="W76" i="5"/>
  <c r="X76" i="5" s="1"/>
  <c r="W75" i="5"/>
  <c r="X75" i="5" s="1"/>
  <c r="W74" i="5"/>
  <c r="X74" i="5" s="1"/>
  <c r="W73" i="5"/>
  <c r="X73" i="5" s="1"/>
  <c r="W72" i="5"/>
  <c r="X72" i="5" s="1"/>
  <c r="W71" i="5"/>
  <c r="X71" i="5" s="1"/>
  <c r="W70" i="5"/>
  <c r="X70" i="5" s="1"/>
  <c r="W69" i="5"/>
  <c r="X69" i="5" s="1"/>
  <c r="W68" i="5"/>
  <c r="X68" i="5" s="1"/>
  <c r="W67" i="5"/>
  <c r="X67" i="5" s="1"/>
  <c r="W66" i="5"/>
  <c r="X66" i="5" s="1"/>
  <c r="W65" i="5"/>
  <c r="X65" i="5" s="1"/>
  <c r="W64" i="5"/>
  <c r="X64" i="5" s="1"/>
  <c r="W63" i="5"/>
  <c r="X63" i="5" s="1"/>
  <c r="X62" i="5"/>
  <c r="W62" i="5"/>
  <c r="W102" i="4"/>
  <c r="X102" i="4" s="1"/>
  <c r="W101" i="4"/>
  <c r="X101" i="4" s="1"/>
  <c r="W100" i="4"/>
  <c r="X100" i="4" s="1"/>
  <c r="W99" i="4"/>
  <c r="X99" i="4" s="1"/>
  <c r="W98" i="4"/>
  <c r="X98" i="4" s="1"/>
  <c r="W97" i="4"/>
  <c r="X97" i="4" s="1"/>
  <c r="W96" i="4"/>
  <c r="X96" i="4" s="1"/>
  <c r="W95" i="4"/>
  <c r="X95" i="4" s="1"/>
  <c r="W94" i="4"/>
  <c r="X94" i="4" s="1"/>
  <c r="W93" i="4"/>
  <c r="X93" i="4" s="1"/>
  <c r="W92" i="4"/>
  <c r="X92" i="4" s="1"/>
  <c r="W91" i="4"/>
  <c r="X91" i="4" s="1"/>
  <c r="W90" i="4"/>
  <c r="X90" i="4" s="1"/>
  <c r="W89" i="4"/>
  <c r="X89" i="4" s="1"/>
  <c r="W88" i="4"/>
  <c r="X88" i="4" s="1"/>
  <c r="W87" i="4"/>
  <c r="X87" i="4" s="1"/>
  <c r="X86" i="4"/>
  <c r="W86" i="4"/>
  <c r="W85" i="4"/>
  <c r="X85" i="4" s="1"/>
  <c r="X84" i="4"/>
  <c r="W84" i="4"/>
  <c r="W83" i="4"/>
  <c r="X83" i="4" s="1"/>
  <c r="X82" i="4"/>
  <c r="W82" i="4"/>
  <c r="W81" i="4"/>
  <c r="X81" i="4" s="1"/>
  <c r="X80" i="4"/>
  <c r="W80" i="4"/>
  <c r="W79" i="4"/>
  <c r="X79" i="4" s="1"/>
  <c r="X78" i="4"/>
  <c r="AA62" i="4" s="1"/>
  <c r="W78" i="4"/>
  <c r="W77" i="4"/>
  <c r="X77" i="4" s="1"/>
  <c r="W76" i="4"/>
  <c r="X76" i="4" s="1"/>
  <c r="W75" i="4"/>
  <c r="X75" i="4" s="1"/>
  <c r="W74" i="4"/>
  <c r="X74" i="4" s="1"/>
  <c r="W73" i="4"/>
  <c r="X73" i="4" s="1"/>
  <c r="W72" i="4"/>
  <c r="X72" i="4" s="1"/>
  <c r="W71" i="4"/>
  <c r="X71" i="4" s="1"/>
  <c r="W70" i="4"/>
  <c r="X70" i="4" s="1"/>
  <c r="W69" i="4"/>
  <c r="X69" i="4" s="1"/>
  <c r="W68" i="4"/>
  <c r="X68" i="4" s="1"/>
  <c r="W67" i="4"/>
  <c r="X67" i="4" s="1"/>
  <c r="W66" i="4"/>
  <c r="X66" i="4" s="1"/>
  <c r="W65" i="4"/>
  <c r="X65" i="4" s="1"/>
  <c r="W64" i="4"/>
  <c r="X64" i="4" s="1"/>
  <c r="W63" i="4"/>
  <c r="X63" i="4" s="1"/>
  <c r="X62" i="4"/>
  <c r="W62" i="4"/>
  <c r="X103" i="3"/>
  <c r="W103" i="3"/>
  <c r="X102" i="3"/>
  <c r="W102" i="3"/>
  <c r="X101" i="3"/>
  <c r="W101" i="3"/>
  <c r="X100" i="3"/>
  <c r="W100" i="3"/>
  <c r="X99" i="3"/>
  <c r="W99" i="3"/>
  <c r="X98" i="3"/>
  <c r="W98" i="3"/>
  <c r="X97" i="3"/>
  <c r="W97" i="3"/>
  <c r="X96" i="3"/>
  <c r="W96" i="3"/>
  <c r="X95" i="3"/>
  <c r="W95" i="3"/>
  <c r="X94" i="3"/>
  <c r="W94" i="3"/>
  <c r="X93" i="3"/>
  <c r="W93" i="3"/>
  <c r="X92" i="3"/>
  <c r="W92" i="3"/>
  <c r="X91" i="3"/>
  <c r="W91" i="3"/>
  <c r="X90" i="3"/>
  <c r="W90" i="3"/>
  <c r="X89" i="3"/>
  <c r="W89" i="3"/>
  <c r="X88" i="3"/>
  <c r="W88" i="3"/>
  <c r="W87" i="3"/>
  <c r="X87" i="3" s="1"/>
  <c r="X86" i="3"/>
  <c r="W86" i="3"/>
  <c r="W85" i="3"/>
  <c r="X85" i="3" s="1"/>
  <c r="X84" i="3"/>
  <c r="W84" i="3"/>
  <c r="W83" i="3"/>
  <c r="X83" i="3" s="1"/>
  <c r="X82" i="3"/>
  <c r="W82" i="3"/>
  <c r="W81" i="3"/>
  <c r="X81" i="3" s="1"/>
  <c r="X80" i="3"/>
  <c r="W80" i="3"/>
  <c r="W79" i="3"/>
  <c r="X79" i="3" s="1"/>
  <c r="X78" i="3"/>
  <c r="W78" i="3"/>
  <c r="X77" i="3"/>
  <c r="W77" i="3"/>
  <c r="X76" i="3"/>
  <c r="W76" i="3"/>
  <c r="X75" i="3"/>
  <c r="W75" i="3"/>
  <c r="X74" i="3"/>
  <c r="W74" i="3"/>
  <c r="X73" i="3"/>
  <c r="W73" i="3"/>
  <c r="X72" i="3"/>
  <c r="W72" i="3"/>
  <c r="X71" i="3"/>
  <c r="Z63" i="3" s="1"/>
  <c r="W71" i="3"/>
  <c r="X70" i="3"/>
  <c r="W70" i="3"/>
  <c r="X69" i="3"/>
  <c r="W69" i="3"/>
  <c r="X68" i="3"/>
  <c r="W68" i="3"/>
  <c r="X67" i="3"/>
  <c r="W67" i="3"/>
  <c r="X66" i="3"/>
  <c r="W66" i="3"/>
  <c r="X65" i="3"/>
  <c r="W65" i="3"/>
  <c r="X64" i="3"/>
  <c r="W64" i="3"/>
  <c r="W63" i="3"/>
  <c r="X63" i="3" s="1"/>
  <c r="Y63" i="3" s="1"/>
  <c r="O3" i="28"/>
  <c r="O2" i="27"/>
  <c r="P2" i="27" s="1"/>
  <c r="O2" i="26"/>
  <c r="P2" i="26" s="1"/>
  <c r="O2" i="25"/>
  <c r="P2" i="25" s="1"/>
  <c r="O2" i="24"/>
  <c r="P2" i="24" s="1"/>
  <c r="O3" i="23"/>
  <c r="P3" i="23" s="1"/>
  <c r="O2" i="22"/>
  <c r="P2" i="22" s="1"/>
  <c r="O2" i="21"/>
  <c r="P2" i="21" s="1"/>
  <c r="O2" i="20"/>
  <c r="P2" i="20" s="1"/>
  <c r="O2" i="19"/>
  <c r="P2" i="19" s="1"/>
  <c r="O3" i="18"/>
  <c r="P3" i="18" s="1"/>
  <c r="O2" i="17"/>
  <c r="P2" i="17" s="1"/>
  <c r="O2" i="16"/>
  <c r="P2" i="16" s="1"/>
  <c r="O2" i="15"/>
  <c r="P2" i="15" s="1"/>
  <c r="O2" i="14"/>
  <c r="O3" i="13"/>
  <c r="P3" i="13" s="1"/>
  <c r="O2" i="12"/>
  <c r="P2" i="12" s="1"/>
  <c r="O2" i="11"/>
  <c r="P2" i="11" s="1"/>
  <c r="O2" i="10"/>
  <c r="P2" i="10" s="1"/>
  <c r="O2" i="9"/>
  <c r="P2" i="9" s="1"/>
  <c r="O3" i="8"/>
  <c r="P3" i="8" s="1"/>
  <c r="O2" i="7"/>
  <c r="P2" i="7" s="1"/>
  <c r="O2" i="6"/>
  <c r="P2" i="6" s="1"/>
  <c r="O2" i="5"/>
  <c r="P2" i="5" s="1"/>
  <c r="O2" i="4"/>
  <c r="P2" i="4" s="1"/>
  <c r="O3" i="3"/>
  <c r="N3" i="28"/>
  <c r="N2" i="27"/>
  <c r="N2" i="26"/>
  <c r="N2" i="25"/>
  <c r="N2" i="24"/>
  <c r="N3" i="23"/>
  <c r="N2" i="22"/>
  <c r="N2" i="21"/>
  <c r="N2" i="20"/>
  <c r="N2" i="19"/>
  <c r="N3" i="18"/>
  <c r="N2" i="17"/>
  <c r="N2" i="16"/>
  <c r="N2" i="15"/>
  <c r="N2" i="14"/>
  <c r="N3" i="13"/>
  <c r="N2" i="12"/>
  <c r="N2" i="11"/>
  <c r="N2" i="10"/>
  <c r="N2" i="9"/>
  <c r="N3" i="8"/>
  <c r="N2" i="7"/>
  <c r="N2" i="6"/>
  <c r="N2" i="5"/>
  <c r="N2" i="4"/>
  <c r="N3" i="3"/>
  <c r="M10" i="28"/>
  <c r="M5" i="28"/>
  <c r="M6" i="28"/>
  <c r="M7" i="28" s="1"/>
  <c r="M8" i="28" s="1"/>
  <c r="M9" i="28" s="1"/>
  <c r="M4" i="28"/>
  <c r="M9" i="27"/>
  <c r="M4" i="27"/>
  <c r="M5" i="27" s="1"/>
  <c r="M6" i="27" s="1"/>
  <c r="M7" i="27" s="1"/>
  <c r="M8" i="27" s="1"/>
  <c r="M3" i="27"/>
  <c r="M9" i="26"/>
  <c r="M4" i="26"/>
  <c r="M5" i="26"/>
  <c r="M6" i="26" s="1"/>
  <c r="M7" i="26" s="1"/>
  <c r="M8" i="26" s="1"/>
  <c r="M3" i="26"/>
  <c r="M9" i="25"/>
  <c r="M4" i="25"/>
  <c r="M5" i="25" s="1"/>
  <c r="M6" i="25" s="1"/>
  <c r="M7" i="25" s="1"/>
  <c r="M8" i="25" s="1"/>
  <c r="M3" i="25"/>
  <c r="M9" i="24"/>
  <c r="M4" i="24"/>
  <c r="M5" i="24" s="1"/>
  <c r="M6" i="24" s="1"/>
  <c r="M7" i="24" s="1"/>
  <c r="M8" i="24" s="1"/>
  <c r="M3" i="24"/>
  <c r="M10" i="23"/>
  <c r="M5" i="23"/>
  <c r="M6" i="23" s="1"/>
  <c r="M7" i="23" s="1"/>
  <c r="M8" i="23" s="1"/>
  <c r="M9" i="23" s="1"/>
  <c r="M4" i="23"/>
  <c r="M9" i="22"/>
  <c r="M4" i="22"/>
  <c r="M5" i="22" s="1"/>
  <c r="M6" i="22" s="1"/>
  <c r="M7" i="22" s="1"/>
  <c r="M8" i="22" s="1"/>
  <c r="M3" i="22"/>
  <c r="M9" i="21"/>
  <c r="M4" i="21"/>
  <c r="M5" i="21"/>
  <c r="M6" i="21" s="1"/>
  <c r="M7" i="21" s="1"/>
  <c r="M8" i="21" s="1"/>
  <c r="M3" i="21"/>
  <c r="M9" i="20"/>
  <c r="M4" i="20"/>
  <c r="M5" i="20" s="1"/>
  <c r="M6" i="20" s="1"/>
  <c r="M7" i="20" s="1"/>
  <c r="M8" i="20" s="1"/>
  <c r="M3" i="20"/>
  <c r="M9" i="19"/>
  <c r="M4" i="19"/>
  <c r="M5" i="19"/>
  <c r="M6" i="19" s="1"/>
  <c r="M7" i="19" s="1"/>
  <c r="M8" i="19" s="1"/>
  <c r="M3" i="19"/>
  <c r="M10" i="18"/>
  <c r="M5" i="18"/>
  <c r="M6" i="18" s="1"/>
  <c r="M7" i="18" s="1"/>
  <c r="M8" i="18" s="1"/>
  <c r="M9" i="18" s="1"/>
  <c r="M4" i="18"/>
  <c r="M9" i="17"/>
  <c r="M4" i="17"/>
  <c r="M5" i="17" s="1"/>
  <c r="M6" i="17" s="1"/>
  <c r="M7" i="17" s="1"/>
  <c r="M8" i="17" s="1"/>
  <c r="M3" i="17"/>
  <c r="M9" i="16"/>
  <c r="M4" i="16"/>
  <c r="M5" i="16"/>
  <c r="M6" i="16" s="1"/>
  <c r="M7" i="16" s="1"/>
  <c r="M8" i="16" s="1"/>
  <c r="M3" i="16"/>
  <c r="M9" i="15"/>
  <c r="M4" i="15"/>
  <c r="M5" i="15" s="1"/>
  <c r="M6" i="15" s="1"/>
  <c r="M7" i="15" s="1"/>
  <c r="M8" i="15" s="1"/>
  <c r="M3" i="15"/>
  <c r="M9" i="14"/>
  <c r="M4" i="14"/>
  <c r="M5" i="14"/>
  <c r="M6" i="14" s="1"/>
  <c r="M7" i="14" s="1"/>
  <c r="M8" i="14" s="1"/>
  <c r="M3" i="14"/>
  <c r="M10" i="13"/>
  <c r="M5" i="13"/>
  <c r="M6" i="13" s="1"/>
  <c r="M7" i="13" s="1"/>
  <c r="M8" i="13" s="1"/>
  <c r="M9" i="13" s="1"/>
  <c r="M4" i="13"/>
  <c r="M9" i="12"/>
  <c r="M4" i="12"/>
  <c r="M5" i="12" s="1"/>
  <c r="M6" i="12" s="1"/>
  <c r="M7" i="12" s="1"/>
  <c r="M8" i="12" s="1"/>
  <c r="M3" i="12"/>
  <c r="M9" i="11"/>
  <c r="M4" i="11"/>
  <c r="M5" i="11" s="1"/>
  <c r="M6" i="11" s="1"/>
  <c r="M7" i="11" s="1"/>
  <c r="M8" i="11" s="1"/>
  <c r="M3" i="11"/>
  <c r="M9" i="10"/>
  <c r="M4" i="10"/>
  <c r="M5" i="10" s="1"/>
  <c r="M6" i="10" s="1"/>
  <c r="M7" i="10" s="1"/>
  <c r="M8" i="10" s="1"/>
  <c r="M3" i="10"/>
  <c r="M9" i="9"/>
  <c r="M4" i="9"/>
  <c r="M5" i="9" s="1"/>
  <c r="M6" i="9" s="1"/>
  <c r="M7" i="9" s="1"/>
  <c r="M8" i="9" s="1"/>
  <c r="M3" i="9"/>
  <c r="M10" i="8"/>
  <c r="M5" i="8"/>
  <c r="M6" i="8" s="1"/>
  <c r="M7" i="8" s="1"/>
  <c r="M8" i="8" s="1"/>
  <c r="M9" i="8" s="1"/>
  <c r="M4" i="8"/>
  <c r="M9" i="7"/>
  <c r="M4" i="7"/>
  <c r="M5" i="7" s="1"/>
  <c r="M6" i="7" s="1"/>
  <c r="M7" i="7" s="1"/>
  <c r="M8" i="7" s="1"/>
  <c r="M3" i="7"/>
  <c r="M9" i="6"/>
  <c r="M4" i="6"/>
  <c r="M5" i="6"/>
  <c r="M6" i="6" s="1"/>
  <c r="M7" i="6" s="1"/>
  <c r="M8" i="6" s="1"/>
  <c r="M3" i="6"/>
  <c r="M9" i="5"/>
  <c r="M4" i="5"/>
  <c r="M5" i="5" s="1"/>
  <c r="M6" i="5" s="1"/>
  <c r="M7" i="5" s="1"/>
  <c r="M8" i="5" s="1"/>
  <c r="M3" i="5"/>
  <c r="M9" i="4"/>
  <c r="M4" i="4"/>
  <c r="M5" i="4" s="1"/>
  <c r="M6" i="4" s="1"/>
  <c r="M7" i="4" s="1"/>
  <c r="M8" i="4" s="1"/>
  <c r="M3" i="4"/>
  <c r="M10" i="3"/>
  <c r="M5" i="3"/>
  <c r="M6" i="3" s="1"/>
  <c r="M7" i="3" s="1"/>
  <c r="M8" i="3" s="1"/>
  <c r="M9" i="3" s="1"/>
  <c r="M4" i="3"/>
  <c r="M3" i="1"/>
  <c r="L10" i="28"/>
  <c r="L11" i="28"/>
  <c r="L12" i="28"/>
  <c r="L13" i="28"/>
  <c r="L14" i="28"/>
  <c r="L15" i="28"/>
  <c r="L16" i="28"/>
  <c r="L17" i="28"/>
  <c r="L18" i="28"/>
  <c r="L19" i="28"/>
  <c r="L20" i="28"/>
  <c r="L21" i="28"/>
  <c r="L22" i="28"/>
  <c r="L23" i="28"/>
  <c r="L24" i="28"/>
  <c r="L25" i="28"/>
  <c r="L26" i="28"/>
  <c r="L27" i="28"/>
  <c r="L28" i="28"/>
  <c r="L29" i="28"/>
  <c r="L30" i="28"/>
  <c r="L31" i="28"/>
  <c r="L32" i="28"/>
  <c r="L33" i="28"/>
  <c r="L34" i="28"/>
  <c r="L35" i="28"/>
  <c r="L36" i="28"/>
  <c r="L37" i="28"/>
  <c r="L38" i="28"/>
  <c r="L39" i="28"/>
  <c r="L40" i="28"/>
  <c r="L41" i="28"/>
  <c r="L42" i="28"/>
  <c r="L43" i="28"/>
  <c r="L44" i="28"/>
  <c r="L45" i="28"/>
  <c r="L46" i="28"/>
  <c r="L47" i="28"/>
  <c r="L48" i="28"/>
  <c r="L49" i="28"/>
  <c r="L50" i="28"/>
  <c r="L51" i="28"/>
  <c r="L52" i="28"/>
  <c r="L53" i="28"/>
  <c r="L54" i="28"/>
  <c r="L55" i="28"/>
  <c r="L56" i="28"/>
  <c r="L57" i="28"/>
  <c r="L58" i="28"/>
  <c r="L59" i="28"/>
  <c r="L60" i="28"/>
  <c r="L61" i="28"/>
  <c r="L62" i="28"/>
  <c r="L63" i="28"/>
  <c r="L64" i="28"/>
  <c r="L65" i="28"/>
  <c r="L66" i="28"/>
  <c r="L67" i="28"/>
  <c r="L68" i="28"/>
  <c r="L69" i="28"/>
  <c r="L70" i="28"/>
  <c r="L71" i="28"/>
  <c r="L72" i="28"/>
  <c r="L73" i="28"/>
  <c r="L74" i="28"/>
  <c r="L75" i="28"/>
  <c r="L76" i="28"/>
  <c r="L77" i="28"/>
  <c r="L78" i="28"/>
  <c r="L9" i="28"/>
  <c r="L9" i="27"/>
  <c r="L10" i="27"/>
  <c r="L11" i="27"/>
  <c r="L12" i="27"/>
  <c r="L13" i="27"/>
  <c r="L14" i="27"/>
  <c r="L15" i="27"/>
  <c r="L16" i="27"/>
  <c r="L17" i="27"/>
  <c r="L18" i="27"/>
  <c r="L19" i="27"/>
  <c r="L20" i="27"/>
  <c r="L21" i="27"/>
  <c r="L22" i="27"/>
  <c r="L23" i="27"/>
  <c r="L24" i="27"/>
  <c r="L25" i="27"/>
  <c r="L26" i="27"/>
  <c r="L27" i="27"/>
  <c r="L28" i="27"/>
  <c r="L29" i="27"/>
  <c r="L30" i="27"/>
  <c r="L31" i="27"/>
  <c r="L32" i="27"/>
  <c r="L33" i="27"/>
  <c r="L34" i="27"/>
  <c r="L35" i="27"/>
  <c r="L36" i="27"/>
  <c r="L37" i="27"/>
  <c r="L38" i="27"/>
  <c r="L39" i="27"/>
  <c r="L40" i="27"/>
  <c r="L41" i="27"/>
  <c r="L42" i="27"/>
  <c r="L43" i="27"/>
  <c r="L44" i="27"/>
  <c r="L45" i="27"/>
  <c r="L46" i="27"/>
  <c r="L47" i="27"/>
  <c r="L48" i="27"/>
  <c r="L49" i="27"/>
  <c r="L50" i="27"/>
  <c r="L51" i="27"/>
  <c r="L52" i="27"/>
  <c r="L53" i="27"/>
  <c r="L54" i="27"/>
  <c r="L55" i="27"/>
  <c r="L56" i="27"/>
  <c r="L57" i="27"/>
  <c r="L58" i="27"/>
  <c r="L59" i="27"/>
  <c r="L60" i="27"/>
  <c r="L61" i="27"/>
  <c r="L62" i="27"/>
  <c r="L63" i="27"/>
  <c r="L64" i="27"/>
  <c r="L65" i="27"/>
  <c r="L66" i="27"/>
  <c r="L67" i="27"/>
  <c r="L68" i="27"/>
  <c r="L69" i="27"/>
  <c r="L70" i="27"/>
  <c r="L71" i="27"/>
  <c r="L72" i="27"/>
  <c r="L73" i="27"/>
  <c r="L74" i="27"/>
  <c r="L75" i="27"/>
  <c r="L76" i="27"/>
  <c r="L77" i="27"/>
  <c r="L8" i="27"/>
  <c r="L9" i="26"/>
  <c r="L10" i="26"/>
  <c r="L11" i="26"/>
  <c r="L12" i="26"/>
  <c r="L13" i="26"/>
  <c r="L14" i="26"/>
  <c r="L15" i="26"/>
  <c r="L16" i="26"/>
  <c r="L17" i="26"/>
  <c r="L18" i="26"/>
  <c r="L19" i="26"/>
  <c r="L20" i="26"/>
  <c r="L21" i="26"/>
  <c r="L22" i="26"/>
  <c r="L23" i="26"/>
  <c r="L24" i="26"/>
  <c r="L25" i="26"/>
  <c r="L26" i="26"/>
  <c r="L27" i="26"/>
  <c r="L28" i="26"/>
  <c r="L29" i="26"/>
  <c r="L30" i="26"/>
  <c r="L31" i="26"/>
  <c r="L32" i="26"/>
  <c r="L33" i="26"/>
  <c r="L34" i="26"/>
  <c r="L35" i="26"/>
  <c r="L36" i="26"/>
  <c r="L37" i="26"/>
  <c r="L38" i="26"/>
  <c r="L39" i="26"/>
  <c r="L40" i="26"/>
  <c r="L41" i="26"/>
  <c r="L42" i="26"/>
  <c r="L43" i="26"/>
  <c r="L44" i="26"/>
  <c r="L45" i="26"/>
  <c r="L46" i="26"/>
  <c r="L47" i="26"/>
  <c r="L48" i="26"/>
  <c r="L49" i="26"/>
  <c r="L50" i="26"/>
  <c r="L51" i="26"/>
  <c r="L52" i="26"/>
  <c r="L53" i="26"/>
  <c r="L54" i="26"/>
  <c r="L55" i="26"/>
  <c r="L56" i="26"/>
  <c r="L57" i="26"/>
  <c r="L58" i="26"/>
  <c r="L59" i="26"/>
  <c r="L60" i="26"/>
  <c r="L61" i="26"/>
  <c r="L62" i="26"/>
  <c r="L63" i="26"/>
  <c r="L64" i="26"/>
  <c r="L65" i="26"/>
  <c r="L66" i="26"/>
  <c r="L67" i="26"/>
  <c r="L68" i="26"/>
  <c r="L69" i="26"/>
  <c r="L70" i="26"/>
  <c r="L71" i="26"/>
  <c r="L72" i="26"/>
  <c r="L73" i="26"/>
  <c r="L74" i="26"/>
  <c r="L75" i="26"/>
  <c r="L76" i="26"/>
  <c r="L77" i="26"/>
  <c r="L8" i="26"/>
  <c r="L9" i="25"/>
  <c r="L10" i="25"/>
  <c r="L11" i="25"/>
  <c r="L12" i="25"/>
  <c r="L13" i="25"/>
  <c r="L14" i="25"/>
  <c r="L15" i="25"/>
  <c r="L16" i="25"/>
  <c r="L17" i="25"/>
  <c r="L18" i="25"/>
  <c r="L19" i="25"/>
  <c r="L20" i="25"/>
  <c r="L21" i="25"/>
  <c r="L22" i="25"/>
  <c r="L23" i="25"/>
  <c r="L24" i="25"/>
  <c r="L25" i="25"/>
  <c r="L26" i="25"/>
  <c r="L27" i="25"/>
  <c r="L28" i="25"/>
  <c r="L29" i="25"/>
  <c r="L30" i="25"/>
  <c r="L31" i="25"/>
  <c r="L32" i="25"/>
  <c r="L33" i="25"/>
  <c r="L34" i="25"/>
  <c r="L35" i="25"/>
  <c r="L36" i="25"/>
  <c r="L37" i="25"/>
  <c r="L38" i="25"/>
  <c r="L39" i="25"/>
  <c r="L40" i="25"/>
  <c r="L41" i="25"/>
  <c r="L42" i="25"/>
  <c r="L43" i="25"/>
  <c r="L44" i="25"/>
  <c r="L45" i="25"/>
  <c r="L46" i="25"/>
  <c r="L47" i="25"/>
  <c r="L48" i="25"/>
  <c r="L49" i="25"/>
  <c r="L50" i="25"/>
  <c r="L51" i="25"/>
  <c r="L52" i="25"/>
  <c r="L53" i="25"/>
  <c r="L54" i="25"/>
  <c r="L55" i="25"/>
  <c r="L56" i="25"/>
  <c r="L57" i="25"/>
  <c r="L58" i="25"/>
  <c r="L59" i="25"/>
  <c r="L60" i="25"/>
  <c r="L61" i="25"/>
  <c r="L62" i="25"/>
  <c r="L63" i="25"/>
  <c r="L64" i="25"/>
  <c r="L65" i="25"/>
  <c r="L66" i="25"/>
  <c r="L67" i="25"/>
  <c r="L68" i="25"/>
  <c r="L69" i="25"/>
  <c r="L70" i="25"/>
  <c r="L71" i="25"/>
  <c r="L72" i="25"/>
  <c r="L73" i="25"/>
  <c r="L74" i="25"/>
  <c r="L75" i="25"/>
  <c r="L76" i="25"/>
  <c r="L77" i="25"/>
  <c r="L8" i="25"/>
  <c r="L9" i="24"/>
  <c r="L10" i="24"/>
  <c r="L11" i="24"/>
  <c r="L12" i="24"/>
  <c r="L13" i="24"/>
  <c r="L14" i="24"/>
  <c r="L15" i="24"/>
  <c r="L16" i="24"/>
  <c r="L17" i="24"/>
  <c r="L18" i="24"/>
  <c r="L19" i="24"/>
  <c r="L20" i="24"/>
  <c r="L21" i="24"/>
  <c r="L22" i="24"/>
  <c r="L23" i="24"/>
  <c r="L24" i="24"/>
  <c r="L25" i="24"/>
  <c r="L26" i="24"/>
  <c r="L27" i="24"/>
  <c r="L28" i="24"/>
  <c r="L29" i="24"/>
  <c r="L30" i="24"/>
  <c r="L31" i="24"/>
  <c r="L32" i="24"/>
  <c r="L33" i="24"/>
  <c r="L34" i="24"/>
  <c r="L35" i="24"/>
  <c r="L36" i="24"/>
  <c r="L37" i="24"/>
  <c r="L38" i="24"/>
  <c r="L39" i="24"/>
  <c r="L40" i="24"/>
  <c r="L41" i="24"/>
  <c r="L42" i="24"/>
  <c r="L43" i="24"/>
  <c r="L44" i="24"/>
  <c r="L45" i="24"/>
  <c r="L46" i="24"/>
  <c r="L47" i="24"/>
  <c r="L48" i="24"/>
  <c r="L49" i="24"/>
  <c r="L50" i="24"/>
  <c r="L51" i="24"/>
  <c r="L52" i="24"/>
  <c r="L53" i="24"/>
  <c r="L54" i="24"/>
  <c r="L55" i="24"/>
  <c r="L56" i="24"/>
  <c r="L57" i="24"/>
  <c r="L58" i="24"/>
  <c r="L59" i="24"/>
  <c r="L60" i="24"/>
  <c r="L61" i="24"/>
  <c r="L62" i="24"/>
  <c r="L63" i="24"/>
  <c r="L64" i="24"/>
  <c r="L65" i="24"/>
  <c r="L66" i="24"/>
  <c r="L67" i="24"/>
  <c r="L68" i="24"/>
  <c r="L69" i="24"/>
  <c r="L70" i="24"/>
  <c r="L71" i="24"/>
  <c r="L72" i="24"/>
  <c r="L73" i="24"/>
  <c r="L74" i="24"/>
  <c r="L75" i="24"/>
  <c r="L76" i="24"/>
  <c r="L77" i="24"/>
  <c r="L8" i="24"/>
  <c r="L10" i="23"/>
  <c r="L11" i="23"/>
  <c r="L12" i="23"/>
  <c r="L13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27" i="23"/>
  <c r="L28" i="23"/>
  <c r="L29" i="23"/>
  <c r="L30" i="23"/>
  <c r="L31" i="23"/>
  <c r="L32" i="23"/>
  <c r="L33" i="23"/>
  <c r="L34" i="23"/>
  <c r="L35" i="23"/>
  <c r="L36" i="23"/>
  <c r="L37" i="23"/>
  <c r="L38" i="23"/>
  <c r="L39" i="23"/>
  <c r="L40" i="23"/>
  <c r="L41" i="23"/>
  <c r="L42" i="23"/>
  <c r="L43" i="23"/>
  <c r="L44" i="23"/>
  <c r="L45" i="23"/>
  <c r="L46" i="23"/>
  <c r="L47" i="23"/>
  <c r="L48" i="23"/>
  <c r="L49" i="23"/>
  <c r="L50" i="23"/>
  <c r="L51" i="23"/>
  <c r="L52" i="23"/>
  <c r="L53" i="23"/>
  <c r="L54" i="23"/>
  <c r="L55" i="23"/>
  <c r="L56" i="23"/>
  <c r="L57" i="23"/>
  <c r="L58" i="23"/>
  <c r="L59" i="23"/>
  <c r="L60" i="23"/>
  <c r="L61" i="23"/>
  <c r="L62" i="23"/>
  <c r="L63" i="23"/>
  <c r="L64" i="23"/>
  <c r="L65" i="23"/>
  <c r="L66" i="23"/>
  <c r="L67" i="23"/>
  <c r="L68" i="23"/>
  <c r="L69" i="23"/>
  <c r="L70" i="23"/>
  <c r="L71" i="23"/>
  <c r="L72" i="23"/>
  <c r="L73" i="23"/>
  <c r="L74" i="23"/>
  <c r="L75" i="23"/>
  <c r="L76" i="23"/>
  <c r="L77" i="23"/>
  <c r="L78" i="23"/>
  <c r="L9" i="23"/>
  <c r="L9" i="22"/>
  <c r="L10" i="22"/>
  <c r="L11" i="22"/>
  <c r="L12" i="22"/>
  <c r="L13" i="22"/>
  <c r="L14" i="22"/>
  <c r="L15" i="22"/>
  <c r="L16" i="22"/>
  <c r="L17" i="22"/>
  <c r="L18" i="22"/>
  <c r="L19" i="22"/>
  <c r="L20" i="22"/>
  <c r="L21" i="22"/>
  <c r="L22" i="22"/>
  <c r="L23" i="22"/>
  <c r="L24" i="22"/>
  <c r="L25" i="22"/>
  <c r="L26" i="22"/>
  <c r="L27" i="22"/>
  <c r="L28" i="22"/>
  <c r="L29" i="22"/>
  <c r="L30" i="22"/>
  <c r="L31" i="22"/>
  <c r="L32" i="22"/>
  <c r="L33" i="22"/>
  <c r="L34" i="22"/>
  <c r="L35" i="22"/>
  <c r="L36" i="22"/>
  <c r="L37" i="22"/>
  <c r="L38" i="22"/>
  <c r="L39" i="22"/>
  <c r="L40" i="22"/>
  <c r="L41" i="22"/>
  <c r="L42" i="22"/>
  <c r="L43" i="22"/>
  <c r="L44" i="22"/>
  <c r="L45" i="22"/>
  <c r="L46" i="22"/>
  <c r="L47" i="22"/>
  <c r="L48" i="22"/>
  <c r="L49" i="22"/>
  <c r="L50" i="22"/>
  <c r="L51" i="22"/>
  <c r="L52" i="22"/>
  <c r="L53" i="22"/>
  <c r="L54" i="22"/>
  <c r="L55" i="22"/>
  <c r="L56" i="22"/>
  <c r="L57" i="22"/>
  <c r="L58" i="22"/>
  <c r="L59" i="22"/>
  <c r="L60" i="22"/>
  <c r="L61" i="22"/>
  <c r="L62" i="22"/>
  <c r="L63" i="22"/>
  <c r="L64" i="22"/>
  <c r="L65" i="22"/>
  <c r="L66" i="22"/>
  <c r="L67" i="22"/>
  <c r="L68" i="22"/>
  <c r="L69" i="22"/>
  <c r="L70" i="22"/>
  <c r="L71" i="22"/>
  <c r="L72" i="22"/>
  <c r="L73" i="22"/>
  <c r="L74" i="22"/>
  <c r="L75" i="22"/>
  <c r="L76" i="22"/>
  <c r="L77" i="22"/>
  <c r="L8" i="22"/>
  <c r="L9" i="21"/>
  <c r="L10" i="21"/>
  <c r="L11" i="21"/>
  <c r="L12" i="21"/>
  <c r="L13" i="21"/>
  <c r="L14" i="21"/>
  <c r="L15" i="21"/>
  <c r="L16" i="21"/>
  <c r="L17" i="21"/>
  <c r="L18" i="21"/>
  <c r="L19" i="21"/>
  <c r="L20" i="21"/>
  <c r="L21" i="21"/>
  <c r="L22" i="21"/>
  <c r="L23" i="21"/>
  <c r="L24" i="21"/>
  <c r="L25" i="21"/>
  <c r="L26" i="21"/>
  <c r="L27" i="21"/>
  <c r="L28" i="21"/>
  <c r="L29" i="21"/>
  <c r="L30" i="21"/>
  <c r="L31" i="21"/>
  <c r="L32" i="21"/>
  <c r="L33" i="21"/>
  <c r="L34" i="21"/>
  <c r="L35" i="21"/>
  <c r="L36" i="21"/>
  <c r="L37" i="21"/>
  <c r="L38" i="21"/>
  <c r="L39" i="21"/>
  <c r="L40" i="21"/>
  <c r="L41" i="21"/>
  <c r="L42" i="21"/>
  <c r="L43" i="21"/>
  <c r="L44" i="21"/>
  <c r="L45" i="21"/>
  <c r="L46" i="21"/>
  <c r="L47" i="21"/>
  <c r="L48" i="21"/>
  <c r="L49" i="21"/>
  <c r="L50" i="21"/>
  <c r="L51" i="21"/>
  <c r="L52" i="21"/>
  <c r="L53" i="21"/>
  <c r="L54" i="21"/>
  <c r="L55" i="21"/>
  <c r="L56" i="21"/>
  <c r="L57" i="21"/>
  <c r="L58" i="21"/>
  <c r="L59" i="21"/>
  <c r="L60" i="21"/>
  <c r="L61" i="21"/>
  <c r="L62" i="21"/>
  <c r="L63" i="21"/>
  <c r="L64" i="21"/>
  <c r="L65" i="21"/>
  <c r="L66" i="21"/>
  <c r="L67" i="21"/>
  <c r="L68" i="21"/>
  <c r="L69" i="21"/>
  <c r="L70" i="21"/>
  <c r="L71" i="21"/>
  <c r="L72" i="21"/>
  <c r="L73" i="21"/>
  <c r="L74" i="21"/>
  <c r="L75" i="21"/>
  <c r="L76" i="21"/>
  <c r="L77" i="21"/>
  <c r="L8" i="21"/>
  <c r="L9" i="20"/>
  <c r="L10" i="20"/>
  <c r="L11" i="20"/>
  <c r="L12" i="20"/>
  <c r="L13" i="20"/>
  <c r="L14" i="20"/>
  <c r="L15" i="20"/>
  <c r="L16" i="20"/>
  <c r="L17" i="20"/>
  <c r="L18" i="20"/>
  <c r="L19" i="20"/>
  <c r="L20" i="20"/>
  <c r="L21" i="20"/>
  <c r="L22" i="20"/>
  <c r="L23" i="20"/>
  <c r="L24" i="20"/>
  <c r="L25" i="20"/>
  <c r="L26" i="20"/>
  <c r="L27" i="20"/>
  <c r="L28" i="20"/>
  <c r="L29" i="20"/>
  <c r="L30" i="20"/>
  <c r="L31" i="20"/>
  <c r="L32" i="20"/>
  <c r="L33" i="20"/>
  <c r="L34" i="20"/>
  <c r="L35" i="20"/>
  <c r="L36" i="20"/>
  <c r="L37" i="20"/>
  <c r="L38" i="20"/>
  <c r="L39" i="20"/>
  <c r="L40" i="20"/>
  <c r="L41" i="20"/>
  <c r="L42" i="20"/>
  <c r="L43" i="20"/>
  <c r="L44" i="20"/>
  <c r="L45" i="20"/>
  <c r="L46" i="20"/>
  <c r="L47" i="20"/>
  <c r="L48" i="20"/>
  <c r="L49" i="20"/>
  <c r="L50" i="20"/>
  <c r="L51" i="20"/>
  <c r="L52" i="20"/>
  <c r="L53" i="20"/>
  <c r="L54" i="20"/>
  <c r="L55" i="20"/>
  <c r="L56" i="20"/>
  <c r="L57" i="20"/>
  <c r="L58" i="20"/>
  <c r="L59" i="20"/>
  <c r="L60" i="20"/>
  <c r="L61" i="20"/>
  <c r="L62" i="20"/>
  <c r="L63" i="20"/>
  <c r="L64" i="20"/>
  <c r="L65" i="20"/>
  <c r="L66" i="20"/>
  <c r="L67" i="20"/>
  <c r="L68" i="20"/>
  <c r="L69" i="20"/>
  <c r="L70" i="20"/>
  <c r="L71" i="20"/>
  <c r="L72" i="20"/>
  <c r="L73" i="20"/>
  <c r="L74" i="20"/>
  <c r="L75" i="20"/>
  <c r="L76" i="20"/>
  <c r="L77" i="20"/>
  <c r="L8" i="20"/>
  <c r="L9" i="19"/>
  <c r="L10" i="19"/>
  <c r="L11" i="19"/>
  <c r="L12" i="19"/>
  <c r="L13" i="19"/>
  <c r="L14" i="19"/>
  <c r="L15" i="19"/>
  <c r="L16" i="19"/>
  <c r="L17" i="19"/>
  <c r="L18" i="19"/>
  <c r="L19" i="19"/>
  <c r="L20" i="19"/>
  <c r="L21" i="19"/>
  <c r="L22" i="19"/>
  <c r="L23" i="19"/>
  <c r="L24" i="19"/>
  <c r="L25" i="19"/>
  <c r="L26" i="19"/>
  <c r="L27" i="19"/>
  <c r="L28" i="19"/>
  <c r="L29" i="19"/>
  <c r="L30" i="19"/>
  <c r="L31" i="19"/>
  <c r="L32" i="19"/>
  <c r="L33" i="19"/>
  <c r="L34" i="19"/>
  <c r="L35" i="19"/>
  <c r="L36" i="19"/>
  <c r="L37" i="19"/>
  <c r="L38" i="19"/>
  <c r="L39" i="19"/>
  <c r="L40" i="19"/>
  <c r="L41" i="19"/>
  <c r="L42" i="19"/>
  <c r="L43" i="19"/>
  <c r="L44" i="19"/>
  <c r="L45" i="19"/>
  <c r="L46" i="19"/>
  <c r="L47" i="19"/>
  <c r="L48" i="19"/>
  <c r="L49" i="19"/>
  <c r="L50" i="19"/>
  <c r="L51" i="19"/>
  <c r="L52" i="19"/>
  <c r="L53" i="19"/>
  <c r="L54" i="19"/>
  <c r="L55" i="19"/>
  <c r="L56" i="19"/>
  <c r="L57" i="19"/>
  <c r="L58" i="19"/>
  <c r="L59" i="19"/>
  <c r="L60" i="19"/>
  <c r="L61" i="19"/>
  <c r="L62" i="19"/>
  <c r="L63" i="19"/>
  <c r="L64" i="19"/>
  <c r="L65" i="19"/>
  <c r="L66" i="19"/>
  <c r="L67" i="19"/>
  <c r="L68" i="19"/>
  <c r="L69" i="19"/>
  <c r="L70" i="19"/>
  <c r="L71" i="19"/>
  <c r="L72" i="19"/>
  <c r="L73" i="19"/>
  <c r="L74" i="19"/>
  <c r="L75" i="19"/>
  <c r="L76" i="19"/>
  <c r="L77" i="19"/>
  <c r="L8" i="19"/>
  <c r="L10" i="18"/>
  <c r="L11" i="18"/>
  <c r="L12" i="18"/>
  <c r="L13" i="18"/>
  <c r="L14" i="18"/>
  <c r="L15" i="18"/>
  <c r="L16" i="18"/>
  <c r="L17" i="18"/>
  <c r="L18" i="18"/>
  <c r="L19" i="18"/>
  <c r="L20" i="18"/>
  <c r="L21" i="18"/>
  <c r="L22" i="18"/>
  <c r="L23" i="18"/>
  <c r="L24" i="18"/>
  <c r="L25" i="18"/>
  <c r="L26" i="18"/>
  <c r="L27" i="18"/>
  <c r="L28" i="18"/>
  <c r="L29" i="18"/>
  <c r="L30" i="18"/>
  <c r="L31" i="18"/>
  <c r="L32" i="18"/>
  <c r="L33" i="18"/>
  <c r="L34" i="18"/>
  <c r="L35" i="18"/>
  <c r="L36" i="18"/>
  <c r="L37" i="18"/>
  <c r="L38" i="18"/>
  <c r="L39" i="18"/>
  <c r="L40" i="18"/>
  <c r="L41" i="18"/>
  <c r="L42" i="18"/>
  <c r="L43" i="18"/>
  <c r="L44" i="18"/>
  <c r="L45" i="18"/>
  <c r="L46" i="18"/>
  <c r="L47" i="18"/>
  <c r="L48" i="18"/>
  <c r="L49" i="18"/>
  <c r="L50" i="18"/>
  <c r="L51" i="18"/>
  <c r="L52" i="18"/>
  <c r="L53" i="18"/>
  <c r="L54" i="18"/>
  <c r="L55" i="18"/>
  <c r="L56" i="18"/>
  <c r="L57" i="18"/>
  <c r="L58" i="18"/>
  <c r="L59" i="18"/>
  <c r="L60" i="18"/>
  <c r="L61" i="18"/>
  <c r="L62" i="18"/>
  <c r="L63" i="18"/>
  <c r="L64" i="18"/>
  <c r="L65" i="18"/>
  <c r="L66" i="18"/>
  <c r="L67" i="18"/>
  <c r="L68" i="18"/>
  <c r="L69" i="18"/>
  <c r="L70" i="18"/>
  <c r="L71" i="18"/>
  <c r="L72" i="18"/>
  <c r="L73" i="18"/>
  <c r="L74" i="18"/>
  <c r="L75" i="18"/>
  <c r="L76" i="18"/>
  <c r="L77" i="18"/>
  <c r="L78" i="18"/>
  <c r="L9" i="18"/>
  <c r="L9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L39" i="17"/>
  <c r="L40" i="17"/>
  <c r="L41" i="17"/>
  <c r="L42" i="17"/>
  <c r="L43" i="17"/>
  <c r="L44" i="17"/>
  <c r="L45" i="17"/>
  <c r="L46" i="17"/>
  <c r="L47" i="17"/>
  <c r="L48" i="17"/>
  <c r="L49" i="17"/>
  <c r="L50" i="17"/>
  <c r="L51" i="17"/>
  <c r="L52" i="17"/>
  <c r="L53" i="17"/>
  <c r="L54" i="17"/>
  <c r="L55" i="17"/>
  <c r="L56" i="17"/>
  <c r="L57" i="17"/>
  <c r="L58" i="17"/>
  <c r="L59" i="17"/>
  <c r="L60" i="17"/>
  <c r="L61" i="17"/>
  <c r="L62" i="17"/>
  <c r="L63" i="17"/>
  <c r="L64" i="17"/>
  <c r="L65" i="17"/>
  <c r="L66" i="17"/>
  <c r="L67" i="17"/>
  <c r="L68" i="17"/>
  <c r="L69" i="17"/>
  <c r="L70" i="17"/>
  <c r="L71" i="17"/>
  <c r="L72" i="17"/>
  <c r="L73" i="17"/>
  <c r="L74" i="17"/>
  <c r="L75" i="17"/>
  <c r="L76" i="17"/>
  <c r="L77" i="17"/>
  <c r="L78" i="17"/>
  <c r="L79" i="17"/>
  <c r="L8" i="17"/>
  <c r="L9" i="16"/>
  <c r="L10" i="16"/>
  <c r="L11" i="16"/>
  <c r="L12" i="16"/>
  <c r="L13" i="16"/>
  <c r="L14" i="16"/>
  <c r="L15" i="16"/>
  <c r="L16" i="16"/>
  <c r="L17" i="16"/>
  <c r="L18" i="16"/>
  <c r="L19" i="16"/>
  <c r="L20" i="16"/>
  <c r="L21" i="16"/>
  <c r="L22" i="16"/>
  <c r="L23" i="16"/>
  <c r="L24" i="16"/>
  <c r="L25" i="16"/>
  <c r="L26" i="16"/>
  <c r="L27" i="16"/>
  <c r="L28" i="16"/>
  <c r="L29" i="16"/>
  <c r="L30" i="16"/>
  <c r="L31" i="16"/>
  <c r="L32" i="16"/>
  <c r="L33" i="16"/>
  <c r="L34" i="16"/>
  <c r="L35" i="16"/>
  <c r="L36" i="16"/>
  <c r="L37" i="16"/>
  <c r="L38" i="16"/>
  <c r="L39" i="16"/>
  <c r="L40" i="16"/>
  <c r="L41" i="16"/>
  <c r="L42" i="16"/>
  <c r="L43" i="16"/>
  <c r="L44" i="16"/>
  <c r="L45" i="16"/>
  <c r="L46" i="16"/>
  <c r="L47" i="16"/>
  <c r="L48" i="16"/>
  <c r="L49" i="16"/>
  <c r="L50" i="16"/>
  <c r="L51" i="16"/>
  <c r="L52" i="16"/>
  <c r="L53" i="16"/>
  <c r="L54" i="16"/>
  <c r="L55" i="16"/>
  <c r="L56" i="16"/>
  <c r="L57" i="16"/>
  <c r="L58" i="16"/>
  <c r="L59" i="16"/>
  <c r="L60" i="16"/>
  <c r="L61" i="16"/>
  <c r="L62" i="16"/>
  <c r="L63" i="16"/>
  <c r="L64" i="16"/>
  <c r="L65" i="16"/>
  <c r="L66" i="16"/>
  <c r="L67" i="16"/>
  <c r="L68" i="16"/>
  <c r="L69" i="16"/>
  <c r="L70" i="16"/>
  <c r="L71" i="16"/>
  <c r="L72" i="16"/>
  <c r="L73" i="16"/>
  <c r="L74" i="16"/>
  <c r="L75" i="16"/>
  <c r="L76" i="16"/>
  <c r="L77" i="16"/>
  <c r="L8" i="16"/>
  <c r="L9" i="15"/>
  <c r="L10" i="15"/>
  <c r="L11" i="15"/>
  <c r="L12" i="15"/>
  <c r="L13" i="15"/>
  <c r="L14" i="15"/>
  <c r="L15" i="15"/>
  <c r="L16" i="15"/>
  <c r="L17" i="15"/>
  <c r="L18" i="15"/>
  <c r="L19" i="15"/>
  <c r="L20" i="15"/>
  <c r="L21" i="15"/>
  <c r="L22" i="15"/>
  <c r="L23" i="15"/>
  <c r="L24" i="15"/>
  <c r="L25" i="15"/>
  <c r="L26" i="15"/>
  <c r="L27" i="15"/>
  <c r="L28" i="15"/>
  <c r="L29" i="15"/>
  <c r="L30" i="15"/>
  <c r="L31" i="15"/>
  <c r="L32" i="15"/>
  <c r="L33" i="15"/>
  <c r="L34" i="15"/>
  <c r="L35" i="15"/>
  <c r="L36" i="15"/>
  <c r="L37" i="15"/>
  <c r="L38" i="15"/>
  <c r="L39" i="15"/>
  <c r="L40" i="15"/>
  <c r="L41" i="15"/>
  <c r="L42" i="15"/>
  <c r="L43" i="15"/>
  <c r="L44" i="15"/>
  <c r="L45" i="15"/>
  <c r="L46" i="15"/>
  <c r="L47" i="15"/>
  <c r="L48" i="15"/>
  <c r="L49" i="15"/>
  <c r="L50" i="15"/>
  <c r="L51" i="15"/>
  <c r="L52" i="15"/>
  <c r="L53" i="15"/>
  <c r="L54" i="15"/>
  <c r="L55" i="15"/>
  <c r="L56" i="15"/>
  <c r="L57" i="15"/>
  <c r="L58" i="15"/>
  <c r="L59" i="15"/>
  <c r="L60" i="15"/>
  <c r="L61" i="15"/>
  <c r="L62" i="15"/>
  <c r="L63" i="15"/>
  <c r="L64" i="15"/>
  <c r="L65" i="15"/>
  <c r="L66" i="15"/>
  <c r="L67" i="15"/>
  <c r="L68" i="15"/>
  <c r="L69" i="15"/>
  <c r="L70" i="15"/>
  <c r="L71" i="15"/>
  <c r="L72" i="15"/>
  <c r="L73" i="15"/>
  <c r="L74" i="15"/>
  <c r="L75" i="15"/>
  <c r="L76" i="15"/>
  <c r="L77" i="15"/>
  <c r="L8" i="15"/>
  <c r="L9" i="14"/>
  <c r="L10" i="14"/>
  <c r="L11" i="14"/>
  <c r="L12" i="14"/>
  <c r="L13" i="14"/>
  <c r="L14" i="14"/>
  <c r="L15" i="14"/>
  <c r="L16" i="14"/>
  <c r="L17" i="14"/>
  <c r="L18" i="14"/>
  <c r="L19" i="14"/>
  <c r="L20" i="14"/>
  <c r="L21" i="14"/>
  <c r="L22" i="14"/>
  <c r="L23" i="14"/>
  <c r="L24" i="14"/>
  <c r="L25" i="14"/>
  <c r="L26" i="14"/>
  <c r="L27" i="14"/>
  <c r="L28" i="14"/>
  <c r="L29" i="14"/>
  <c r="L30" i="14"/>
  <c r="L31" i="14"/>
  <c r="L32" i="14"/>
  <c r="L33" i="14"/>
  <c r="L34" i="14"/>
  <c r="L35" i="14"/>
  <c r="L36" i="14"/>
  <c r="L37" i="14"/>
  <c r="L38" i="14"/>
  <c r="L39" i="14"/>
  <c r="L40" i="14"/>
  <c r="L41" i="14"/>
  <c r="L42" i="14"/>
  <c r="L43" i="14"/>
  <c r="L44" i="14"/>
  <c r="L45" i="14"/>
  <c r="L46" i="14"/>
  <c r="L47" i="14"/>
  <c r="L48" i="14"/>
  <c r="L49" i="14"/>
  <c r="L50" i="14"/>
  <c r="L51" i="14"/>
  <c r="L52" i="14"/>
  <c r="L53" i="14"/>
  <c r="L54" i="14"/>
  <c r="L55" i="14"/>
  <c r="L56" i="14"/>
  <c r="L57" i="14"/>
  <c r="L58" i="14"/>
  <c r="L59" i="14"/>
  <c r="L60" i="14"/>
  <c r="L61" i="14"/>
  <c r="L62" i="14"/>
  <c r="L63" i="14"/>
  <c r="L64" i="14"/>
  <c r="L65" i="14"/>
  <c r="L66" i="14"/>
  <c r="L67" i="14"/>
  <c r="L68" i="14"/>
  <c r="L69" i="14"/>
  <c r="L70" i="14"/>
  <c r="L71" i="14"/>
  <c r="L72" i="14"/>
  <c r="L73" i="14"/>
  <c r="L74" i="14"/>
  <c r="L75" i="14"/>
  <c r="L76" i="14"/>
  <c r="L77" i="14"/>
  <c r="L8" i="14"/>
  <c r="L10" i="13"/>
  <c r="L11" i="13"/>
  <c r="L12" i="13"/>
  <c r="L13" i="13"/>
  <c r="L14" i="13"/>
  <c r="L15" i="13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30" i="13"/>
  <c r="L31" i="13"/>
  <c r="L32" i="13"/>
  <c r="L33" i="13"/>
  <c r="L34" i="13"/>
  <c r="L35" i="13"/>
  <c r="L36" i="13"/>
  <c r="L37" i="13"/>
  <c r="L38" i="13"/>
  <c r="L39" i="13"/>
  <c r="L40" i="13"/>
  <c r="L41" i="13"/>
  <c r="L42" i="13"/>
  <c r="L43" i="13"/>
  <c r="L44" i="13"/>
  <c r="L45" i="13"/>
  <c r="L46" i="13"/>
  <c r="L47" i="13"/>
  <c r="L48" i="13"/>
  <c r="L49" i="13"/>
  <c r="L50" i="13"/>
  <c r="L51" i="13"/>
  <c r="L52" i="13"/>
  <c r="L53" i="13"/>
  <c r="L54" i="13"/>
  <c r="L55" i="13"/>
  <c r="L56" i="13"/>
  <c r="L57" i="13"/>
  <c r="L58" i="13"/>
  <c r="L59" i="13"/>
  <c r="L60" i="13"/>
  <c r="L61" i="13"/>
  <c r="L62" i="13"/>
  <c r="L63" i="13"/>
  <c r="L64" i="13"/>
  <c r="L65" i="13"/>
  <c r="L66" i="13"/>
  <c r="L67" i="13"/>
  <c r="L68" i="13"/>
  <c r="L69" i="13"/>
  <c r="L70" i="13"/>
  <c r="L71" i="13"/>
  <c r="L72" i="13"/>
  <c r="L73" i="13"/>
  <c r="L74" i="13"/>
  <c r="L75" i="13"/>
  <c r="L76" i="13"/>
  <c r="L77" i="13"/>
  <c r="L78" i="13"/>
  <c r="L9" i="13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L46" i="12"/>
  <c r="L47" i="12"/>
  <c r="L48" i="12"/>
  <c r="L49" i="12"/>
  <c r="L50" i="12"/>
  <c r="L51" i="12"/>
  <c r="L52" i="12"/>
  <c r="L53" i="12"/>
  <c r="L54" i="12"/>
  <c r="L55" i="12"/>
  <c r="L56" i="12"/>
  <c r="L57" i="12"/>
  <c r="L58" i="12"/>
  <c r="L59" i="12"/>
  <c r="L60" i="12"/>
  <c r="L61" i="12"/>
  <c r="L62" i="12"/>
  <c r="L63" i="12"/>
  <c r="L64" i="12"/>
  <c r="L65" i="12"/>
  <c r="L66" i="12"/>
  <c r="L67" i="12"/>
  <c r="L68" i="12"/>
  <c r="L69" i="12"/>
  <c r="L70" i="12"/>
  <c r="L71" i="12"/>
  <c r="L72" i="12"/>
  <c r="L73" i="12"/>
  <c r="L74" i="12"/>
  <c r="L75" i="12"/>
  <c r="L76" i="12"/>
  <c r="L77" i="12"/>
  <c r="L8" i="12"/>
  <c r="L9" i="11"/>
  <c r="L10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32" i="11"/>
  <c r="L33" i="11"/>
  <c r="L34" i="11"/>
  <c r="L35" i="11"/>
  <c r="L36" i="11"/>
  <c r="L37" i="11"/>
  <c r="L38" i="11"/>
  <c r="L39" i="11"/>
  <c r="L40" i="11"/>
  <c r="L41" i="11"/>
  <c r="L42" i="11"/>
  <c r="L43" i="11"/>
  <c r="L44" i="11"/>
  <c r="L45" i="11"/>
  <c r="L46" i="11"/>
  <c r="L47" i="11"/>
  <c r="L48" i="11"/>
  <c r="L49" i="11"/>
  <c r="L50" i="11"/>
  <c r="L51" i="11"/>
  <c r="L52" i="11"/>
  <c r="L53" i="11"/>
  <c r="L54" i="11"/>
  <c r="L55" i="11"/>
  <c r="L56" i="11"/>
  <c r="L57" i="11"/>
  <c r="L58" i="11"/>
  <c r="L59" i="11"/>
  <c r="L60" i="11"/>
  <c r="L61" i="11"/>
  <c r="L62" i="11"/>
  <c r="L63" i="11"/>
  <c r="L64" i="11"/>
  <c r="L65" i="11"/>
  <c r="L66" i="11"/>
  <c r="L67" i="11"/>
  <c r="L68" i="11"/>
  <c r="L69" i="11"/>
  <c r="L70" i="11"/>
  <c r="L71" i="11"/>
  <c r="L72" i="11"/>
  <c r="L73" i="11"/>
  <c r="L74" i="11"/>
  <c r="L75" i="11"/>
  <c r="L76" i="11"/>
  <c r="L77" i="11"/>
  <c r="L8" i="11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L37" i="10"/>
  <c r="L38" i="10"/>
  <c r="L39" i="10"/>
  <c r="L40" i="10"/>
  <c r="L41" i="10"/>
  <c r="L42" i="10"/>
  <c r="L43" i="10"/>
  <c r="L44" i="10"/>
  <c r="L45" i="10"/>
  <c r="L46" i="10"/>
  <c r="L47" i="10"/>
  <c r="L48" i="10"/>
  <c r="L49" i="10"/>
  <c r="L50" i="10"/>
  <c r="L51" i="10"/>
  <c r="L52" i="10"/>
  <c r="L53" i="10"/>
  <c r="L54" i="10"/>
  <c r="L55" i="10"/>
  <c r="L56" i="10"/>
  <c r="L57" i="10"/>
  <c r="L58" i="10"/>
  <c r="L59" i="10"/>
  <c r="L60" i="10"/>
  <c r="L61" i="10"/>
  <c r="L62" i="10"/>
  <c r="L63" i="10"/>
  <c r="L64" i="10"/>
  <c r="L65" i="10"/>
  <c r="L66" i="10"/>
  <c r="L67" i="10"/>
  <c r="L68" i="10"/>
  <c r="L69" i="10"/>
  <c r="L70" i="10"/>
  <c r="L71" i="10"/>
  <c r="L72" i="10"/>
  <c r="L73" i="10"/>
  <c r="L74" i="10"/>
  <c r="L75" i="10"/>
  <c r="L76" i="10"/>
  <c r="L8" i="10"/>
  <c r="L9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58" i="9"/>
  <c r="L59" i="9"/>
  <c r="L60" i="9"/>
  <c r="L61" i="9"/>
  <c r="L62" i="9"/>
  <c r="L63" i="9"/>
  <c r="L64" i="9"/>
  <c r="L65" i="9"/>
  <c r="L66" i="9"/>
  <c r="L67" i="9"/>
  <c r="L68" i="9"/>
  <c r="L69" i="9"/>
  <c r="L70" i="9"/>
  <c r="L71" i="9"/>
  <c r="L72" i="9"/>
  <c r="L73" i="9"/>
  <c r="L74" i="9"/>
  <c r="L75" i="9"/>
  <c r="L76" i="9"/>
  <c r="L77" i="9"/>
  <c r="L8" i="9"/>
  <c r="L78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L47" i="8"/>
  <c r="L48" i="8"/>
  <c r="L49" i="8"/>
  <c r="L50" i="8"/>
  <c r="L51" i="8"/>
  <c r="L52" i="8"/>
  <c r="L53" i="8"/>
  <c r="L54" i="8"/>
  <c r="L55" i="8"/>
  <c r="L56" i="8"/>
  <c r="L57" i="8"/>
  <c r="L58" i="8"/>
  <c r="L59" i="8"/>
  <c r="L60" i="8"/>
  <c r="L61" i="8"/>
  <c r="L62" i="8"/>
  <c r="L63" i="8"/>
  <c r="L64" i="8"/>
  <c r="L65" i="8"/>
  <c r="L66" i="8"/>
  <c r="L67" i="8"/>
  <c r="L68" i="8"/>
  <c r="L69" i="8"/>
  <c r="L70" i="8"/>
  <c r="L71" i="8"/>
  <c r="L72" i="8"/>
  <c r="L73" i="8"/>
  <c r="L74" i="8"/>
  <c r="L75" i="8"/>
  <c r="L76" i="8"/>
  <c r="L77" i="8"/>
  <c r="L9" i="8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L62" i="7"/>
  <c r="L63" i="7"/>
  <c r="L64" i="7"/>
  <c r="L65" i="7"/>
  <c r="L66" i="7"/>
  <c r="L67" i="7"/>
  <c r="L68" i="7"/>
  <c r="L69" i="7"/>
  <c r="L70" i="7"/>
  <c r="L71" i="7"/>
  <c r="L72" i="7"/>
  <c r="L73" i="7"/>
  <c r="L74" i="7"/>
  <c r="L75" i="7"/>
  <c r="L76" i="7"/>
  <c r="L77" i="7"/>
  <c r="L78" i="7"/>
  <c r="L8" i="7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8" i="6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8" i="5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" i="4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9" i="3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8" i="2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7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8" i="1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78" i="2"/>
  <c r="K3" i="4"/>
  <c r="K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3" i="5"/>
  <c r="K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3" i="6"/>
  <c r="K4" i="6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85" i="6"/>
  <c r="K86" i="6"/>
  <c r="K87" i="6"/>
  <c r="K88" i="6"/>
  <c r="K89" i="6"/>
  <c r="K90" i="6"/>
  <c r="K91" i="6"/>
  <c r="K92" i="6"/>
  <c r="K93" i="6"/>
  <c r="K94" i="6"/>
  <c r="K95" i="6"/>
  <c r="K96" i="6"/>
  <c r="K97" i="6"/>
  <c r="K98" i="6"/>
  <c r="K99" i="6"/>
  <c r="K100" i="6"/>
  <c r="K101" i="6"/>
  <c r="K102" i="6"/>
  <c r="K3" i="7"/>
  <c r="K4" i="7"/>
  <c r="K5" i="7"/>
  <c r="K6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54" i="7"/>
  <c r="K55" i="7"/>
  <c r="K56" i="7"/>
  <c r="K57" i="7"/>
  <c r="K58" i="7"/>
  <c r="K59" i="7"/>
  <c r="K60" i="7"/>
  <c r="K61" i="7"/>
  <c r="K62" i="7"/>
  <c r="K63" i="7"/>
  <c r="K64" i="7"/>
  <c r="K65" i="7"/>
  <c r="K66" i="7"/>
  <c r="K67" i="7"/>
  <c r="K68" i="7"/>
  <c r="K69" i="7"/>
  <c r="K70" i="7"/>
  <c r="K71" i="7"/>
  <c r="K72" i="7"/>
  <c r="K73" i="7"/>
  <c r="K74" i="7"/>
  <c r="K75" i="7"/>
  <c r="K76" i="7"/>
  <c r="K77" i="7"/>
  <c r="K78" i="7"/>
  <c r="K79" i="7"/>
  <c r="K80" i="7"/>
  <c r="K81" i="7"/>
  <c r="K82" i="7"/>
  <c r="K83" i="7"/>
  <c r="K84" i="7"/>
  <c r="K85" i="7"/>
  <c r="K86" i="7"/>
  <c r="K87" i="7"/>
  <c r="K88" i="7"/>
  <c r="K89" i="7"/>
  <c r="K90" i="7"/>
  <c r="K91" i="7"/>
  <c r="K92" i="7"/>
  <c r="K93" i="7"/>
  <c r="K94" i="7"/>
  <c r="K95" i="7"/>
  <c r="K96" i="7"/>
  <c r="K97" i="7"/>
  <c r="K98" i="7"/>
  <c r="K99" i="7"/>
  <c r="K100" i="7"/>
  <c r="K101" i="7"/>
  <c r="K102" i="7"/>
  <c r="K4" i="8"/>
  <c r="K5" i="8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65" i="8"/>
  <c r="K66" i="8"/>
  <c r="K67" i="8"/>
  <c r="K68" i="8"/>
  <c r="K69" i="8"/>
  <c r="K70" i="8"/>
  <c r="K71" i="8"/>
  <c r="K72" i="8"/>
  <c r="K73" i="8"/>
  <c r="K74" i="8"/>
  <c r="K75" i="8"/>
  <c r="K76" i="8"/>
  <c r="K77" i="8"/>
  <c r="K78" i="8"/>
  <c r="K79" i="8"/>
  <c r="K80" i="8"/>
  <c r="K81" i="8"/>
  <c r="K82" i="8"/>
  <c r="K83" i="8"/>
  <c r="K84" i="8"/>
  <c r="K85" i="8"/>
  <c r="K86" i="8"/>
  <c r="K87" i="8"/>
  <c r="K88" i="8"/>
  <c r="K89" i="8"/>
  <c r="K90" i="8"/>
  <c r="K91" i="8"/>
  <c r="K92" i="8"/>
  <c r="K93" i="8"/>
  <c r="K94" i="8"/>
  <c r="K95" i="8"/>
  <c r="K96" i="8"/>
  <c r="K97" i="8"/>
  <c r="K98" i="8"/>
  <c r="K99" i="8"/>
  <c r="K100" i="8"/>
  <c r="K101" i="8"/>
  <c r="K102" i="8"/>
  <c r="K103" i="8"/>
  <c r="K3" i="9"/>
  <c r="K4" i="9"/>
  <c r="K5" i="9"/>
  <c r="K6" i="9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3" i="10"/>
  <c r="K4" i="10"/>
  <c r="K5" i="10"/>
  <c r="K6" i="10"/>
  <c r="K7" i="10"/>
  <c r="K8" i="10"/>
  <c r="K9" i="10"/>
  <c r="K10" i="10"/>
  <c r="K11" i="10"/>
  <c r="K12" i="10"/>
  <c r="K13" i="10"/>
  <c r="K14" i="10"/>
  <c r="K15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29" i="10"/>
  <c r="K30" i="10"/>
  <c r="K31" i="10"/>
  <c r="K32" i="10"/>
  <c r="K33" i="10"/>
  <c r="K34" i="10"/>
  <c r="K35" i="10"/>
  <c r="K36" i="10"/>
  <c r="K37" i="10"/>
  <c r="K38" i="10"/>
  <c r="K39" i="10"/>
  <c r="K40" i="10"/>
  <c r="K41" i="10"/>
  <c r="K42" i="10"/>
  <c r="K43" i="10"/>
  <c r="K44" i="10"/>
  <c r="K45" i="10"/>
  <c r="K46" i="10"/>
  <c r="K47" i="10"/>
  <c r="K48" i="10"/>
  <c r="K49" i="10"/>
  <c r="K50" i="10"/>
  <c r="K51" i="10"/>
  <c r="K52" i="10"/>
  <c r="K53" i="10"/>
  <c r="K54" i="10"/>
  <c r="K55" i="10"/>
  <c r="K56" i="10"/>
  <c r="K57" i="10"/>
  <c r="K58" i="10"/>
  <c r="K59" i="10"/>
  <c r="K60" i="10"/>
  <c r="K61" i="10"/>
  <c r="K62" i="10"/>
  <c r="K63" i="10"/>
  <c r="K64" i="10"/>
  <c r="K65" i="10"/>
  <c r="K66" i="10"/>
  <c r="K67" i="10"/>
  <c r="K68" i="10"/>
  <c r="K69" i="10"/>
  <c r="K70" i="10"/>
  <c r="K71" i="10"/>
  <c r="K72" i="10"/>
  <c r="K73" i="10"/>
  <c r="K74" i="10"/>
  <c r="K75" i="10"/>
  <c r="K76" i="10"/>
  <c r="K77" i="10"/>
  <c r="K78" i="10"/>
  <c r="K79" i="10"/>
  <c r="K80" i="10"/>
  <c r="K81" i="10"/>
  <c r="K82" i="10"/>
  <c r="K83" i="10"/>
  <c r="K84" i="10"/>
  <c r="K85" i="10"/>
  <c r="K86" i="10"/>
  <c r="K87" i="10"/>
  <c r="K88" i="10"/>
  <c r="K89" i="10"/>
  <c r="K90" i="10"/>
  <c r="K91" i="10"/>
  <c r="K92" i="10"/>
  <c r="K93" i="10"/>
  <c r="K94" i="10"/>
  <c r="K95" i="10"/>
  <c r="K96" i="10"/>
  <c r="K97" i="10"/>
  <c r="K98" i="10"/>
  <c r="K99" i="10"/>
  <c r="K100" i="10"/>
  <c r="K101" i="10"/>
  <c r="K102" i="10"/>
  <c r="K3" i="11"/>
  <c r="K4" i="11"/>
  <c r="K5" i="11"/>
  <c r="K6" i="11"/>
  <c r="K7" i="11"/>
  <c r="K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88" i="11"/>
  <c r="K89" i="11"/>
  <c r="K90" i="11"/>
  <c r="K91" i="11"/>
  <c r="K92" i="11"/>
  <c r="K93" i="11"/>
  <c r="K94" i="11"/>
  <c r="K95" i="11"/>
  <c r="K96" i="11"/>
  <c r="K97" i="11"/>
  <c r="K98" i="11"/>
  <c r="K99" i="11"/>
  <c r="K100" i="11"/>
  <c r="K101" i="11"/>
  <c r="K102" i="11"/>
  <c r="K3" i="12"/>
  <c r="K4" i="12"/>
  <c r="K5" i="12"/>
  <c r="K6" i="12"/>
  <c r="K7" i="12"/>
  <c r="K8" i="12"/>
  <c r="K9" i="12"/>
  <c r="K10" i="12"/>
  <c r="K11" i="12"/>
  <c r="K12" i="12"/>
  <c r="K13" i="12"/>
  <c r="K14" i="12"/>
  <c r="K15" i="12"/>
  <c r="K16" i="12"/>
  <c r="K17" i="12"/>
  <c r="K18" i="12"/>
  <c r="K19" i="12"/>
  <c r="K20" i="12"/>
  <c r="K21" i="12"/>
  <c r="K22" i="12"/>
  <c r="K23" i="12"/>
  <c r="K24" i="12"/>
  <c r="K25" i="12"/>
  <c r="K26" i="12"/>
  <c r="K27" i="12"/>
  <c r="K28" i="12"/>
  <c r="K29" i="12"/>
  <c r="K30" i="12"/>
  <c r="K31" i="12"/>
  <c r="K32" i="12"/>
  <c r="K33" i="12"/>
  <c r="K34" i="12"/>
  <c r="K35" i="12"/>
  <c r="K36" i="12"/>
  <c r="K37" i="12"/>
  <c r="K38" i="12"/>
  <c r="K39" i="12"/>
  <c r="K40" i="12"/>
  <c r="K41" i="12"/>
  <c r="K42" i="12"/>
  <c r="K43" i="12"/>
  <c r="K44" i="12"/>
  <c r="K45" i="12"/>
  <c r="K46" i="12"/>
  <c r="K47" i="12"/>
  <c r="K48" i="12"/>
  <c r="K49" i="12"/>
  <c r="K50" i="12"/>
  <c r="K51" i="12"/>
  <c r="K52" i="12"/>
  <c r="K53" i="12"/>
  <c r="K54" i="12"/>
  <c r="K55" i="12"/>
  <c r="K56" i="12"/>
  <c r="K57" i="12"/>
  <c r="K58" i="12"/>
  <c r="K59" i="12"/>
  <c r="K60" i="12"/>
  <c r="K61" i="12"/>
  <c r="K62" i="12"/>
  <c r="K63" i="12"/>
  <c r="K64" i="12"/>
  <c r="K65" i="12"/>
  <c r="K66" i="12"/>
  <c r="K67" i="12"/>
  <c r="K68" i="12"/>
  <c r="K69" i="12"/>
  <c r="K70" i="12"/>
  <c r="K71" i="12"/>
  <c r="K72" i="12"/>
  <c r="K73" i="12"/>
  <c r="K74" i="12"/>
  <c r="K75" i="12"/>
  <c r="K76" i="12"/>
  <c r="K77" i="12"/>
  <c r="K78" i="12"/>
  <c r="K79" i="12"/>
  <c r="K80" i="12"/>
  <c r="K81" i="12"/>
  <c r="K82" i="12"/>
  <c r="K83" i="12"/>
  <c r="K84" i="12"/>
  <c r="K85" i="12"/>
  <c r="K86" i="12"/>
  <c r="K87" i="12"/>
  <c r="K88" i="12"/>
  <c r="K89" i="12"/>
  <c r="K90" i="12"/>
  <c r="K91" i="12"/>
  <c r="K92" i="12"/>
  <c r="K93" i="12"/>
  <c r="K94" i="12"/>
  <c r="K95" i="12"/>
  <c r="K96" i="12"/>
  <c r="K97" i="12"/>
  <c r="K98" i="12"/>
  <c r="K99" i="12"/>
  <c r="K100" i="12"/>
  <c r="K101" i="12"/>
  <c r="K102" i="12"/>
  <c r="K4" i="13"/>
  <c r="K5" i="13"/>
  <c r="K6" i="13"/>
  <c r="K7" i="13"/>
  <c r="K8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2" i="13"/>
  <c r="K33" i="13"/>
  <c r="K34" i="13"/>
  <c r="K35" i="13"/>
  <c r="K36" i="13"/>
  <c r="K37" i="13"/>
  <c r="K38" i="13"/>
  <c r="K39" i="13"/>
  <c r="K40" i="13"/>
  <c r="K41" i="13"/>
  <c r="K42" i="13"/>
  <c r="K43" i="13"/>
  <c r="K44" i="13"/>
  <c r="K45" i="13"/>
  <c r="K46" i="13"/>
  <c r="K47" i="13"/>
  <c r="K48" i="13"/>
  <c r="K49" i="13"/>
  <c r="K50" i="13"/>
  <c r="K51" i="13"/>
  <c r="K52" i="13"/>
  <c r="K53" i="13"/>
  <c r="K54" i="13"/>
  <c r="K55" i="13"/>
  <c r="K56" i="13"/>
  <c r="K57" i="13"/>
  <c r="K58" i="13"/>
  <c r="K59" i="13"/>
  <c r="K60" i="13"/>
  <c r="K61" i="13"/>
  <c r="K62" i="13"/>
  <c r="K63" i="13"/>
  <c r="K64" i="13"/>
  <c r="K65" i="13"/>
  <c r="K66" i="13"/>
  <c r="K67" i="13"/>
  <c r="K68" i="13"/>
  <c r="K69" i="13"/>
  <c r="K70" i="13"/>
  <c r="K71" i="13"/>
  <c r="K72" i="13"/>
  <c r="K73" i="13"/>
  <c r="K74" i="13"/>
  <c r="K75" i="13"/>
  <c r="K76" i="13"/>
  <c r="K77" i="13"/>
  <c r="K78" i="13"/>
  <c r="K79" i="13"/>
  <c r="K80" i="13"/>
  <c r="K81" i="13"/>
  <c r="K82" i="13"/>
  <c r="K83" i="13"/>
  <c r="K84" i="13"/>
  <c r="K85" i="13"/>
  <c r="K86" i="13"/>
  <c r="K87" i="13"/>
  <c r="K88" i="13"/>
  <c r="K89" i="13"/>
  <c r="K90" i="13"/>
  <c r="K91" i="13"/>
  <c r="K92" i="13"/>
  <c r="K93" i="13"/>
  <c r="K94" i="13"/>
  <c r="K95" i="13"/>
  <c r="K96" i="13"/>
  <c r="K97" i="13"/>
  <c r="K98" i="13"/>
  <c r="K99" i="13"/>
  <c r="K100" i="13"/>
  <c r="K101" i="13"/>
  <c r="K102" i="13"/>
  <c r="K103" i="13"/>
  <c r="K3" i="14"/>
  <c r="K4" i="14"/>
  <c r="K5" i="14"/>
  <c r="K6" i="14"/>
  <c r="K7" i="14"/>
  <c r="K8" i="14"/>
  <c r="K9" i="14"/>
  <c r="K10" i="14"/>
  <c r="K11" i="14"/>
  <c r="K12" i="14"/>
  <c r="K13" i="14"/>
  <c r="K14" i="14"/>
  <c r="K15" i="14"/>
  <c r="K16" i="14"/>
  <c r="K17" i="14"/>
  <c r="K18" i="14"/>
  <c r="K19" i="14"/>
  <c r="K20" i="14"/>
  <c r="K21" i="14"/>
  <c r="K22" i="14"/>
  <c r="K23" i="14"/>
  <c r="K24" i="14"/>
  <c r="K25" i="14"/>
  <c r="K26" i="14"/>
  <c r="K27" i="14"/>
  <c r="K28" i="14"/>
  <c r="K29" i="14"/>
  <c r="K30" i="14"/>
  <c r="K31" i="14"/>
  <c r="K32" i="14"/>
  <c r="K33" i="14"/>
  <c r="K34" i="14"/>
  <c r="K35" i="14"/>
  <c r="K36" i="14"/>
  <c r="K37" i="14"/>
  <c r="K38" i="14"/>
  <c r="K39" i="14"/>
  <c r="K40" i="14"/>
  <c r="K41" i="14"/>
  <c r="K42" i="14"/>
  <c r="K43" i="14"/>
  <c r="K44" i="14"/>
  <c r="K45" i="14"/>
  <c r="K46" i="14"/>
  <c r="K47" i="14"/>
  <c r="K48" i="14"/>
  <c r="K49" i="14"/>
  <c r="K50" i="14"/>
  <c r="K51" i="14"/>
  <c r="K52" i="14"/>
  <c r="K53" i="14"/>
  <c r="K54" i="14"/>
  <c r="K55" i="14"/>
  <c r="K56" i="14"/>
  <c r="K57" i="14"/>
  <c r="K58" i="14"/>
  <c r="K59" i="14"/>
  <c r="K60" i="14"/>
  <c r="K61" i="14"/>
  <c r="K62" i="14"/>
  <c r="K63" i="14"/>
  <c r="K64" i="14"/>
  <c r="K65" i="14"/>
  <c r="K66" i="14"/>
  <c r="K67" i="14"/>
  <c r="K68" i="14"/>
  <c r="K69" i="14"/>
  <c r="K70" i="14"/>
  <c r="K71" i="14"/>
  <c r="K72" i="14"/>
  <c r="K73" i="14"/>
  <c r="K74" i="14"/>
  <c r="K75" i="14"/>
  <c r="K76" i="14"/>
  <c r="K77" i="14"/>
  <c r="K78" i="14"/>
  <c r="K79" i="14"/>
  <c r="K80" i="14"/>
  <c r="K81" i="14"/>
  <c r="K82" i="14"/>
  <c r="K83" i="14"/>
  <c r="K84" i="14"/>
  <c r="K85" i="14"/>
  <c r="K86" i="14"/>
  <c r="K87" i="14"/>
  <c r="K88" i="14"/>
  <c r="K89" i="14"/>
  <c r="K90" i="14"/>
  <c r="K91" i="14"/>
  <c r="K92" i="14"/>
  <c r="K93" i="14"/>
  <c r="K94" i="14"/>
  <c r="K95" i="14"/>
  <c r="K96" i="14"/>
  <c r="K97" i="14"/>
  <c r="K98" i="14"/>
  <c r="K99" i="14"/>
  <c r="K100" i="14"/>
  <c r="K101" i="14"/>
  <c r="K102" i="14"/>
  <c r="K3" i="15"/>
  <c r="K4" i="15"/>
  <c r="K5" i="15"/>
  <c r="K6" i="15"/>
  <c r="K7" i="15"/>
  <c r="K8" i="15"/>
  <c r="K9" i="15"/>
  <c r="K10" i="15"/>
  <c r="K11" i="15"/>
  <c r="K12" i="15"/>
  <c r="K13" i="15"/>
  <c r="K14" i="15"/>
  <c r="K15" i="15"/>
  <c r="K16" i="15"/>
  <c r="K17" i="15"/>
  <c r="K18" i="15"/>
  <c r="K19" i="15"/>
  <c r="K20" i="15"/>
  <c r="K21" i="15"/>
  <c r="K22" i="15"/>
  <c r="K23" i="15"/>
  <c r="K24" i="15"/>
  <c r="K25" i="15"/>
  <c r="K26" i="15"/>
  <c r="K27" i="15"/>
  <c r="K28" i="15"/>
  <c r="K29" i="15"/>
  <c r="K30" i="15"/>
  <c r="K31" i="15"/>
  <c r="K32" i="15"/>
  <c r="K33" i="15"/>
  <c r="K34" i="15"/>
  <c r="K35" i="15"/>
  <c r="K36" i="15"/>
  <c r="K37" i="15"/>
  <c r="K38" i="15"/>
  <c r="K39" i="15"/>
  <c r="K40" i="15"/>
  <c r="K41" i="15"/>
  <c r="K42" i="15"/>
  <c r="K43" i="15"/>
  <c r="K44" i="15"/>
  <c r="K45" i="15"/>
  <c r="K46" i="15"/>
  <c r="K47" i="15"/>
  <c r="K48" i="15"/>
  <c r="K49" i="15"/>
  <c r="K50" i="15"/>
  <c r="K51" i="15"/>
  <c r="K52" i="15"/>
  <c r="K53" i="15"/>
  <c r="K54" i="15"/>
  <c r="K55" i="15"/>
  <c r="K56" i="15"/>
  <c r="K57" i="15"/>
  <c r="K58" i="15"/>
  <c r="K59" i="15"/>
  <c r="K60" i="15"/>
  <c r="K61" i="15"/>
  <c r="K62" i="15"/>
  <c r="K63" i="15"/>
  <c r="K64" i="15"/>
  <c r="K65" i="15"/>
  <c r="K66" i="15"/>
  <c r="K67" i="15"/>
  <c r="K68" i="15"/>
  <c r="K69" i="15"/>
  <c r="K70" i="15"/>
  <c r="K71" i="15"/>
  <c r="K72" i="15"/>
  <c r="K73" i="15"/>
  <c r="K74" i="15"/>
  <c r="K75" i="15"/>
  <c r="K76" i="15"/>
  <c r="K77" i="15"/>
  <c r="K78" i="15"/>
  <c r="K79" i="15"/>
  <c r="K80" i="15"/>
  <c r="K81" i="15"/>
  <c r="K82" i="15"/>
  <c r="K83" i="15"/>
  <c r="K84" i="15"/>
  <c r="K85" i="15"/>
  <c r="K86" i="15"/>
  <c r="K87" i="15"/>
  <c r="K88" i="15"/>
  <c r="K89" i="15"/>
  <c r="K90" i="15"/>
  <c r="K91" i="15"/>
  <c r="K92" i="15"/>
  <c r="K93" i="15"/>
  <c r="K94" i="15"/>
  <c r="K95" i="15"/>
  <c r="K96" i="15"/>
  <c r="K97" i="15"/>
  <c r="K98" i="15"/>
  <c r="K99" i="15"/>
  <c r="K100" i="15"/>
  <c r="K101" i="15"/>
  <c r="K102" i="15"/>
  <c r="K3" i="16"/>
  <c r="K4" i="16"/>
  <c r="K5" i="16"/>
  <c r="K6" i="16"/>
  <c r="K7" i="16"/>
  <c r="K8" i="16"/>
  <c r="K9" i="16"/>
  <c r="K10" i="16"/>
  <c r="K11" i="16"/>
  <c r="K12" i="16"/>
  <c r="K13" i="16"/>
  <c r="K14" i="16"/>
  <c r="K15" i="16"/>
  <c r="K16" i="16"/>
  <c r="K17" i="16"/>
  <c r="K18" i="16"/>
  <c r="K19" i="16"/>
  <c r="K20" i="16"/>
  <c r="K21" i="16"/>
  <c r="K22" i="16"/>
  <c r="K23" i="16"/>
  <c r="K24" i="16"/>
  <c r="K25" i="16"/>
  <c r="K26" i="16"/>
  <c r="K27" i="16"/>
  <c r="K28" i="16"/>
  <c r="K29" i="16"/>
  <c r="K30" i="16"/>
  <c r="K31" i="16"/>
  <c r="K32" i="16"/>
  <c r="K33" i="16"/>
  <c r="K34" i="16"/>
  <c r="K35" i="16"/>
  <c r="K36" i="16"/>
  <c r="K37" i="16"/>
  <c r="K38" i="16"/>
  <c r="K39" i="16"/>
  <c r="K40" i="16"/>
  <c r="K41" i="16"/>
  <c r="K42" i="16"/>
  <c r="K43" i="16"/>
  <c r="K44" i="16"/>
  <c r="K45" i="16"/>
  <c r="K46" i="16"/>
  <c r="K47" i="16"/>
  <c r="K48" i="16"/>
  <c r="K49" i="16"/>
  <c r="K50" i="16"/>
  <c r="K51" i="16"/>
  <c r="K52" i="16"/>
  <c r="K53" i="16"/>
  <c r="K54" i="16"/>
  <c r="K55" i="16"/>
  <c r="K56" i="16"/>
  <c r="K57" i="16"/>
  <c r="K58" i="16"/>
  <c r="K59" i="16"/>
  <c r="K60" i="16"/>
  <c r="K61" i="16"/>
  <c r="K62" i="16"/>
  <c r="K63" i="16"/>
  <c r="K64" i="16"/>
  <c r="K65" i="16"/>
  <c r="K66" i="16"/>
  <c r="K67" i="16"/>
  <c r="K68" i="16"/>
  <c r="K69" i="16"/>
  <c r="K70" i="16"/>
  <c r="K71" i="16"/>
  <c r="K72" i="16"/>
  <c r="K73" i="16"/>
  <c r="K74" i="16"/>
  <c r="K75" i="16"/>
  <c r="K76" i="16"/>
  <c r="K77" i="16"/>
  <c r="K78" i="16"/>
  <c r="K79" i="16"/>
  <c r="K80" i="16"/>
  <c r="K81" i="16"/>
  <c r="K82" i="16"/>
  <c r="K83" i="16"/>
  <c r="K84" i="16"/>
  <c r="K85" i="16"/>
  <c r="K86" i="16"/>
  <c r="K87" i="16"/>
  <c r="K88" i="16"/>
  <c r="K89" i="16"/>
  <c r="K90" i="16"/>
  <c r="K91" i="16"/>
  <c r="K92" i="16"/>
  <c r="K93" i="16"/>
  <c r="K94" i="16"/>
  <c r="K95" i="16"/>
  <c r="K96" i="16"/>
  <c r="K97" i="16"/>
  <c r="K98" i="16"/>
  <c r="K99" i="16"/>
  <c r="K100" i="16"/>
  <c r="K101" i="16"/>
  <c r="K102" i="16"/>
  <c r="K3" i="17"/>
  <c r="K4" i="17"/>
  <c r="K5" i="17"/>
  <c r="K6" i="17"/>
  <c r="K7" i="17"/>
  <c r="K8" i="17"/>
  <c r="K9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K39" i="17"/>
  <c r="K40" i="17"/>
  <c r="K41" i="17"/>
  <c r="K42" i="17"/>
  <c r="K43" i="17"/>
  <c r="K44" i="17"/>
  <c r="K45" i="17"/>
  <c r="K46" i="17"/>
  <c r="K47" i="17"/>
  <c r="K48" i="17"/>
  <c r="K49" i="17"/>
  <c r="K50" i="17"/>
  <c r="K51" i="17"/>
  <c r="K52" i="17"/>
  <c r="K53" i="17"/>
  <c r="K54" i="17"/>
  <c r="K55" i="17"/>
  <c r="K56" i="17"/>
  <c r="K57" i="17"/>
  <c r="K58" i="17"/>
  <c r="K59" i="17"/>
  <c r="K60" i="17"/>
  <c r="K61" i="17"/>
  <c r="K62" i="17"/>
  <c r="K63" i="17"/>
  <c r="K64" i="17"/>
  <c r="K65" i="17"/>
  <c r="K66" i="17"/>
  <c r="K67" i="17"/>
  <c r="K68" i="17"/>
  <c r="K69" i="17"/>
  <c r="K70" i="17"/>
  <c r="K71" i="17"/>
  <c r="K72" i="17"/>
  <c r="K73" i="17"/>
  <c r="K74" i="17"/>
  <c r="K75" i="17"/>
  <c r="K76" i="17"/>
  <c r="K77" i="17"/>
  <c r="K78" i="17"/>
  <c r="K79" i="17"/>
  <c r="K80" i="17"/>
  <c r="K81" i="17"/>
  <c r="K82" i="17"/>
  <c r="K83" i="17"/>
  <c r="K84" i="17"/>
  <c r="K85" i="17"/>
  <c r="K86" i="17"/>
  <c r="K87" i="17"/>
  <c r="K88" i="17"/>
  <c r="K89" i="17"/>
  <c r="K90" i="17"/>
  <c r="K91" i="17"/>
  <c r="K92" i="17"/>
  <c r="K93" i="17"/>
  <c r="K94" i="17"/>
  <c r="K95" i="17"/>
  <c r="K96" i="17"/>
  <c r="K97" i="17"/>
  <c r="K98" i="17"/>
  <c r="K99" i="17"/>
  <c r="K100" i="17"/>
  <c r="K101" i="17"/>
  <c r="K102" i="17"/>
  <c r="K4" i="18"/>
  <c r="K5" i="18"/>
  <c r="K6" i="18"/>
  <c r="K7" i="18"/>
  <c r="K8" i="18"/>
  <c r="K9" i="18"/>
  <c r="K10" i="18"/>
  <c r="K11" i="18"/>
  <c r="K12" i="18"/>
  <c r="K13" i="18"/>
  <c r="K14" i="18"/>
  <c r="K15" i="18"/>
  <c r="K16" i="18"/>
  <c r="K17" i="18"/>
  <c r="K18" i="18"/>
  <c r="K19" i="18"/>
  <c r="K20" i="18"/>
  <c r="K21" i="18"/>
  <c r="K22" i="18"/>
  <c r="K23" i="18"/>
  <c r="K24" i="18"/>
  <c r="K25" i="18"/>
  <c r="K26" i="18"/>
  <c r="K27" i="18"/>
  <c r="K28" i="18"/>
  <c r="K29" i="18"/>
  <c r="K30" i="18"/>
  <c r="K31" i="18"/>
  <c r="K32" i="18"/>
  <c r="K33" i="18"/>
  <c r="K34" i="18"/>
  <c r="K35" i="18"/>
  <c r="K36" i="18"/>
  <c r="K37" i="18"/>
  <c r="K38" i="18"/>
  <c r="K39" i="18"/>
  <c r="K40" i="18"/>
  <c r="K41" i="18"/>
  <c r="K42" i="18"/>
  <c r="K43" i="18"/>
  <c r="K44" i="18"/>
  <c r="K45" i="18"/>
  <c r="K46" i="18"/>
  <c r="K47" i="18"/>
  <c r="K48" i="18"/>
  <c r="K49" i="18"/>
  <c r="K50" i="18"/>
  <c r="K51" i="18"/>
  <c r="K52" i="18"/>
  <c r="K53" i="18"/>
  <c r="K54" i="18"/>
  <c r="K55" i="18"/>
  <c r="K56" i="18"/>
  <c r="K57" i="18"/>
  <c r="K58" i="18"/>
  <c r="K59" i="18"/>
  <c r="K60" i="18"/>
  <c r="K61" i="18"/>
  <c r="K62" i="18"/>
  <c r="K63" i="18"/>
  <c r="K64" i="18"/>
  <c r="K65" i="18"/>
  <c r="K66" i="18"/>
  <c r="K67" i="18"/>
  <c r="K68" i="18"/>
  <c r="K69" i="18"/>
  <c r="K70" i="18"/>
  <c r="K71" i="18"/>
  <c r="K72" i="18"/>
  <c r="K73" i="18"/>
  <c r="K74" i="18"/>
  <c r="K75" i="18"/>
  <c r="K76" i="18"/>
  <c r="K77" i="18"/>
  <c r="K78" i="18"/>
  <c r="K79" i="18"/>
  <c r="K80" i="18"/>
  <c r="K81" i="18"/>
  <c r="K82" i="18"/>
  <c r="K83" i="18"/>
  <c r="K84" i="18"/>
  <c r="K85" i="18"/>
  <c r="K86" i="18"/>
  <c r="K87" i="18"/>
  <c r="K88" i="18"/>
  <c r="K89" i="18"/>
  <c r="K90" i="18"/>
  <c r="K91" i="18"/>
  <c r="K92" i="18"/>
  <c r="K93" i="18"/>
  <c r="K94" i="18"/>
  <c r="K95" i="18"/>
  <c r="K96" i="18"/>
  <c r="K97" i="18"/>
  <c r="K98" i="18"/>
  <c r="K99" i="18"/>
  <c r="K100" i="18"/>
  <c r="K101" i="18"/>
  <c r="K102" i="18"/>
  <c r="K103" i="18"/>
  <c r="K3" i="19"/>
  <c r="K4" i="19"/>
  <c r="K5" i="19"/>
  <c r="K6" i="19"/>
  <c r="K7" i="19"/>
  <c r="K8" i="19"/>
  <c r="K9" i="19"/>
  <c r="K10" i="19"/>
  <c r="K11" i="19"/>
  <c r="K12" i="19"/>
  <c r="K13" i="19"/>
  <c r="K14" i="19"/>
  <c r="K15" i="19"/>
  <c r="K16" i="19"/>
  <c r="K17" i="19"/>
  <c r="K18" i="19"/>
  <c r="K19" i="19"/>
  <c r="K20" i="19"/>
  <c r="K21" i="19"/>
  <c r="K22" i="19"/>
  <c r="K23" i="19"/>
  <c r="K24" i="19"/>
  <c r="K25" i="19"/>
  <c r="K26" i="19"/>
  <c r="K27" i="19"/>
  <c r="K28" i="19"/>
  <c r="K29" i="19"/>
  <c r="K30" i="19"/>
  <c r="K31" i="19"/>
  <c r="K32" i="19"/>
  <c r="K33" i="19"/>
  <c r="K34" i="19"/>
  <c r="K35" i="19"/>
  <c r="K36" i="19"/>
  <c r="K37" i="19"/>
  <c r="K38" i="19"/>
  <c r="K39" i="19"/>
  <c r="K40" i="19"/>
  <c r="K41" i="19"/>
  <c r="K42" i="19"/>
  <c r="K43" i="19"/>
  <c r="K44" i="19"/>
  <c r="K45" i="19"/>
  <c r="K46" i="19"/>
  <c r="K47" i="19"/>
  <c r="K48" i="19"/>
  <c r="K49" i="19"/>
  <c r="K50" i="19"/>
  <c r="K51" i="19"/>
  <c r="K52" i="19"/>
  <c r="K53" i="19"/>
  <c r="K54" i="19"/>
  <c r="K55" i="19"/>
  <c r="K56" i="19"/>
  <c r="K57" i="19"/>
  <c r="K58" i="19"/>
  <c r="K59" i="19"/>
  <c r="K60" i="19"/>
  <c r="K61" i="19"/>
  <c r="K62" i="19"/>
  <c r="K63" i="19"/>
  <c r="K64" i="19"/>
  <c r="K65" i="19"/>
  <c r="K66" i="19"/>
  <c r="K67" i="19"/>
  <c r="K68" i="19"/>
  <c r="K69" i="19"/>
  <c r="K70" i="19"/>
  <c r="K71" i="19"/>
  <c r="K72" i="19"/>
  <c r="K73" i="19"/>
  <c r="K74" i="19"/>
  <c r="K75" i="19"/>
  <c r="K76" i="19"/>
  <c r="K77" i="19"/>
  <c r="K78" i="19"/>
  <c r="K79" i="19"/>
  <c r="K80" i="19"/>
  <c r="K81" i="19"/>
  <c r="K82" i="19"/>
  <c r="K83" i="19"/>
  <c r="K84" i="19"/>
  <c r="K85" i="19"/>
  <c r="K86" i="19"/>
  <c r="K87" i="19"/>
  <c r="K88" i="19"/>
  <c r="K89" i="19"/>
  <c r="K90" i="19"/>
  <c r="K91" i="19"/>
  <c r="K92" i="19"/>
  <c r="K93" i="19"/>
  <c r="K94" i="19"/>
  <c r="K95" i="19"/>
  <c r="K96" i="19"/>
  <c r="K97" i="19"/>
  <c r="K98" i="19"/>
  <c r="K99" i="19"/>
  <c r="K100" i="19"/>
  <c r="K101" i="19"/>
  <c r="K102" i="19"/>
  <c r="K3" i="20"/>
  <c r="K4" i="20"/>
  <c r="K5" i="20"/>
  <c r="K6" i="20"/>
  <c r="K7" i="20"/>
  <c r="K8" i="20"/>
  <c r="K9" i="20"/>
  <c r="K10" i="20"/>
  <c r="K11" i="20"/>
  <c r="K12" i="20"/>
  <c r="K13" i="20"/>
  <c r="K14" i="20"/>
  <c r="K15" i="20"/>
  <c r="K16" i="20"/>
  <c r="K17" i="20"/>
  <c r="K18" i="20"/>
  <c r="K19" i="20"/>
  <c r="K20" i="20"/>
  <c r="K21" i="20"/>
  <c r="K22" i="20"/>
  <c r="K23" i="20"/>
  <c r="K24" i="20"/>
  <c r="K25" i="20"/>
  <c r="K26" i="20"/>
  <c r="K27" i="20"/>
  <c r="K28" i="20"/>
  <c r="K29" i="20"/>
  <c r="K30" i="20"/>
  <c r="K31" i="20"/>
  <c r="K32" i="20"/>
  <c r="K33" i="20"/>
  <c r="K34" i="20"/>
  <c r="K35" i="20"/>
  <c r="K36" i="20"/>
  <c r="K37" i="20"/>
  <c r="K38" i="20"/>
  <c r="K39" i="20"/>
  <c r="K40" i="20"/>
  <c r="K41" i="20"/>
  <c r="K42" i="20"/>
  <c r="K43" i="20"/>
  <c r="K44" i="20"/>
  <c r="K45" i="20"/>
  <c r="K46" i="20"/>
  <c r="K47" i="20"/>
  <c r="K48" i="20"/>
  <c r="K49" i="20"/>
  <c r="K50" i="20"/>
  <c r="K51" i="20"/>
  <c r="K52" i="20"/>
  <c r="K53" i="20"/>
  <c r="K54" i="20"/>
  <c r="K55" i="20"/>
  <c r="K56" i="20"/>
  <c r="K57" i="20"/>
  <c r="K58" i="20"/>
  <c r="K59" i="20"/>
  <c r="K60" i="20"/>
  <c r="K61" i="20"/>
  <c r="K62" i="20"/>
  <c r="K63" i="20"/>
  <c r="K64" i="20"/>
  <c r="K65" i="20"/>
  <c r="K66" i="20"/>
  <c r="K67" i="20"/>
  <c r="K68" i="20"/>
  <c r="K69" i="20"/>
  <c r="K70" i="20"/>
  <c r="K71" i="20"/>
  <c r="K72" i="20"/>
  <c r="K73" i="20"/>
  <c r="K74" i="20"/>
  <c r="K75" i="20"/>
  <c r="K76" i="20"/>
  <c r="K77" i="20"/>
  <c r="K78" i="20"/>
  <c r="K79" i="20"/>
  <c r="K80" i="20"/>
  <c r="K81" i="20"/>
  <c r="K82" i="20"/>
  <c r="K83" i="20"/>
  <c r="K84" i="20"/>
  <c r="K85" i="20"/>
  <c r="K86" i="20"/>
  <c r="K87" i="20"/>
  <c r="K88" i="20"/>
  <c r="K89" i="20"/>
  <c r="K90" i="20"/>
  <c r="K91" i="20"/>
  <c r="K92" i="20"/>
  <c r="K93" i="20"/>
  <c r="K94" i="20"/>
  <c r="K95" i="20"/>
  <c r="K96" i="20"/>
  <c r="K97" i="20"/>
  <c r="K98" i="20"/>
  <c r="K99" i="20"/>
  <c r="K100" i="20"/>
  <c r="K101" i="20"/>
  <c r="K102" i="20"/>
  <c r="K3" i="21"/>
  <c r="K4" i="21"/>
  <c r="K5" i="21"/>
  <c r="K6" i="21"/>
  <c r="K7" i="21"/>
  <c r="K8" i="21"/>
  <c r="K9" i="21"/>
  <c r="K10" i="21"/>
  <c r="K11" i="21"/>
  <c r="K12" i="21"/>
  <c r="K13" i="21"/>
  <c r="K14" i="21"/>
  <c r="K15" i="21"/>
  <c r="K16" i="21"/>
  <c r="K17" i="21"/>
  <c r="K18" i="21"/>
  <c r="K19" i="21"/>
  <c r="K20" i="21"/>
  <c r="K21" i="21"/>
  <c r="K22" i="21"/>
  <c r="K23" i="21"/>
  <c r="K24" i="21"/>
  <c r="K25" i="21"/>
  <c r="K26" i="21"/>
  <c r="K27" i="21"/>
  <c r="K28" i="21"/>
  <c r="K29" i="21"/>
  <c r="K30" i="21"/>
  <c r="K31" i="21"/>
  <c r="K32" i="21"/>
  <c r="K33" i="21"/>
  <c r="K34" i="21"/>
  <c r="K35" i="21"/>
  <c r="K36" i="21"/>
  <c r="K37" i="21"/>
  <c r="K38" i="21"/>
  <c r="K39" i="21"/>
  <c r="K40" i="21"/>
  <c r="K41" i="21"/>
  <c r="K42" i="21"/>
  <c r="K43" i="21"/>
  <c r="K44" i="21"/>
  <c r="K45" i="21"/>
  <c r="K46" i="21"/>
  <c r="K47" i="21"/>
  <c r="K48" i="21"/>
  <c r="K49" i="21"/>
  <c r="K50" i="21"/>
  <c r="K51" i="21"/>
  <c r="K52" i="21"/>
  <c r="K53" i="21"/>
  <c r="K54" i="21"/>
  <c r="K55" i="21"/>
  <c r="K56" i="21"/>
  <c r="K57" i="21"/>
  <c r="K58" i="21"/>
  <c r="K59" i="21"/>
  <c r="K60" i="21"/>
  <c r="K61" i="21"/>
  <c r="K62" i="21"/>
  <c r="K63" i="21"/>
  <c r="K64" i="21"/>
  <c r="K65" i="21"/>
  <c r="K66" i="21"/>
  <c r="K67" i="21"/>
  <c r="K68" i="21"/>
  <c r="K69" i="21"/>
  <c r="K70" i="21"/>
  <c r="K71" i="21"/>
  <c r="K72" i="21"/>
  <c r="K73" i="21"/>
  <c r="K74" i="21"/>
  <c r="K75" i="21"/>
  <c r="K76" i="21"/>
  <c r="K77" i="21"/>
  <c r="K78" i="21"/>
  <c r="K79" i="21"/>
  <c r="K80" i="21"/>
  <c r="K81" i="21"/>
  <c r="K82" i="21"/>
  <c r="K83" i="21"/>
  <c r="K84" i="21"/>
  <c r="K85" i="21"/>
  <c r="K86" i="21"/>
  <c r="K87" i="21"/>
  <c r="K88" i="21"/>
  <c r="K89" i="21"/>
  <c r="K90" i="21"/>
  <c r="K91" i="21"/>
  <c r="K92" i="21"/>
  <c r="K93" i="21"/>
  <c r="K94" i="21"/>
  <c r="K95" i="21"/>
  <c r="K96" i="21"/>
  <c r="K97" i="21"/>
  <c r="K98" i="21"/>
  <c r="K99" i="21"/>
  <c r="K100" i="21"/>
  <c r="K101" i="21"/>
  <c r="K102" i="21"/>
  <c r="K3" i="22"/>
  <c r="K4" i="22"/>
  <c r="K5" i="22"/>
  <c r="K6" i="22"/>
  <c r="K7" i="22"/>
  <c r="K8" i="22"/>
  <c r="K9" i="22"/>
  <c r="K10" i="22"/>
  <c r="K11" i="22"/>
  <c r="K12" i="22"/>
  <c r="K13" i="22"/>
  <c r="K14" i="22"/>
  <c r="K15" i="22"/>
  <c r="K16" i="22"/>
  <c r="K17" i="22"/>
  <c r="K18" i="22"/>
  <c r="K19" i="22"/>
  <c r="K20" i="22"/>
  <c r="K21" i="22"/>
  <c r="K22" i="22"/>
  <c r="K23" i="22"/>
  <c r="K24" i="22"/>
  <c r="K25" i="22"/>
  <c r="K26" i="22"/>
  <c r="K27" i="22"/>
  <c r="K28" i="22"/>
  <c r="K29" i="22"/>
  <c r="K30" i="22"/>
  <c r="K31" i="22"/>
  <c r="K32" i="22"/>
  <c r="K33" i="22"/>
  <c r="K34" i="22"/>
  <c r="K35" i="22"/>
  <c r="K36" i="22"/>
  <c r="K37" i="22"/>
  <c r="K38" i="22"/>
  <c r="K39" i="22"/>
  <c r="K40" i="22"/>
  <c r="K41" i="22"/>
  <c r="K42" i="22"/>
  <c r="K43" i="22"/>
  <c r="K44" i="22"/>
  <c r="K45" i="22"/>
  <c r="K46" i="22"/>
  <c r="K47" i="22"/>
  <c r="K48" i="22"/>
  <c r="K49" i="22"/>
  <c r="K50" i="22"/>
  <c r="K51" i="22"/>
  <c r="K52" i="22"/>
  <c r="K53" i="22"/>
  <c r="K54" i="22"/>
  <c r="K55" i="22"/>
  <c r="K56" i="22"/>
  <c r="K57" i="22"/>
  <c r="K58" i="22"/>
  <c r="K59" i="22"/>
  <c r="K60" i="22"/>
  <c r="K61" i="22"/>
  <c r="K62" i="22"/>
  <c r="K63" i="22"/>
  <c r="K64" i="22"/>
  <c r="K65" i="22"/>
  <c r="K66" i="22"/>
  <c r="K67" i="22"/>
  <c r="K68" i="22"/>
  <c r="K69" i="22"/>
  <c r="K70" i="22"/>
  <c r="K71" i="22"/>
  <c r="K72" i="22"/>
  <c r="K73" i="22"/>
  <c r="K74" i="22"/>
  <c r="K75" i="22"/>
  <c r="K76" i="22"/>
  <c r="K77" i="22"/>
  <c r="K78" i="22"/>
  <c r="K79" i="22"/>
  <c r="K80" i="22"/>
  <c r="K81" i="22"/>
  <c r="K82" i="22"/>
  <c r="K83" i="22"/>
  <c r="K84" i="22"/>
  <c r="K85" i="22"/>
  <c r="K86" i="22"/>
  <c r="K87" i="22"/>
  <c r="K88" i="22"/>
  <c r="K89" i="22"/>
  <c r="K90" i="22"/>
  <c r="K91" i="22"/>
  <c r="K92" i="22"/>
  <c r="K93" i="22"/>
  <c r="K94" i="22"/>
  <c r="K95" i="22"/>
  <c r="K96" i="22"/>
  <c r="K97" i="22"/>
  <c r="K98" i="22"/>
  <c r="K99" i="22"/>
  <c r="K100" i="22"/>
  <c r="K101" i="22"/>
  <c r="K102" i="22"/>
  <c r="K4" i="23"/>
  <c r="K5" i="23"/>
  <c r="K6" i="23"/>
  <c r="K7" i="23"/>
  <c r="K8" i="23"/>
  <c r="K9" i="23"/>
  <c r="K10" i="23"/>
  <c r="K11" i="23"/>
  <c r="K12" i="23"/>
  <c r="K13" i="23"/>
  <c r="K14" i="23"/>
  <c r="K15" i="23"/>
  <c r="K16" i="23"/>
  <c r="K17" i="23"/>
  <c r="K18" i="23"/>
  <c r="K19" i="23"/>
  <c r="K20" i="23"/>
  <c r="K21" i="23"/>
  <c r="K22" i="23"/>
  <c r="K23" i="23"/>
  <c r="K24" i="23"/>
  <c r="K25" i="23"/>
  <c r="K26" i="23"/>
  <c r="K27" i="23"/>
  <c r="K28" i="23"/>
  <c r="K29" i="23"/>
  <c r="K30" i="23"/>
  <c r="K31" i="23"/>
  <c r="K32" i="23"/>
  <c r="K33" i="23"/>
  <c r="K34" i="23"/>
  <c r="K35" i="23"/>
  <c r="K36" i="23"/>
  <c r="K37" i="23"/>
  <c r="K38" i="23"/>
  <c r="K39" i="23"/>
  <c r="K40" i="23"/>
  <c r="K41" i="23"/>
  <c r="K42" i="23"/>
  <c r="K43" i="23"/>
  <c r="K44" i="23"/>
  <c r="K45" i="23"/>
  <c r="K46" i="23"/>
  <c r="K47" i="23"/>
  <c r="K48" i="23"/>
  <c r="K49" i="23"/>
  <c r="K50" i="23"/>
  <c r="K51" i="23"/>
  <c r="K52" i="23"/>
  <c r="K53" i="23"/>
  <c r="K54" i="23"/>
  <c r="K55" i="23"/>
  <c r="K56" i="23"/>
  <c r="K57" i="23"/>
  <c r="K58" i="23"/>
  <c r="K59" i="23"/>
  <c r="K60" i="23"/>
  <c r="K61" i="23"/>
  <c r="K62" i="23"/>
  <c r="K63" i="23"/>
  <c r="K64" i="23"/>
  <c r="K65" i="23"/>
  <c r="K66" i="23"/>
  <c r="K67" i="23"/>
  <c r="K68" i="23"/>
  <c r="K69" i="23"/>
  <c r="K70" i="23"/>
  <c r="K71" i="23"/>
  <c r="K72" i="23"/>
  <c r="K73" i="23"/>
  <c r="K74" i="23"/>
  <c r="K75" i="23"/>
  <c r="K76" i="23"/>
  <c r="K77" i="23"/>
  <c r="K78" i="23"/>
  <c r="K79" i="23"/>
  <c r="K80" i="23"/>
  <c r="K81" i="23"/>
  <c r="K82" i="23"/>
  <c r="K83" i="23"/>
  <c r="K84" i="23"/>
  <c r="K85" i="23"/>
  <c r="K86" i="23"/>
  <c r="K87" i="23"/>
  <c r="K88" i="23"/>
  <c r="K89" i="23"/>
  <c r="K90" i="23"/>
  <c r="K91" i="23"/>
  <c r="K92" i="23"/>
  <c r="K93" i="23"/>
  <c r="K94" i="23"/>
  <c r="K95" i="23"/>
  <c r="K96" i="23"/>
  <c r="K97" i="23"/>
  <c r="K98" i="23"/>
  <c r="K99" i="23"/>
  <c r="K100" i="23"/>
  <c r="K101" i="23"/>
  <c r="K102" i="23"/>
  <c r="K103" i="23"/>
  <c r="K3" i="24"/>
  <c r="K4" i="24"/>
  <c r="K5" i="24"/>
  <c r="K6" i="24"/>
  <c r="K7" i="24"/>
  <c r="K8" i="24"/>
  <c r="K9" i="24"/>
  <c r="K10" i="24"/>
  <c r="K11" i="24"/>
  <c r="K12" i="24"/>
  <c r="K13" i="24"/>
  <c r="K14" i="24"/>
  <c r="K15" i="24"/>
  <c r="K16" i="24"/>
  <c r="K17" i="24"/>
  <c r="K18" i="24"/>
  <c r="K19" i="24"/>
  <c r="K20" i="24"/>
  <c r="K21" i="24"/>
  <c r="K22" i="24"/>
  <c r="K23" i="24"/>
  <c r="K24" i="24"/>
  <c r="K25" i="24"/>
  <c r="K26" i="24"/>
  <c r="K27" i="24"/>
  <c r="K28" i="24"/>
  <c r="K29" i="24"/>
  <c r="K30" i="24"/>
  <c r="K31" i="24"/>
  <c r="K32" i="24"/>
  <c r="K33" i="24"/>
  <c r="K34" i="24"/>
  <c r="K35" i="24"/>
  <c r="K36" i="24"/>
  <c r="K37" i="24"/>
  <c r="K38" i="24"/>
  <c r="K39" i="24"/>
  <c r="K40" i="24"/>
  <c r="K41" i="24"/>
  <c r="K42" i="24"/>
  <c r="K43" i="24"/>
  <c r="K44" i="24"/>
  <c r="K45" i="24"/>
  <c r="K46" i="24"/>
  <c r="K47" i="24"/>
  <c r="K48" i="24"/>
  <c r="K49" i="24"/>
  <c r="K50" i="24"/>
  <c r="K51" i="24"/>
  <c r="K52" i="24"/>
  <c r="K53" i="24"/>
  <c r="K54" i="24"/>
  <c r="K55" i="24"/>
  <c r="K56" i="24"/>
  <c r="K57" i="24"/>
  <c r="K58" i="24"/>
  <c r="K59" i="24"/>
  <c r="K60" i="24"/>
  <c r="K61" i="24"/>
  <c r="K62" i="24"/>
  <c r="K63" i="24"/>
  <c r="K64" i="24"/>
  <c r="K65" i="24"/>
  <c r="K66" i="24"/>
  <c r="K67" i="24"/>
  <c r="K68" i="24"/>
  <c r="K69" i="24"/>
  <c r="K70" i="24"/>
  <c r="K71" i="24"/>
  <c r="K72" i="24"/>
  <c r="K73" i="24"/>
  <c r="K74" i="24"/>
  <c r="K75" i="24"/>
  <c r="K76" i="24"/>
  <c r="K77" i="24"/>
  <c r="K78" i="24"/>
  <c r="K79" i="24"/>
  <c r="K80" i="24"/>
  <c r="K81" i="24"/>
  <c r="K82" i="24"/>
  <c r="K83" i="24"/>
  <c r="K84" i="24"/>
  <c r="K85" i="24"/>
  <c r="K86" i="24"/>
  <c r="K87" i="24"/>
  <c r="K88" i="24"/>
  <c r="K89" i="24"/>
  <c r="K90" i="24"/>
  <c r="K91" i="24"/>
  <c r="K92" i="24"/>
  <c r="K93" i="24"/>
  <c r="K94" i="24"/>
  <c r="K95" i="24"/>
  <c r="K96" i="24"/>
  <c r="K97" i="24"/>
  <c r="K98" i="24"/>
  <c r="K99" i="24"/>
  <c r="K100" i="24"/>
  <c r="K101" i="24"/>
  <c r="K102" i="24"/>
  <c r="K3" i="25"/>
  <c r="K4" i="25"/>
  <c r="K5" i="25"/>
  <c r="K6" i="25"/>
  <c r="K7" i="25"/>
  <c r="K8" i="25"/>
  <c r="K9" i="25"/>
  <c r="K10" i="25"/>
  <c r="K11" i="25"/>
  <c r="K12" i="25"/>
  <c r="K13" i="25"/>
  <c r="K14" i="25"/>
  <c r="K15" i="25"/>
  <c r="K16" i="25"/>
  <c r="K17" i="25"/>
  <c r="K18" i="25"/>
  <c r="K19" i="25"/>
  <c r="K20" i="25"/>
  <c r="K21" i="25"/>
  <c r="K22" i="25"/>
  <c r="K23" i="25"/>
  <c r="K24" i="25"/>
  <c r="K25" i="25"/>
  <c r="K26" i="25"/>
  <c r="K27" i="25"/>
  <c r="K28" i="25"/>
  <c r="K29" i="25"/>
  <c r="K30" i="25"/>
  <c r="K31" i="25"/>
  <c r="K32" i="25"/>
  <c r="K33" i="25"/>
  <c r="K34" i="25"/>
  <c r="K35" i="25"/>
  <c r="K36" i="25"/>
  <c r="K37" i="25"/>
  <c r="K38" i="25"/>
  <c r="K39" i="25"/>
  <c r="K40" i="25"/>
  <c r="K41" i="25"/>
  <c r="K42" i="25"/>
  <c r="K43" i="25"/>
  <c r="K44" i="25"/>
  <c r="K45" i="25"/>
  <c r="K46" i="25"/>
  <c r="K47" i="25"/>
  <c r="K48" i="25"/>
  <c r="K49" i="25"/>
  <c r="K50" i="25"/>
  <c r="K51" i="25"/>
  <c r="K52" i="25"/>
  <c r="K53" i="25"/>
  <c r="K54" i="25"/>
  <c r="K55" i="25"/>
  <c r="K56" i="25"/>
  <c r="K57" i="25"/>
  <c r="K58" i="25"/>
  <c r="K59" i="25"/>
  <c r="K60" i="25"/>
  <c r="K61" i="25"/>
  <c r="K62" i="25"/>
  <c r="K63" i="25"/>
  <c r="K64" i="25"/>
  <c r="K65" i="25"/>
  <c r="K66" i="25"/>
  <c r="K67" i="25"/>
  <c r="K68" i="25"/>
  <c r="K69" i="25"/>
  <c r="K70" i="25"/>
  <c r="K71" i="25"/>
  <c r="K72" i="25"/>
  <c r="K73" i="25"/>
  <c r="K74" i="25"/>
  <c r="K75" i="25"/>
  <c r="K76" i="25"/>
  <c r="K77" i="25"/>
  <c r="K78" i="25"/>
  <c r="K79" i="25"/>
  <c r="K80" i="25"/>
  <c r="K81" i="25"/>
  <c r="K82" i="25"/>
  <c r="K83" i="25"/>
  <c r="K84" i="25"/>
  <c r="K85" i="25"/>
  <c r="K86" i="25"/>
  <c r="K87" i="25"/>
  <c r="K88" i="25"/>
  <c r="K89" i="25"/>
  <c r="K90" i="25"/>
  <c r="K91" i="25"/>
  <c r="K92" i="25"/>
  <c r="K93" i="25"/>
  <c r="K94" i="25"/>
  <c r="K95" i="25"/>
  <c r="K96" i="25"/>
  <c r="K97" i="25"/>
  <c r="K98" i="25"/>
  <c r="K99" i="25"/>
  <c r="K100" i="25"/>
  <c r="K101" i="25"/>
  <c r="K102" i="25"/>
  <c r="K3" i="26"/>
  <c r="K4" i="26"/>
  <c r="K5" i="26"/>
  <c r="K6" i="26"/>
  <c r="K7" i="26"/>
  <c r="K8" i="26"/>
  <c r="K9" i="26"/>
  <c r="K10" i="26"/>
  <c r="K11" i="26"/>
  <c r="K12" i="26"/>
  <c r="K13" i="26"/>
  <c r="K14" i="26"/>
  <c r="K15" i="26"/>
  <c r="K16" i="26"/>
  <c r="K17" i="26"/>
  <c r="K18" i="26"/>
  <c r="K19" i="26"/>
  <c r="K20" i="26"/>
  <c r="K21" i="26"/>
  <c r="K22" i="26"/>
  <c r="K23" i="26"/>
  <c r="K24" i="26"/>
  <c r="K25" i="26"/>
  <c r="K26" i="26"/>
  <c r="K27" i="26"/>
  <c r="K28" i="26"/>
  <c r="K29" i="26"/>
  <c r="K30" i="26"/>
  <c r="K31" i="26"/>
  <c r="K32" i="26"/>
  <c r="K33" i="26"/>
  <c r="K34" i="26"/>
  <c r="K35" i="26"/>
  <c r="K36" i="26"/>
  <c r="K37" i="26"/>
  <c r="K38" i="26"/>
  <c r="K39" i="26"/>
  <c r="K40" i="26"/>
  <c r="K41" i="26"/>
  <c r="K42" i="26"/>
  <c r="K43" i="26"/>
  <c r="K44" i="26"/>
  <c r="K45" i="26"/>
  <c r="K46" i="26"/>
  <c r="K47" i="26"/>
  <c r="K48" i="26"/>
  <c r="K49" i="26"/>
  <c r="K50" i="26"/>
  <c r="K51" i="26"/>
  <c r="K52" i="26"/>
  <c r="K53" i="26"/>
  <c r="K54" i="26"/>
  <c r="K55" i="26"/>
  <c r="K56" i="26"/>
  <c r="K57" i="26"/>
  <c r="K58" i="26"/>
  <c r="K59" i="26"/>
  <c r="K60" i="26"/>
  <c r="K61" i="26"/>
  <c r="K62" i="26"/>
  <c r="K63" i="26"/>
  <c r="K64" i="26"/>
  <c r="K65" i="26"/>
  <c r="K66" i="26"/>
  <c r="K67" i="26"/>
  <c r="K68" i="26"/>
  <c r="K69" i="26"/>
  <c r="K70" i="26"/>
  <c r="K71" i="26"/>
  <c r="K72" i="26"/>
  <c r="K73" i="26"/>
  <c r="K74" i="26"/>
  <c r="K75" i="26"/>
  <c r="K76" i="26"/>
  <c r="K77" i="26"/>
  <c r="K78" i="26"/>
  <c r="K79" i="26"/>
  <c r="K80" i="26"/>
  <c r="K81" i="26"/>
  <c r="K82" i="26"/>
  <c r="K83" i="26"/>
  <c r="K84" i="26"/>
  <c r="K85" i="26"/>
  <c r="K86" i="26"/>
  <c r="K87" i="26"/>
  <c r="K88" i="26"/>
  <c r="K89" i="26"/>
  <c r="K90" i="26"/>
  <c r="K91" i="26"/>
  <c r="K92" i="26"/>
  <c r="K93" i="26"/>
  <c r="K94" i="26"/>
  <c r="K95" i="26"/>
  <c r="K96" i="26"/>
  <c r="K97" i="26"/>
  <c r="K98" i="26"/>
  <c r="K99" i="26"/>
  <c r="K100" i="26"/>
  <c r="K101" i="26"/>
  <c r="K102" i="26"/>
  <c r="K3" i="27"/>
  <c r="K4" i="27"/>
  <c r="K5" i="27"/>
  <c r="K6" i="27"/>
  <c r="K7" i="27"/>
  <c r="K8" i="27"/>
  <c r="K9" i="27"/>
  <c r="K10" i="27"/>
  <c r="K11" i="27"/>
  <c r="K12" i="27"/>
  <c r="K13" i="27"/>
  <c r="K14" i="27"/>
  <c r="K15" i="27"/>
  <c r="K16" i="27"/>
  <c r="K17" i="27"/>
  <c r="K18" i="27"/>
  <c r="K19" i="27"/>
  <c r="K20" i="27"/>
  <c r="K21" i="27"/>
  <c r="K22" i="27"/>
  <c r="K23" i="27"/>
  <c r="K24" i="27"/>
  <c r="K25" i="27"/>
  <c r="K26" i="27"/>
  <c r="K27" i="27"/>
  <c r="K28" i="27"/>
  <c r="K29" i="27"/>
  <c r="K30" i="27"/>
  <c r="K31" i="27"/>
  <c r="K32" i="27"/>
  <c r="K33" i="27"/>
  <c r="K34" i="27"/>
  <c r="K35" i="27"/>
  <c r="K36" i="27"/>
  <c r="K37" i="27"/>
  <c r="K38" i="27"/>
  <c r="K39" i="27"/>
  <c r="K40" i="27"/>
  <c r="K41" i="27"/>
  <c r="K42" i="27"/>
  <c r="K43" i="27"/>
  <c r="K44" i="27"/>
  <c r="K45" i="27"/>
  <c r="K46" i="27"/>
  <c r="K47" i="27"/>
  <c r="K48" i="27"/>
  <c r="K49" i="27"/>
  <c r="K50" i="27"/>
  <c r="K51" i="27"/>
  <c r="K52" i="27"/>
  <c r="K53" i="27"/>
  <c r="K54" i="27"/>
  <c r="K55" i="27"/>
  <c r="K56" i="27"/>
  <c r="K57" i="27"/>
  <c r="K58" i="27"/>
  <c r="K59" i="27"/>
  <c r="K60" i="27"/>
  <c r="K61" i="27"/>
  <c r="K62" i="27"/>
  <c r="K63" i="27"/>
  <c r="K64" i="27"/>
  <c r="K65" i="27"/>
  <c r="K66" i="27"/>
  <c r="K67" i="27"/>
  <c r="K68" i="27"/>
  <c r="K69" i="27"/>
  <c r="K70" i="27"/>
  <c r="K71" i="27"/>
  <c r="K72" i="27"/>
  <c r="K73" i="27"/>
  <c r="K74" i="27"/>
  <c r="K75" i="27"/>
  <c r="K76" i="27"/>
  <c r="K77" i="27"/>
  <c r="K78" i="27"/>
  <c r="K79" i="27"/>
  <c r="K80" i="27"/>
  <c r="K81" i="27"/>
  <c r="K82" i="27"/>
  <c r="K83" i="27"/>
  <c r="K84" i="27"/>
  <c r="K85" i="27"/>
  <c r="K86" i="27"/>
  <c r="K87" i="27"/>
  <c r="K88" i="27"/>
  <c r="K89" i="27"/>
  <c r="K90" i="27"/>
  <c r="K91" i="27"/>
  <c r="K92" i="27"/>
  <c r="K93" i="27"/>
  <c r="K94" i="27"/>
  <c r="K95" i="27"/>
  <c r="K96" i="27"/>
  <c r="K97" i="27"/>
  <c r="K98" i="27"/>
  <c r="K99" i="27"/>
  <c r="K100" i="27"/>
  <c r="K101" i="27"/>
  <c r="K102" i="27"/>
  <c r="K4" i="28"/>
  <c r="K5" i="28"/>
  <c r="K6" i="28"/>
  <c r="K7" i="28"/>
  <c r="K8" i="28"/>
  <c r="K9" i="28"/>
  <c r="K10" i="28"/>
  <c r="K11" i="28"/>
  <c r="K12" i="28"/>
  <c r="K13" i="28"/>
  <c r="K14" i="28"/>
  <c r="K15" i="28"/>
  <c r="K16" i="28"/>
  <c r="K17" i="28"/>
  <c r="K18" i="28"/>
  <c r="K19" i="28"/>
  <c r="K20" i="28"/>
  <c r="K21" i="28"/>
  <c r="K22" i="28"/>
  <c r="K23" i="28"/>
  <c r="K24" i="28"/>
  <c r="K25" i="28"/>
  <c r="K26" i="28"/>
  <c r="K27" i="28"/>
  <c r="K28" i="28"/>
  <c r="K29" i="28"/>
  <c r="K30" i="28"/>
  <c r="K31" i="28"/>
  <c r="K32" i="28"/>
  <c r="K33" i="28"/>
  <c r="K34" i="28"/>
  <c r="K35" i="28"/>
  <c r="K36" i="28"/>
  <c r="K37" i="28"/>
  <c r="K38" i="28"/>
  <c r="K39" i="28"/>
  <c r="K40" i="28"/>
  <c r="K41" i="28"/>
  <c r="K42" i="28"/>
  <c r="K43" i="28"/>
  <c r="K44" i="28"/>
  <c r="K45" i="28"/>
  <c r="K46" i="28"/>
  <c r="K47" i="28"/>
  <c r="K48" i="28"/>
  <c r="K49" i="28"/>
  <c r="K50" i="28"/>
  <c r="K51" i="28"/>
  <c r="K52" i="28"/>
  <c r="K53" i="28"/>
  <c r="K54" i="28"/>
  <c r="K55" i="28"/>
  <c r="K56" i="28"/>
  <c r="K57" i="28"/>
  <c r="K58" i="28"/>
  <c r="K59" i="28"/>
  <c r="K60" i="28"/>
  <c r="K61" i="28"/>
  <c r="K62" i="28"/>
  <c r="K63" i="28"/>
  <c r="K64" i="28"/>
  <c r="K65" i="28"/>
  <c r="K66" i="28"/>
  <c r="K67" i="28"/>
  <c r="K68" i="28"/>
  <c r="K69" i="28"/>
  <c r="K70" i="28"/>
  <c r="K71" i="28"/>
  <c r="K72" i="28"/>
  <c r="K73" i="28"/>
  <c r="K74" i="28"/>
  <c r="K75" i="28"/>
  <c r="K76" i="28"/>
  <c r="K77" i="28"/>
  <c r="K78" i="28"/>
  <c r="K79" i="28"/>
  <c r="K80" i="28"/>
  <c r="K81" i="28"/>
  <c r="K82" i="28"/>
  <c r="K83" i="28"/>
  <c r="K84" i="28"/>
  <c r="K85" i="28"/>
  <c r="K86" i="28"/>
  <c r="K87" i="28"/>
  <c r="K88" i="28"/>
  <c r="K89" i="28"/>
  <c r="K90" i="28"/>
  <c r="K91" i="28"/>
  <c r="K92" i="28"/>
  <c r="K93" i="28"/>
  <c r="K94" i="28"/>
  <c r="K95" i="28"/>
  <c r="K96" i="28"/>
  <c r="K97" i="28"/>
  <c r="K98" i="28"/>
  <c r="K99" i="28"/>
  <c r="K100" i="28"/>
  <c r="K101" i="28"/>
  <c r="K102" i="28"/>
  <c r="K103" i="28"/>
  <c r="K3" i="28"/>
  <c r="K2" i="27"/>
  <c r="K2" i="26"/>
  <c r="K2" i="25"/>
  <c r="K2" i="24"/>
  <c r="K3" i="23"/>
  <c r="K2" i="22"/>
  <c r="K2" i="21"/>
  <c r="K2" i="20"/>
  <c r="K2" i="19"/>
  <c r="K3" i="18"/>
  <c r="K2" i="17"/>
  <c r="K2" i="16"/>
  <c r="K2" i="15"/>
  <c r="K2" i="14"/>
  <c r="K3" i="13"/>
  <c r="K2" i="12"/>
  <c r="K2" i="11"/>
  <c r="K2" i="10"/>
  <c r="K2" i="9"/>
  <c r="K3" i="8"/>
  <c r="K2" i="7"/>
  <c r="K2" i="6"/>
  <c r="K2" i="5"/>
  <c r="K2" i="4"/>
  <c r="J3" i="27"/>
  <c r="J4" i="27"/>
  <c r="J5" i="27"/>
  <c r="J6" i="27"/>
  <c r="J7" i="27"/>
  <c r="J8" i="27"/>
  <c r="J9" i="27"/>
  <c r="J10" i="27"/>
  <c r="J11" i="27"/>
  <c r="J12" i="27"/>
  <c r="J13" i="27"/>
  <c r="J14" i="27"/>
  <c r="J15" i="27"/>
  <c r="J16" i="27"/>
  <c r="J17" i="27"/>
  <c r="J18" i="27"/>
  <c r="J19" i="27"/>
  <c r="J20" i="27"/>
  <c r="J21" i="27"/>
  <c r="J22" i="27"/>
  <c r="J23" i="27"/>
  <c r="J24" i="27"/>
  <c r="J25" i="27"/>
  <c r="J26" i="27"/>
  <c r="J27" i="27"/>
  <c r="J28" i="27"/>
  <c r="J29" i="27"/>
  <c r="J30" i="27"/>
  <c r="J31" i="27"/>
  <c r="J32" i="27"/>
  <c r="J33" i="27"/>
  <c r="J34" i="27"/>
  <c r="J35" i="27"/>
  <c r="J36" i="27"/>
  <c r="J37" i="27"/>
  <c r="J38" i="27"/>
  <c r="J39" i="27"/>
  <c r="J40" i="27"/>
  <c r="J41" i="27"/>
  <c r="J42" i="27"/>
  <c r="J43" i="27"/>
  <c r="J44" i="27"/>
  <c r="J45" i="27"/>
  <c r="J46" i="27"/>
  <c r="J47" i="27"/>
  <c r="J48" i="27"/>
  <c r="J49" i="27"/>
  <c r="J50" i="27"/>
  <c r="J51" i="27"/>
  <c r="J52" i="27"/>
  <c r="J53" i="27"/>
  <c r="J54" i="27"/>
  <c r="J55" i="27"/>
  <c r="J56" i="27"/>
  <c r="J57" i="27"/>
  <c r="J58" i="27"/>
  <c r="J59" i="27"/>
  <c r="J60" i="27"/>
  <c r="J61" i="27"/>
  <c r="J62" i="27"/>
  <c r="J63" i="27"/>
  <c r="J64" i="27"/>
  <c r="J65" i="27"/>
  <c r="J66" i="27"/>
  <c r="J67" i="27"/>
  <c r="J68" i="27"/>
  <c r="J69" i="27"/>
  <c r="J70" i="27"/>
  <c r="J71" i="27"/>
  <c r="J72" i="27"/>
  <c r="J73" i="27"/>
  <c r="J74" i="27"/>
  <c r="J75" i="27"/>
  <c r="J76" i="27"/>
  <c r="J77" i="27"/>
  <c r="J78" i="27"/>
  <c r="J79" i="27"/>
  <c r="J80" i="27"/>
  <c r="J81" i="27"/>
  <c r="J82" i="27"/>
  <c r="J83" i="27"/>
  <c r="J84" i="27"/>
  <c r="J85" i="27"/>
  <c r="J86" i="27"/>
  <c r="J87" i="27"/>
  <c r="J88" i="27"/>
  <c r="J89" i="27"/>
  <c r="J90" i="27"/>
  <c r="J91" i="27"/>
  <c r="J92" i="27"/>
  <c r="J93" i="27"/>
  <c r="J94" i="27"/>
  <c r="J95" i="27"/>
  <c r="J96" i="27"/>
  <c r="J97" i="27"/>
  <c r="J98" i="27"/>
  <c r="J99" i="27"/>
  <c r="J100" i="27"/>
  <c r="J101" i="27"/>
  <c r="J102" i="27"/>
  <c r="J3" i="26"/>
  <c r="J4" i="26"/>
  <c r="J5" i="26"/>
  <c r="J6" i="26"/>
  <c r="J7" i="26"/>
  <c r="J8" i="26"/>
  <c r="J9" i="26"/>
  <c r="J10" i="26"/>
  <c r="J11" i="26"/>
  <c r="J12" i="26"/>
  <c r="J13" i="26"/>
  <c r="J14" i="26"/>
  <c r="J15" i="26"/>
  <c r="J16" i="26"/>
  <c r="J17" i="26"/>
  <c r="J18" i="26"/>
  <c r="J19" i="26"/>
  <c r="J20" i="26"/>
  <c r="J21" i="26"/>
  <c r="J22" i="26"/>
  <c r="J23" i="26"/>
  <c r="J24" i="26"/>
  <c r="J25" i="26"/>
  <c r="J26" i="26"/>
  <c r="J27" i="26"/>
  <c r="J28" i="26"/>
  <c r="J29" i="26"/>
  <c r="J30" i="26"/>
  <c r="J31" i="26"/>
  <c r="J32" i="26"/>
  <c r="J33" i="26"/>
  <c r="J34" i="26"/>
  <c r="J35" i="26"/>
  <c r="J36" i="26"/>
  <c r="J37" i="26"/>
  <c r="J38" i="26"/>
  <c r="J39" i="26"/>
  <c r="J40" i="26"/>
  <c r="J41" i="26"/>
  <c r="J42" i="26"/>
  <c r="J43" i="26"/>
  <c r="J44" i="26"/>
  <c r="J45" i="26"/>
  <c r="J46" i="26"/>
  <c r="J47" i="26"/>
  <c r="J48" i="26"/>
  <c r="J49" i="26"/>
  <c r="J50" i="26"/>
  <c r="J51" i="26"/>
  <c r="J52" i="26"/>
  <c r="J53" i="26"/>
  <c r="J54" i="26"/>
  <c r="J55" i="26"/>
  <c r="J56" i="26"/>
  <c r="J57" i="26"/>
  <c r="J58" i="26"/>
  <c r="J59" i="26"/>
  <c r="J60" i="26"/>
  <c r="J61" i="26"/>
  <c r="J62" i="26"/>
  <c r="J63" i="26"/>
  <c r="J64" i="26"/>
  <c r="J65" i="26"/>
  <c r="J66" i="26"/>
  <c r="J67" i="26"/>
  <c r="J68" i="26"/>
  <c r="J69" i="26"/>
  <c r="J70" i="26"/>
  <c r="J71" i="26"/>
  <c r="J72" i="26"/>
  <c r="J73" i="26"/>
  <c r="J74" i="26"/>
  <c r="J75" i="26"/>
  <c r="J76" i="26"/>
  <c r="J77" i="26"/>
  <c r="J78" i="26"/>
  <c r="J79" i="26"/>
  <c r="J80" i="26"/>
  <c r="J81" i="26"/>
  <c r="J82" i="26"/>
  <c r="J83" i="26"/>
  <c r="J84" i="26"/>
  <c r="J85" i="26"/>
  <c r="J86" i="26"/>
  <c r="J87" i="26"/>
  <c r="J88" i="26"/>
  <c r="J89" i="26"/>
  <c r="J90" i="26"/>
  <c r="J91" i="26"/>
  <c r="J92" i="26"/>
  <c r="J93" i="26"/>
  <c r="J94" i="26"/>
  <c r="J95" i="26"/>
  <c r="J96" i="26"/>
  <c r="J97" i="26"/>
  <c r="J98" i="26"/>
  <c r="J99" i="26"/>
  <c r="J100" i="26"/>
  <c r="J101" i="26"/>
  <c r="J102" i="26"/>
  <c r="J3" i="25"/>
  <c r="J4" i="25"/>
  <c r="J5" i="25"/>
  <c r="J6" i="25"/>
  <c r="J7" i="25"/>
  <c r="J8" i="25"/>
  <c r="J9" i="25"/>
  <c r="J10" i="25"/>
  <c r="J11" i="25"/>
  <c r="J12" i="25"/>
  <c r="J13" i="25"/>
  <c r="J14" i="25"/>
  <c r="J15" i="25"/>
  <c r="J16" i="25"/>
  <c r="J17" i="25"/>
  <c r="J18" i="25"/>
  <c r="J19" i="25"/>
  <c r="J20" i="25"/>
  <c r="J21" i="25"/>
  <c r="J22" i="25"/>
  <c r="J23" i="25"/>
  <c r="J24" i="25"/>
  <c r="J25" i="25"/>
  <c r="J26" i="25"/>
  <c r="J27" i="25"/>
  <c r="J28" i="25"/>
  <c r="J29" i="25"/>
  <c r="J30" i="25"/>
  <c r="J31" i="25"/>
  <c r="J32" i="25"/>
  <c r="J33" i="25"/>
  <c r="J34" i="25"/>
  <c r="J35" i="25"/>
  <c r="J36" i="25"/>
  <c r="J37" i="25"/>
  <c r="J38" i="25"/>
  <c r="J39" i="25"/>
  <c r="J40" i="25"/>
  <c r="J41" i="25"/>
  <c r="J42" i="25"/>
  <c r="J43" i="25"/>
  <c r="J44" i="25"/>
  <c r="J45" i="25"/>
  <c r="J46" i="25"/>
  <c r="J47" i="25"/>
  <c r="J48" i="25"/>
  <c r="J49" i="25"/>
  <c r="J50" i="25"/>
  <c r="J51" i="25"/>
  <c r="J52" i="25"/>
  <c r="J53" i="25"/>
  <c r="J54" i="25"/>
  <c r="J55" i="25"/>
  <c r="J56" i="25"/>
  <c r="J57" i="25"/>
  <c r="J58" i="25"/>
  <c r="J59" i="25"/>
  <c r="J60" i="25"/>
  <c r="J61" i="25"/>
  <c r="J62" i="25"/>
  <c r="J63" i="25"/>
  <c r="J64" i="25"/>
  <c r="J65" i="25"/>
  <c r="J66" i="25"/>
  <c r="J67" i="25"/>
  <c r="J68" i="25"/>
  <c r="J69" i="25"/>
  <c r="J70" i="25"/>
  <c r="J71" i="25"/>
  <c r="J72" i="25"/>
  <c r="J73" i="25"/>
  <c r="J74" i="25"/>
  <c r="J75" i="25"/>
  <c r="J76" i="25"/>
  <c r="J77" i="25"/>
  <c r="J78" i="25"/>
  <c r="J79" i="25"/>
  <c r="J80" i="25"/>
  <c r="J81" i="25"/>
  <c r="J82" i="25"/>
  <c r="J83" i="25"/>
  <c r="J84" i="25"/>
  <c r="J85" i="25"/>
  <c r="J86" i="25"/>
  <c r="J87" i="25"/>
  <c r="J88" i="25"/>
  <c r="J89" i="25"/>
  <c r="J90" i="25"/>
  <c r="J91" i="25"/>
  <c r="J92" i="25"/>
  <c r="J93" i="25"/>
  <c r="J94" i="25"/>
  <c r="J95" i="25"/>
  <c r="J96" i="25"/>
  <c r="J97" i="25"/>
  <c r="J98" i="25"/>
  <c r="J99" i="25"/>
  <c r="J100" i="25"/>
  <c r="J101" i="25"/>
  <c r="J102" i="25"/>
  <c r="J3" i="24"/>
  <c r="J4" i="24"/>
  <c r="J5" i="24"/>
  <c r="J6" i="24"/>
  <c r="J7" i="24"/>
  <c r="J8" i="24"/>
  <c r="J9" i="24"/>
  <c r="J10" i="24"/>
  <c r="J11" i="24"/>
  <c r="J12" i="24"/>
  <c r="J13" i="24"/>
  <c r="J14" i="24"/>
  <c r="J15" i="24"/>
  <c r="J16" i="24"/>
  <c r="J17" i="24"/>
  <c r="J18" i="24"/>
  <c r="J19" i="24"/>
  <c r="J20" i="24"/>
  <c r="J21" i="24"/>
  <c r="J22" i="24"/>
  <c r="J23" i="24"/>
  <c r="J24" i="24"/>
  <c r="J25" i="24"/>
  <c r="J26" i="24"/>
  <c r="J27" i="24"/>
  <c r="J28" i="24"/>
  <c r="J29" i="24"/>
  <c r="J30" i="24"/>
  <c r="J31" i="24"/>
  <c r="J32" i="24"/>
  <c r="J33" i="24"/>
  <c r="J34" i="24"/>
  <c r="J35" i="24"/>
  <c r="J36" i="24"/>
  <c r="J37" i="24"/>
  <c r="J38" i="24"/>
  <c r="J39" i="24"/>
  <c r="J40" i="24"/>
  <c r="J41" i="24"/>
  <c r="J42" i="24"/>
  <c r="J43" i="24"/>
  <c r="J44" i="24"/>
  <c r="J45" i="24"/>
  <c r="J46" i="24"/>
  <c r="J47" i="24"/>
  <c r="J48" i="24"/>
  <c r="J49" i="24"/>
  <c r="J50" i="24"/>
  <c r="J51" i="24"/>
  <c r="J52" i="24"/>
  <c r="J53" i="24"/>
  <c r="J54" i="24"/>
  <c r="J55" i="24"/>
  <c r="J56" i="24"/>
  <c r="J57" i="24"/>
  <c r="J58" i="24"/>
  <c r="J59" i="24"/>
  <c r="J60" i="24"/>
  <c r="J61" i="24"/>
  <c r="J62" i="24"/>
  <c r="J63" i="24"/>
  <c r="J64" i="24"/>
  <c r="J65" i="24"/>
  <c r="J66" i="24"/>
  <c r="J67" i="24"/>
  <c r="J68" i="24"/>
  <c r="J69" i="24"/>
  <c r="J70" i="24"/>
  <c r="J71" i="24"/>
  <c r="J72" i="24"/>
  <c r="J73" i="24"/>
  <c r="J74" i="24"/>
  <c r="J75" i="24"/>
  <c r="J76" i="24"/>
  <c r="J77" i="24"/>
  <c r="J78" i="24"/>
  <c r="J79" i="24"/>
  <c r="J80" i="24"/>
  <c r="J81" i="24"/>
  <c r="J82" i="24"/>
  <c r="J83" i="24"/>
  <c r="J84" i="24"/>
  <c r="J85" i="24"/>
  <c r="J86" i="24"/>
  <c r="J87" i="24"/>
  <c r="J88" i="24"/>
  <c r="J89" i="24"/>
  <c r="J90" i="24"/>
  <c r="J91" i="24"/>
  <c r="J92" i="24"/>
  <c r="J93" i="24"/>
  <c r="J94" i="24"/>
  <c r="J95" i="24"/>
  <c r="J96" i="24"/>
  <c r="J97" i="24"/>
  <c r="J98" i="24"/>
  <c r="J99" i="24"/>
  <c r="J100" i="24"/>
  <c r="J101" i="24"/>
  <c r="J102" i="24"/>
  <c r="J4" i="23"/>
  <c r="J5" i="23"/>
  <c r="J6" i="23"/>
  <c r="J7" i="23"/>
  <c r="J8" i="23"/>
  <c r="J9" i="23"/>
  <c r="J10" i="23"/>
  <c r="J11" i="23"/>
  <c r="J12" i="23"/>
  <c r="J13" i="23"/>
  <c r="J14" i="23"/>
  <c r="J15" i="23"/>
  <c r="J16" i="23"/>
  <c r="J17" i="23"/>
  <c r="J18" i="23"/>
  <c r="J19" i="23"/>
  <c r="J20" i="23"/>
  <c r="J21" i="23"/>
  <c r="J22" i="23"/>
  <c r="J23" i="23"/>
  <c r="J24" i="23"/>
  <c r="J25" i="23"/>
  <c r="J26" i="23"/>
  <c r="J27" i="23"/>
  <c r="J28" i="23"/>
  <c r="J29" i="23"/>
  <c r="J30" i="23"/>
  <c r="J31" i="23"/>
  <c r="J32" i="23"/>
  <c r="J33" i="23"/>
  <c r="J34" i="23"/>
  <c r="J35" i="23"/>
  <c r="J36" i="23"/>
  <c r="J37" i="23"/>
  <c r="J38" i="23"/>
  <c r="J39" i="23"/>
  <c r="J40" i="23"/>
  <c r="J41" i="23"/>
  <c r="J42" i="23"/>
  <c r="J43" i="23"/>
  <c r="J44" i="23"/>
  <c r="J45" i="23"/>
  <c r="J46" i="23"/>
  <c r="J47" i="23"/>
  <c r="J48" i="23"/>
  <c r="J49" i="23"/>
  <c r="J50" i="23"/>
  <c r="J51" i="23"/>
  <c r="J52" i="23"/>
  <c r="J53" i="23"/>
  <c r="J54" i="23"/>
  <c r="J55" i="23"/>
  <c r="J56" i="23"/>
  <c r="J57" i="23"/>
  <c r="J58" i="23"/>
  <c r="J59" i="23"/>
  <c r="J60" i="23"/>
  <c r="J61" i="23"/>
  <c r="J62" i="23"/>
  <c r="J63" i="23"/>
  <c r="J64" i="23"/>
  <c r="J65" i="23"/>
  <c r="J66" i="23"/>
  <c r="J67" i="23"/>
  <c r="J68" i="23"/>
  <c r="J69" i="23"/>
  <c r="J70" i="23"/>
  <c r="J71" i="23"/>
  <c r="J72" i="23"/>
  <c r="J73" i="23"/>
  <c r="J74" i="23"/>
  <c r="J75" i="23"/>
  <c r="J76" i="23"/>
  <c r="J77" i="23"/>
  <c r="J78" i="23"/>
  <c r="J79" i="23"/>
  <c r="J80" i="23"/>
  <c r="J81" i="23"/>
  <c r="J82" i="23"/>
  <c r="J83" i="23"/>
  <c r="J84" i="23"/>
  <c r="J85" i="23"/>
  <c r="J86" i="23"/>
  <c r="J87" i="23"/>
  <c r="J88" i="23"/>
  <c r="J89" i="23"/>
  <c r="J90" i="23"/>
  <c r="J91" i="23"/>
  <c r="J92" i="23"/>
  <c r="J93" i="23"/>
  <c r="J94" i="23"/>
  <c r="J95" i="23"/>
  <c r="J96" i="23"/>
  <c r="J97" i="23"/>
  <c r="J98" i="23"/>
  <c r="J99" i="23"/>
  <c r="J100" i="23"/>
  <c r="J101" i="23"/>
  <c r="J102" i="23"/>
  <c r="J103" i="23"/>
  <c r="J3" i="22"/>
  <c r="J4" i="22"/>
  <c r="J5" i="22"/>
  <c r="J6" i="22"/>
  <c r="J7" i="22"/>
  <c r="J8" i="22"/>
  <c r="J9" i="22"/>
  <c r="J10" i="22"/>
  <c r="J11" i="22"/>
  <c r="J12" i="22"/>
  <c r="J13" i="22"/>
  <c r="J14" i="22"/>
  <c r="J15" i="22"/>
  <c r="J16" i="22"/>
  <c r="J17" i="22"/>
  <c r="J18" i="22"/>
  <c r="J19" i="22"/>
  <c r="J20" i="22"/>
  <c r="J21" i="22"/>
  <c r="J22" i="22"/>
  <c r="J23" i="22"/>
  <c r="J24" i="22"/>
  <c r="J25" i="22"/>
  <c r="J26" i="22"/>
  <c r="J27" i="22"/>
  <c r="J28" i="22"/>
  <c r="J29" i="22"/>
  <c r="J30" i="22"/>
  <c r="J31" i="22"/>
  <c r="J32" i="22"/>
  <c r="J33" i="22"/>
  <c r="J34" i="22"/>
  <c r="J35" i="22"/>
  <c r="J36" i="22"/>
  <c r="J37" i="22"/>
  <c r="J38" i="22"/>
  <c r="J39" i="22"/>
  <c r="J40" i="22"/>
  <c r="J41" i="22"/>
  <c r="J42" i="22"/>
  <c r="J43" i="22"/>
  <c r="J44" i="22"/>
  <c r="J45" i="22"/>
  <c r="J46" i="22"/>
  <c r="J47" i="22"/>
  <c r="J48" i="22"/>
  <c r="J49" i="22"/>
  <c r="J50" i="22"/>
  <c r="J51" i="22"/>
  <c r="J52" i="22"/>
  <c r="J53" i="22"/>
  <c r="J54" i="22"/>
  <c r="J55" i="22"/>
  <c r="J56" i="22"/>
  <c r="J57" i="22"/>
  <c r="J58" i="22"/>
  <c r="J59" i="22"/>
  <c r="J60" i="22"/>
  <c r="J61" i="22"/>
  <c r="J62" i="22"/>
  <c r="J63" i="22"/>
  <c r="J64" i="22"/>
  <c r="J65" i="22"/>
  <c r="J66" i="22"/>
  <c r="J67" i="22"/>
  <c r="J68" i="22"/>
  <c r="J69" i="22"/>
  <c r="J70" i="22"/>
  <c r="J71" i="22"/>
  <c r="J72" i="22"/>
  <c r="J73" i="22"/>
  <c r="J74" i="22"/>
  <c r="J75" i="22"/>
  <c r="J76" i="22"/>
  <c r="J77" i="22"/>
  <c r="J78" i="22"/>
  <c r="J79" i="22"/>
  <c r="J80" i="22"/>
  <c r="J81" i="22"/>
  <c r="J82" i="22"/>
  <c r="J83" i="22"/>
  <c r="J84" i="22"/>
  <c r="J85" i="22"/>
  <c r="J86" i="22"/>
  <c r="J87" i="22"/>
  <c r="J88" i="22"/>
  <c r="J89" i="22"/>
  <c r="J90" i="22"/>
  <c r="J91" i="22"/>
  <c r="J92" i="22"/>
  <c r="J93" i="22"/>
  <c r="J94" i="22"/>
  <c r="J95" i="22"/>
  <c r="J96" i="22"/>
  <c r="J97" i="22"/>
  <c r="J98" i="22"/>
  <c r="J99" i="22"/>
  <c r="J100" i="22"/>
  <c r="J101" i="22"/>
  <c r="J102" i="22"/>
  <c r="J3" i="21"/>
  <c r="J4" i="21"/>
  <c r="J5" i="21"/>
  <c r="J6" i="21"/>
  <c r="J7" i="21"/>
  <c r="J8" i="21"/>
  <c r="J9" i="21"/>
  <c r="J10" i="21"/>
  <c r="J11" i="21"/>
  <c r="J12" i="21"/>
  <c r="J13" i="21"/>
  <c r="J14" i="21"/>
  <c r="J15" i="21"/>
  <c r="J16" i="21"/>
  <c r="J17" i="21"/>
  <c r="J18" i="21"/>
  <c r="J19" i="21"/>
  <c r="J20" i="21"/>
  <c r="J21" i="21"/>
  <c r="J22" i="21"/>
  <c r="J23" i="21"/>
  <c r="J24" i="21"/>
  <c r="J25" i="21"/>
  <c r="J26" i="21"/>
  <c r="J27" i="21"/>
  <c r="J28" i="21"/>
  <c r="J29" i="21"/>
  <c r="J30" i="21"/>
  <c r="J31" i="21"/>
  <c r="J32" i="21"/>
  <c r="J33" i="21"/>
  <c r="J34" i="21"/>
  <c r="J35" i="21"/>
  <c r="J36" i="21"/>
  <c r="J37" i="21"/>
  <c r="J38" i="21"/>
  <c r="J39" i="21"/>
  <c r="J40" i="21"/>
  <c r="J41" i="21"/>
  <c r="J42" i="21"/>
  <c r="J43" i="21"/>
  <c r="J44" i="21"/>
  <c r="J45" i="21"/>
  <c r="J46" i="21"/>
  <c r="J47" i="21"/>
  <c r="J48" i="21"/>
  <c r="J49" i="21"/>
  <c r="J50" i="21"/>
  <c r="J51" i="21"/>
  <c r="J52" i="21"/>
  <c r="J53" i="21"/>
  <c r="J54" i="21"/>
  <c r="J55" i="21"/>
  <c r="J56" i="21"/>
  <c r="J57" i="21"/>
  <c r="J58" i="21"/>
  <c r="J59" i="21"/>
  <c r="J60" i="21"/>
  <c r="J61" i="21"/>
  <c r="J62" i="21"/>
  <c r="J63" i="21"/>
  <c r="J64" i="21"/>
  <c r="J65" i="21"/>
  <c r="J66" i="21"/>
  <c r="J67" i="21"/>
  <c r="J68" i="21"/>
  <c r="J69" i="21"/>
  <c r="J70" i="21"/>
  <c r="J71" i="21"/>
  <c r="J72" i="21"/>
  <c r="J73" i="21"/>
  <c r="J74" i="21"/>
  <c r="J75" i="21"/>
  <c r="J76" i="21"/>
  <c r="J77" i="21"/>
  <c r="J78" i="21"/>
  <c r="J79" i="21"/>
  <c r="J80" i="21"/>
  <c r="J81" i="21"/>
  <c r="J82" i="21"/>
  <c r="J83" i="21"/>
  <c r="J84" i="21"/>
  <c r="J85" i="21"/>
  <c r="J86" i="21"/>
  <c r="J87" i="21"/>
  <c r="J88" i="21"/>
  <c r="J89" i="21"/>
  <c r="J90" i="21"/>
  <c r="J91" i="21"/>
  <c r="J92" i="21"/>
  <c r="J93" i="21"/>
  <c r="J94" i="21"/>
  <c r="J95" i="21"/>
  <c r="J96" i="21"/>
  <c r="J97" i="21"/>
  <c r="J98" i="21"/>
  <c r="J99" i="21"/>
  <c r="J100" i="21"/>
  <c r="J101" i="21"/>
  <c r="J102" i="21"/>
  <c r="J3" i="20"/>
  <c r="J4" i="20"/>
  <c r="J5" i="20"/>
  <c r="J6" i="20"/>
  <c r="J7" i="20"/>
  <c r="J8" i="20"/>
  <c r="J9" i="20"/>
  <c r="J10" i="20"/>
  <c r="J11" i="20"/>
  <c r="J12" i="20"/>
  <c r="J13" i="20"/>
  <c r="J14" i="20"/>
  <c r="J15" i="20"/>
  <c r="J16" i="20"/>
  <c r="J17" i="20"/>
  <c r="J18" i="20"/>
  <c r="J19" i="20"/>
  <c r="J20" i="20"/>
  <c r="J21" i="20"/>
  <c r="J22" i="20"/>
  <c r="J23" i="20"/>
  <c r="J24" i="20"/>
  <c r="J25" i="20"/>
  <c r="J26" i="20"/>
  <c r="J27" i="20"/>
  <c r="J28" i="20"/>
  <c r="J29" i="20"/>
  <c r="J30" i="20"/>
  <c r="J31" i="20"/>
  <c r="J32" i="20"/>
  <c r="J33" i="20"/>
  <c r="J34" i="20"/>
  <c r="J35" i="20"/>
  <c r="J36" i="20"/>
  <c r="J37" i="20"/>
  <c r="J38" i="20"/>
  <c r="J39" i="20"/>
  <c r="J40" i="20"/>
  <c r="J41" i="20"/>
  <c r="J42" i="20"/>
  <c r="J43" i="20"/>
  <c r="J44" i="20"/>
  <c r="J45" i="20"/>
  <c r="J46" i="20"/>
  <c r="J47" i="20"/>
  <c r="J48" i="20"/>
  <c r="J49" i="20"/>
  <c r="J50" i="20"/>
  <c r="J51" i="20"/>
  <c r="J52" i="20"/>
  <c r="J53" i="20"/>
  <c r="J54" i="20"/>
  <c r="J55" i="20"/>
  <c r="J56" i="20"/>
  <c r="J57" i="20"/>
  <c r="J58" i="20"/>
  <c r="J59" i="20"/>
  <c r="J60" i="20"/>
  <c r="J61" i="20"/>
  <c r="J62" i="20"/>
  <c r="J63" i="20"/>
  <c r="J64" i="20"/>
  <c r="J65" i="20"/>
  <c r="J66" i="20"/>
  <c r="J67" i="20"/>
  <c r="J68" i="20"/>
  <c r="J69" i="20"/>
  <c r="J70" i="20"/>
  <c r="J71" i="20"/>
  <c r="J72" i="20"/>
  <c r="J73" i="20"/>
  <c r="J74" i="20"/>
  <c r="J75" i="20"/>
  <c r="J76" i="20"/>
  <c r="J77" i="20"/>
  <c r="J78" i="20"/>
  <c r="J79" i="20"/>
  <c r="J80" i="20"/>
  <c r="J81" i="20"/>
  <c r="J82" i="20"/>
  <c r="J83" i="20"/>
  <c r="J84" i="20"/>
  <c r="J85" i="20"/>
  <c r="J86" i="20"/>
  <c r="J87" i="20"/>
  <c r="J88" i="20"/>
  <c r="J89" i="20"/>
  <c r="J90" i="20"/>
  <c r="J91" i="20"/>
  <c r="J92" i="20"/>
  <c r="J93" i="20"/>
  <c r="J94" i="20"/>
  <c r="J95" i="20"/>
  <c r="J96" i="20"/>
  <c r="J97" i="20"/>
  <c r="J98" i="20"/>
  <c r="J99" i="20"/>
  <c r="J100" i="20"/>
  <c r="J101" i="20"/>
  <c r="J102" i="20"/>
  <c r="J102" i="19"/>
  <c r="J3" i="19"/>
  <c r="J4" i="19"/>
  <c r="J5" i="19"/>
  <c r="J6" i="19"/>
  <c r="J7" i="19"/>
  <c r="J8" i="19"/>
  <c r="J9" i="19"/>
  <c r="J10" i="19"/>
  <c r="J11" i="19"/>
  <c r="J12" i="19"/>
  <c r="J13" i="19"/>
  <c r="J14" i="19"/>
  <c r="J15" i="19"/>
  <c r="J16" i="19"/>
  <c r="J17" i="19"/>
  <c r="J18" i="19"/>
  <c r="J19" i="19"/>
  <c r="J20" i="19"/>
  <c r="J21" i="19"/>
  <c r="J22" i="19"/>
  <c r="J23" i="19"/>
  <c r="J24" i="19"/>
  <c r="J25" i="19"/>
  <c r="J26" i="19"/>
  <c r="J27" i="19"/>
  <c r="J28" i="19"/>
  <c r="J29" i="19"/>
  <c r="J30" i="19"/>
  <c r="J31" i="19"/>
  <c r="J32" i="19"/>
  <c r="J33" i="19"/>
  <c r="J34" i="19"/>
  <c r="J35" i="19"/>
  <c r="J36" i="19"/>
  <c r="J37" i="19"/>
  <c r="J38" i="19"/>
  <c r="J39" i="19"/>
  <c r="J40" i="19"/>
  <c r="J41" i="19"/>
  <c r="J42" i="19"/>
  <c r="J43" i="19"/>
  <c r="J44" i="19"/>
  <c r="J45" i="19"/>
  <c r="J46" i="19"/>
  <c r="J47" i="19"/>
  <c r="J48" i="19"/>
  <c r="J49" i="19"/>
  <c r="J50" i="19"/>
  <c r="J51" i="19"/>
  <c r="J52" i="19"/>
  <c r="J53" i="19"/>
  <c r="J54" i="19"/>
  <c r="J55" i="19"/>
  <c r="J56" i="19"/>
  <c r="J57" i="19"/>
  <c r="J58" i="19"/>
  <c r="J59" i="19"/>
  <c r="J60" i="19"/>
  <c r="J61" i="19"/>
  <c r="J62" i="19"/>
  <c r="J63" i="19"/>
  <c r="J64" i="19"/>
  <c r="J65" i="19"/>
  <c r="J66" i="19"/>
  <c r="J67" i="19"/>
  <c r="J68" i="19"/>
  <c r="J69" i="19"/>
  <c r="J70" i="19"/>
  <c r="J71" i="19"/>
  <c r="J72" i="19"/>
  <c r="J73" i="19"/>
  <c r="J74" i="19"/>
  <c r="J75" i="19"/>
  <c r="J76" i="19"/>
  <c r="J77" i="19"/>
  <c r="J78" i="19"/>
  <c r="J79" i="19"/>
  <c r="J80" i="19"/>
  <c r="J81" i="19"/>
  <c r="J82" i="19"/>
  <c r="J83" i="19"/>
  <c r="J84" i="19"/>
  <c r="J85" i="19"/>
  <c r="J86" i="19"/>
  <c r="J87" i="19"/>
  <c r="J88" i="19"/>
  <c r="J89" i="19"/>
  <c r="J90" i="19"/>
  <c r="J91" i="19"/>
  <c r="J92" i="19"/>
  <c r="J93" i="19"/>
  <c r="J94" i="19"/>
  <c r="J95" i="19"/>
  <c r="J96" i="19"/>
  <c r="J97" i="19"/>
  <c r="J98" i="19"/>
  <c r="J99" i="19"/>
  <c r="J100" i="19"/>
  <c r="J101" i="19"/>
  <c r="J4" i="18"/>
  <c r="J5" i="18"/>
  <c r="J6" i="18"/>
  <c r="J7" i="18"/>
  <c r="J8" i="18"/>
  <c r="J9" i="18"/>
  <c r="J10" i="18"/>
  <c r="J11" i="18"/>
  <c r="J12" i="18"/>
  <c r="J13" i="18"/>
  <c r="J14" i="18"/>
  <c r="J15" i="18"/>
  <c r="J16" i="18"/>
  <c r="J17" i="18"/>
  <c r="J18" i="18"/>
  <c r="J19" i="18"/>
  <c r="J20" i="18"/>
  <c r="J21" i="18"/>
  <c r="J22" i="18"/>
  <c r="J23" i="18"/>
  <c r="J24" i="18"/>
  <c r="J25" i="18"/>
  <c r="J26" i="18"/>
  <c r="J27" i="18"/>
  <c r="J28" i="18"/>
  <c r="J29" i="18"/>
  <c r="J30" i="18"/>
  <c r="J31" i="18"/>
  <c r="J32" i="18"/>
  <c r="J33" i="18"/>
  <c r="J34" i="18"/>
  <c r="J35" i="18"/>
  <c r="J36" i="18"/>
  <c r="J37" i="18"/>
  <c r="J38" i="18"/>
  <c r="J39" i="18"/>
  <c r="J40" i="18"/>
  <c r="J41" i="18"/>
  <c r="J42" i="18"/>
  <c r="J43" i="18"/>
  <c r="J44" i="18"/>
  <c r="J45" i="18"/>
  <c r="J46" i="18"/>
  <c r="J47" i="18"/>
  <c r="J48" i="18"/>
  <c r="J49" i="18"/>
  <c r="J50" i="18"/>
  <c r="J51" i="18"/>
  <c r="J52" i="18"/>
  <c r="J53" i="18"/>
  <c r="J54" i="18"/>
  <c r="J55" i="18"/>
  <c r="J56" i="18"/>
  <c r="J57" i="18"/>
  <c r="J58" i="18"/>
  <c r="J59" i="18"/>
  <c r="J60" i="18"/>
  <c r="J61" i="18"/>
  <c r="J62" i="18"/>
  <c r="J63" i="18"/>
  <c r="J64" i="18"/>
  <c r="J65" i="18"/>
  <c r="J66" i="18"/>
  <c r="J67" i="18"/>
  <c r="J68" i="18"/>
  <c r="J69" i="18"/>
  <c r="J70" i="18"/>
  <c r="J71" i="18"/>
  <c r="J72" i="18"/>
  <c r="J73" i="18"/>
  <c r="J74" i="18"/>
  <c r="J75" i="18"/>
  <c r="J76" i="18"/>
  <c r="J77" i="18"/>
  <c r="J78" i="18"/>
  <c r="J79" i="18"/>
  <c r="J80" i="18"/>
  <c r="J81" i="18"/>
  <c r="J82" i="18"/>
  <c r="J83" i="18"/>
  <c r="J84" i="18"/>
  <c r="J85" i="18"/>
  <c r="J86" i="18"/>
  <c r="J87" i="18"/>
  <c r="J88" i="18"/>
  <c r="J89" i="18"/>
  <c r="J90" i="18"/>
  <c r="J91" i="18"/>
  <c r="J92" i="18"/>
  <c r="J93" i="18"/>
  <c r="J94" i="18"/>
  <c r="J95" i="18"/>
  <c r="J96" i="18"/>
  <c r="J97" i="18"/>
  <c r="J98" i="18"/>
  <c r="J99" i="18"/>
  <c r="J100" i="18"/>
  <c r="J101" i="18"/>
  <c r="J102" i="18"/>
  <c r="J103" i="18"/>
  <c r="J3" i="17"/>
  <c r="J4" i="17"/>
  <c r="J5" i="17"/>
  <c r="J6" i="17"/>
  <c r="J7" i="17"/>
  <c r="J8" i="17"/>
  <c r="J9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J39" i="17"/>
  <c r="J40" i="17"/>
  <c r="J41" i="17"/>
  <c r="J42" i="17"/>
  <c r="J43" i="17"/>
  <c r="J44" i="17"/>
  <c r="J45" i="17"/>
  <c r="J46" i="17"/>
  <c r="J47" i="17"/>
  <c r="J48" i="17"/>
  <c r="J49" i="17"/>
  <c r="J50" i="17"/>
  <c r="J51" i="17"/>
  <c r="J52" i="17"/>
  <c r="J53" i="17"/>
  <c r="J54" i="17"/>
  <c r="J55" i="17"/>
  <c r="J56" i="17"/>
  <c r="J57" i="17"/>
  <c r="J58" i="17"/>
  <c r="J59" i="17"/>
  <c r="J60" i="17"/>
  <c r="J61" i="17"/>
  <c r="J62" i="17"/>
  <c r="J63" i="17"/>
  <c r="J64" i="17"/>
  <c r="J65" i="17"/>
  <c r="J66" i="17"/>
  <c r="J67" i="17"/>
  <c r="J68" i="17"/>
  <c r="J69" i="17"/>
  <c r="J70" i="17"/>
  <c r="J71" i="17"/>
  <c r="J72" i="17"/>
  <c r="J73" i="17"/>
  <c r="J74" i="17"/>
  <c r="J75" i="17"/>
  <c r="J76" i="17"/>
  <c r="J77" i="17"/>
  <c r="J78" i="17"/>
  <c r="J79" i="17"/>
  <c r="J80" i="17"/>
  <c r="J81" i="17"/>
  <c r="J82" i="17"/>
  <c r="J83" i="17"/>
  <c r="J84" i="17"/>
  <c r="J85" i="17"/>
  <c r="J86" i="17"/>
  <c r="J87" i="17"/>
  <c r="J88" i="17"/>
  <c r="J89" i="17"/>
  <c r="J90" i="17"/>
  <c r="J91" i="17"/>
  <c r="J92" i="17"/>
  <c r="J93" i="17"/>
  <c r="J94" i="17"/>
  <c r="J95" i="17"/>
  <c r="J96" i="17"/>
  <c r="J97" i="17"/>
  <c r="J98" i="17"/>
  <c r="J99" i="17"/>
  <c r="J100" i="17"/>
  <c r="J101" i="17"/>
  <c r="J102" i="17"/>
  <c r="J3" i="16"/>
  <c r="J4" i="16"/>
  <c r="J5" i="16"/>
  <c r="J6" i="16"/>
  <c r="J7" i="16"/>
  <c r="J8" i="16"/>
  <c r="J9" i="16"/>
  <c r="J10" i="16"/>
  <c r="J11" i="16"/>
  <c r="J12" i="16"/>
  <c r="J13" i="16"/>
  <c r="J14" i="16"/>
  <c r="J15" i="16"/>
  <c r="J16" i="16"/>
  <c r="J17" i="16"/>
  <c r="J18" i="16"/>
  <c r="J19" i="16"/>
  <c r="J20" i="16"/>
  <c r="J21" i="16"/>
  <c r="J22" i="16"/>
  <c r="J23" i="16"/>
  <c r="J24" i="16"/>
  <c r="J25" i="16"/>
  <c r="J26" i="16"/>
  <c r="J27" i="16"/>
  <c r="J28" i="16"/>
  <c r="J29" i="16"/>
  <c r="J30" i="16"/>
  <c r="J31" i="16"/>
  <c r="J32" i="16"/>
  <c r="J33" i="16"/>
  <c r="J34" i="16"/>
  <c r="J35" i="16"/>
  <c r="J36" i="16"/>
  <c r="J37" i="16"/>
  <c r="J38" i="16"/>
  <c r="J39" i="16"/>
  <c r="J40" i="16"/>
  <c r="J41" i="16"/>
  <c r="J42" i="16"/>
  <c r="J43" i="16"/>
  <c r="J44" i="16"/>
  <c r="J45" i="16"/>
  <c r="J46" i="16"/>
  <c r="J47" i="16"/>
  <c r="J48" i="16"/>
  <c r="J49" i="16"/>
  <c r="J50" i="16"/>
  <c r="J51" i="16"/>
  <c r="J52" i="16"/>
  <c r="J53" i="16"/>
  <c r="J54" i="16"/>
  <c r="J55" i="16"/>
  <c r="J56" i="16"/>
  <c r="J57" i="16"/>
  <c r="J58" i="16"/>
  <c r="J59" i="16"/>
  <c r="J60" i="16"/>
  <c r="J61" i="16"/>
  <c r="J62" i="16"/>
  <c r="J63" i="16"/>
  <c r="J64" i="16"/>
  <c r="J65" i="16"/>
  <c r="J66" i="16"/>
  <c r="J67" i="16"/>
  <c r="J68" i="16"/>
  <c r="J69" i="16"/>
  <c r="J70" i="16"/>
  <c r="J71" i="16"/>
  <c r="J72" i="16"/>
  <c r="J73" i="16"/>
  <c r="J74" i="16"/>
  <c r="J75" i="16"/>
  <c r="J76" i="16"/>
  <c r="J77" i="16"/>
  <c r="J78" i="16"/>
  <c r="J79" i="16"/>
  <c r="J80" i="16"/>
  <c r="J81" i="16"/>
  <c r="J82" i="16"/>
  <c r="J83" i="16"/>
  <c r="J84" i="16"/>
  <c r="J85" i="16"/>
  <c r="J86" i="16"/>
  <c r="J87" i="16"/>
  <c r="J88" i="16"/>
  <c r="J89" i="16"/>
  <c r="J90" i="16"/>
  <c r="J91" i="16"/>
  <c r="J92" i="16"/>
  <c r="J93" i="16"/>
  <c r="J94" i="16"/>
  <c r="J95" i="16"/>
  <c r="J96" i="16"/>
  <c r="J97" i="16"/>
  <c r="J98" i="16"/>
  <c r="J99" i="16"/>
  <c r="J100" i="16"/>
  <c r="J101" i="16"/>
  <c r="J102" i="16"/>
  <c r="J3" i="15"/>
  <c r="J4" i="15"/>
  <c r="J5" i="15"/>
  <c r="J6" i="15"/>
  <c r="J7" i="15"/>
  <c r="J8" i="15"/>
  <c r="J9" i="15"/>
  <c r="J10" i="15"/>
  <c r="J11" i="15"/>
  <c r="J12" i="15"/>
  <c r="J13" i="15"/>
  <c r="J14" i="15"/>
  <c r="J15" i="15"/>
  <c r="J16" i="15"/>
  <c r="J17" i="15"/>
  <c r="J18" i="15"/>
  <c r="J19" i="15"/>
  <c r="J20" i="15"/>
  <c r="J21" i="15"/>
  <c r="J22" i="15"/>
  <c r="J23" i="15"/>
  <c r="J24" i="15"/>
  <c r="J25" i="15"/>
  <c r="J26" i="15"/>
  <c r="J27" i="15"/>
  <c r="J28" i="15"/>
  <c r="J29" i="15"/>
  <c r="J30" i="15"/>
  <c r="J31" i="15"/>
  <c r="J32" i="15"/>
  <c r="J33" i="15"/>
  <c r="J34" i="15"/>
  <c r="J35" i="15"/>
  <c r="J36" i="15"/>
  <c r="J37" i="15"/>
  <c r="J38" i="15"/>
  <c r="J39" i="15"/>
  <c r="J40" i="15"/>
  <c r="J41" i="15"/>
  <c r="J42" i="15"/>
  <c r="J43" i="15"/>
  <c r="J44" i="15"/>
  <c r="J45" i="15"/>
  <c r="J46" i="15"/>
  <c r="J47" i="15"/>
  <c r="J48" i="15"/>
  <c r="J49" i="15"/>
  <c r="J50" i="15"/>
  <c r="J51" i="15"/>
  <c r="J52" i="15"/>
  <c r="J53" i="15"/>
  <c r="J54" i="15"/>
  <c r="J55" i="15"/>
  <c r="J56" i="15"/>
  <c r="J57" i="15"/>
  <c r="J58" i="15"/>
  <c r="J59" i="15"/>
  <c r="J60" i="15"/>
  <c r="J61" i="15"/>
  <c r="J62" i="15"/>
  <c r="J63" i="15"/>
  <c r="J64" i="15"/>
  <c r="J65" i="15"/>
  <c r="J66" i="15"/>
  <c r="J67" i="15"/>
  <c r="J68" i="15"/>
  <c r="J69" i="15"/>
  <c r="J70" i="15"/>
  <c r="J71" i="15"/>
  <c r="J72" i="15"/>
  <c r="J73" i="15"/>
  <c r="J74" i="15"/>
  <c r="J75" i="15"/>
  <c r="J76" i="15"/>
  <c r="J77" i="15"/>
  <c r="J78" i="15"/>
  <c r="J79" i="15"/>
  <c r="J80" i="15"/>
  <c r="J81" i="15"/>
  <c r="J82" i="15"/>
  <c r="J83" i="15"/>
  <c r="J84" i="15"/>
  <c r="J85" i="15"/>
  <c r="J86" i="15"/>
  <c r="J87" i="15"/>
  <c r="J88" i="15"/>
  <c r="J89" i="15"/>
  <c r="J90" i="15"/>
  <c r="J91" i="15"/>
  <c r="J92" i="15"/>
  <c r="J93" i="15"/>
  <c r="J94" i="15"/>
  <c r="J95" i="15"/>
  <c r="J96" i="15"/>
  <c r="J97" i="15"/>
  <c r="J98" i="15"/>
  <c r="J99" i="15"/>
  <c r="J100" i="15"/>
  <c r="J101" i="15"/>
  <c r="J102" i="15"/>
  <c r="J3" i="14"/>
  <c r="J4" i="14"/>
  <c r="J5" i="14"/>
  <c r="J6" i="14"/>
  <c r="J7" i="14"/>
  <c r="J8" i="14"/>
  <c r="J9" i="14"/>
  <c r="J10" i="14"/>
  <c r="J11" i="14"/>
  <c r="J12" i="14"/>
  <c r="J13" i="14"/>
  <c r="J14" i="14"/>
  <c r="J15" i="14"/>
  <c r="J16" i="14"/>
  <c r="J17" i="14"/>
  <c r="J18" i="14"/>
  <c r="J19" i="14"/>
  <c r="J20" i="14"/>
  <c r="J21" i="14"/>
  <c r="J22" i="14"/>
  <c r="J23" i="14"/>
  <c r="J24" i="14"/>
  <c r="J25" i="14"/>
  <c r="J26" i="14"/>
  <c r="J27" i="14"/>
  <c r="J28" i="14"/>
  <c r="J29" i="14"/>
  <c r="J30" i="14"/>
  <c r="J31" i="14"/>
  <c r="J32" i="14"/>
  <c r="J33" i="14"/>
  <c r="J34" i="14"/>
  <c r="J35" i="14"/>
  <c r="J36" i="14"/>
  <c r="J37" i="14"/>
  <c r="J38" i="14"/>
  <c r="J39" i="14"/>
  <c r="J40" i="14"/>
  <c r="J41" i="14"/>
  <c r="J42" i="14"/>
  <c r="J43" i="14"/>
  <c r="J44" i="14"/>
  <c r="J45" i="14"/>
  <c r="J46" i="14"/>
  <c r="J47" i="14"/>
  <c r="J48" i="14"/>
  <c r="J49" i="14"/>
  <c r="J50" i="14"/>
  <c r="J51" i="14"/>
  <c r="J52" i="14"/>
  <c r="J53" i="14"/>
  <c r="J54" i="14"/>
  <c r="J55" i="14"/>
  <c r="J56" i="14"/>
  <c r="J57" i="14"/>
  <c r="J58" i="14"/>
  <c r="J59" i="14"/>
  <c r="J60" i="14"/>
  <c r="J61" i="14"/>
  <c r="J62" i="14"/>
  <c r="J63" i="14"/>
  <c r="J64" i="14"/>
  <c r="J65" i="14"/>
  <c r="J66" i="14"/>
  <c r="J67" i="14"/>
  <c r="J68" i="14"/>
  <c r="J69" i="14"/>
  <c r="J70" i="14"/>
  <c r="J71" i="14"/>
  <c r="J72" i="14"/>
  <c r="J73" i="14"/>
  <c r="J74" i="14"/>
  <c r="J75" i="14"/>
  <c r="J76" i="14"/>
  <c r="J77" i="14"/>
  <c r="J78" i="14"/>
  <c r="J79" i="14"/>
  <c r="J80" i="14"/>
  <c r="J81" i="14"/>
  <c r="J82" i="14"/>
  <c r="J83" i="14"/>
  <c r="J84" i="14"/>
  <c r="J85" i="14"/>
  <c r="J86" i="14"/>
  <c r="J87" i="14"/>
  <c r="J88" i="14"/>
  <c r="J89" i="14"/>
  <c r="J90" i="14"/>
  <c r="J91" i="14"/>
  <c r="J92" i="14"/>
  <c r="J93" i="14"/>
  <c r="J94" i="14"/>
  <c r="J95" i="14"/>
  <c r="J96" i="14"/>
  <c r="J97" i="14"/>
  <c r="J98" i="14"/>
  <c r="J99" i="14"/>
  <c r="J100" i="14"/>
  <c r="J101" i="14"/>
  <c r="J102" i="14"/>
  <c r="J4" i="13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J34" i="13"/>
  <c r="J35" i="13"/>
  <c r="J36" i="13"/>
  <c r="J37" i="13"/>
  <c r="J38" i="13"/>
  <c r="J39" i="13"/>
  <c r="J40" i="13"/>
  <c r="J41" i="13"/>
  <c r="J42" i="13"/>
  <c r="J43" i="13"/>
  <c r="J44" i="13"/>
  <c r="J45" i="13"/>
  <c r="J46" i="13"/>
  <c r="J47" i="13"/>
  <c r="J48" i="13"/>
  <c r="J49" i="13"/>
  <c r="J50" i="13"/>
  <c r="J51" i="13"/>
  <c r="J52" i="13"/>
  <c r="J53" i="13"/>
  <c r="J54" i="13"/>
  <c r="J55" i="13"/>
  <c r="J56" i="13"/>
  <c r="J57" i="13"/>
  <c r="J58" i="13"/>
  <c r="J59" i="13"/>
  <c r="J60" i="13"/>
  <c r="J61" i="13"/>
  <c r="J62" i="13"/>
  <c r="J63" i="13"/>
  <c r="J64" i="13"/>
  <c r="J65" i="13"/>
  <c r="J66" i="13"/>
  <c r="J67" i="13"/>
  <c r="J68" i="13"/>
  <c r="J69" i="13"/>
  <c r="J70" i="13"/>
  <c r="J71" i="13"/>
  <c r="J72" i="13"/>
  <c r="J73" i="13"/>
  <c r="J74" i="13"/>
  <c r="J75" i="13"/>
  <c r="J76" i="13"/>
  <c r="J77" i="13"/>
  <c r="J78" i="13"/>
  <c r="J79" i="13"/>
  <c r="J80" i="13"/>
  <c r="J81" i="13"/>
  <c r="J82" i="13"/>
  <c r="J83" i="13"/>
  <c r="J84" i="13"/>
  <c r="J85" i="13"/>
  <c r="J86" i="13"/>
  <c r="J87" i="13"/>
  <c r="J88" i="13"/>
  <c r="J89" i="13"/>
  <c r="J90" i="13"/>
  <c r="J91" i="13"/>
  <c r="J92" i="13"/>
  <c r="J93" i="13"/>
  <c r="J94" i="13"/>
  <c r="J95" i="13"/>
  <c r="J96" i="13"/>
  <c r="J97" i="13"/>
  <c r="J98" i="13"/>
  <c r="J99" i="13"/>
  <c r="J100" i="13"/>
  <c r="J101" i="13"/>
  <c r="J102" i="13"/>
  <c r="J103" i="13"/>
  <c r="J3" i="12"/>
  <c r="J4" i="12"/>
  <c r="J5" i="12"/>
  <c r="J6" i="12"/>
  <c r="J7" i="12"/>
  <c r="J8" i="12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7" i="12"/>
  <c r="J48" i="12"/>
  <c r="J49" i="12"/>
  <c r="J50" i="12"/>
  <c r="J51" i="12"/>
  <c r="J52" i="12"/>
  <c r="J53" i="12"/>
  <c r="J54" i="12"/>
  <c r="J55" i="12"/>
  <c r="J56" i="12"/>
  <c r="J57" i="12"/>
  <c r="J58" i="12"/>
  <c r="J59" i="12"/>
  <c r="J60" i="12"/>
  <c r="J61" i="12"/>
  <c r="J62" i="12"/>
  <c r="J63" i="12"/>
  <c r="J64" i="12"/>
  <c r="J65" i="12"/>
  <c r="J66" i="12"/>
  <c r="J67" i="12"/>
  <c r="J68" i="12"/>
  <c r="J69" i="12"/>
  <c r="J70" i="12"/>
  <c r="J71" i="12"/>
  <c r="J72" i="12"/>
  <c r="J73" i="12"/>
  <c r="J74" i="12"/>
  <c r="J75" i="12"/>
  <c r="J76" i="12"/>
  <c r="J77" i="12"/>
  <c r="J78" i="12"/>
  <c r="J79" i="12"/>
  <c r="J80" i="12"/>
  <c r="J81" i="12"/>
  <c r="J82" i="12"/>
  <c r="J83" i="12"/>
  <c r="J84" i="12"/>
  <c r="J85" i="12"/>
  <c r="J86" i="12"/>
  <c r="J87" i="12"/>
  <c r="J88" i="12"/>
  <c r="J89" i="12"/>
  <c r="J90" i="12"/>
  <c r="J91" i="12"/>
  <c r="J92" i="12"/>
  <c r="J93" i="12"/>
  <c r="J94" i="12"/>
  <c r="J95" i="12"/>
  <c r="J96" i="12"/>
  <c r="J97" i="12"/>
  <c r="J98" i="12"/>
  <c r="J99" i="12"/>
  <c r="J100" i="12"/>
  <c r="J101" i="12"/>
  <c r="J102" i="12"/>
  <c r="J3" i="11"/>
  <c r="J4" i="11"/>
  <c r="J5" i="11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48" i="11"/>
  <c r="J49" i="11"/>
  <c r="J50" i="11"/>
  <c r="J51" i="11"/>
  <c r="J52" i="11"/>
  <c r="J53" i="11"/>
  <c r="J54" i="11"/>
  <c r="J55" i="11"/>
  <c r="J56" i="11"/>
  <c r="J57" i="11"/>
  <c r="J58" i="11"/>
  <c r="J59" i="11"/>
  <c r="J60" i="11"/>
  <c r="J61" i="11"/>
  <c r="J62" i="11"/>
  <c r="J63" i="11"/>
  <c r="J64" i="11"/>
  <c r="J65" i="11"/>
  <c r="J66" i="11"/>
  <c r="J67" i="11"/>
  <c r="J68" i="11"/>
  <c r="J69" i="11"/>
  <c r="J70" i="11"/>
  <c r="J71" i="11"/>
  <c r="J72" i="11"/>
  <c r="J73" i="11"/>
  <c r="J74" i="11"/>
  <c r="J75" i="11"/>
  <c r="J76" i="11"/>
  <c r="J77" i="11"/>
  <c r="J78" i="11"/>
  <c r="J79" i="11"/>
  <c r="J80" i="11"/>
  <c r="J81" i="11"/>
  <c r="J82" i="11"/>
  <c r="J83" i="11"/>
  <c r="J84" i="11"/>
  <c r="J85" i="11"/>
  <c r="J86" i="11"/>
  <c r="J87" i="11"/>
  <c r="J88" i="11"/>
  <c r="J89" i="11"/>
  <c r="J90" i="11"/>
  <c r="J91" i="11"/>
  <c r="J92" i="11"/>
  <c r="J93" i="11"/>
  <c r="J94" i="11"/>
  <c r="J95" i="11"/>
  <c r="J96" i="11"/>
  <c r="J97" i="11"/>
  <c r="J98" i="11"/>
  <c r="J99" i="11"/>
  <c r="J100" i="11"/>
  <c r="J101" i="11"/>
  <c r="J102" i="11"/>
  <c r="J3" i="10"/>
  <c r="J4" i="10"/>
  <c r="J5" i="10"/>
  <c r="J6" i="10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40" i="10"/>
  <c r="J41" i="10"/>
  <c r="J42" i="10"/>
  <c r="J43" i="10"/>
  <c r="J44" i="10"/>
  <c r="J45" i="10"/>
  <c r="J46" i="10"/>
  <c r="J47" i="10"/>
  <c r="J48" i="10"/>
  <c r="J49" i="10"/>
  <c r="J50" i="10"/>
  <c r="J51" i="10"/>
  <c r="J52" i="10"/>
  <c r="J53" i="10"/>
  <c r="J54" i="10"/>
  <c r="J55" i="10"/>
  <c r="J56" i="10"/>
  <c r="J57" i="10"/>
  <c r="J58" i="10"/>
  <c r="J59" i="10"/>
  <c r="J60" i="10"/>
  <c r="J61" i="10"/>
  <c r="J62" i="10"/>
  <c r="J63" i="10"/>
  <c r="J64" i="10"/>
  <c r="J65" i="10"/>
  <c r="J66" i="10"/>
  <c r="J67" i="10"/>
  <c r="J68" i="10"/>
  <c r="J69" i="10"/>
  <c r="J70" i="10"/>
  <c r="J71" i="10"/>
  <c r="J72" i="10"/>
  <c r="J73" i="10"/>
  <c r="J74" i="10"/>
  <c r="J75" i="10"/>
  <c r="J76" i="10"/>
  <c r="J77" i="10"/>
  <c r="J78" i="10"/>
  <c r="J79" i="10"/>
  <c r="J80" i="10"/>
  <c r="J81" i="10"/>
  <c r="J82" i="10"/>
  <c r="J83" i="10"/>
  <c r="J84" i="10"/>
  <c r="J85" i="10"/>
  <c r="J86" i="10"/>
  <c r="J87" i="10"/>
  <c r="J88" i="10"/>
  <c r="J89" i="10"/>
  <c r="J90" i="10"/>
  <c r="J91" i="10"/>
  <c r="J92" i="10"/>
  <c r="J93" i="10"/>
  <c r="J94" i="10"/>
  <c r="J95" i="10"/>
  <c r="J96" i="10"/>
  <c r="J97" i="10"/>
  <c r="J98" i="10"/>
  <c r="J99" i="10"/>
  <c r="J100" i="10"/>
  <c r="J101" i="10"/>
  <c r="J102" i="10"/>
  <c r="J3" i="9"/>
  <c r="J4" i="9"/>
  <c r="J5" i="9"/>
  <c r="J6" i="9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83" i="9"/>
  <c r="J84" i="9"/>
  <c r="J85" i="9"/>
  <c r="J86" i="9"/>
  <c r="J87" i="9"/>
  <c r="J88" i="9"/>
  <c r="J89" i="9"/>
  <c r="J90" i="9"/>
  <c r="J91" i="9"/>
  <c r="J92" i="9"/>
  <c r="J93" i="9"/>
  <c r="J94" i="9"/>
  <c r="J95" i="9"/>
  <c r="J96" i="9"/>
  <c r="J97" i="9"/>
  <c r="J98" i="9"/>
  <c r="J99" i="9"/>
  <c r="J100" i="9"/>
  <c r="J101" i="9"/>
  <c r="J102" i="9"/>
  <c r="J4" i="8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82" i="8"/>
  <c r="J83" i="8"/>
  <c r="J84" i="8"/>
  <c r="J85" i="8"/>
  <c r="J86" i="8"/>
  <c r="J87" i="8"/>
  <c r="J88" i="8"/>
  <c r="J89" i="8"/>
  <c r="J90" i="8"/>
  <c r="J91" i="8"/>
  <c r="J92" i="8"/>
  <c r="J93" i="8"/>
  <c r="J94" i="8"/>
  <c r="J95" i="8"/>
  <c r="J96" i="8"/>
  <c r="J97" i="8"/>
  <c r="J98" i="8"/>
  <c r="J99" i="8"/>
  <c r="J100" i="8"/>
  <c r="J101" i="8"/>
  <c r="J102" i="8"/>
  <c r="J103" i="8"/>
  <c r="J3" i="7"/>
  <c r="J4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3" i="6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3" i="4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4" i="28"/>
  <c r="J5" i="28"/>
  <c r="J6" i="28"/>
  <c r="J7" i="28"/>
  <c r="J8" i="28"/>
  <c r="J9" i="28"/>
  <c r="J10" i="28"/>
  <c r="J11" i="28"/>
  <c r="J12" i="28"/>
  <c r="J13" i="28"/>
  <c r="J14" i="28"/>
  <c r="J15" i="28"/>
  <c r="J16" i="28"/>
  <c r="J17" i="28"/>
  <c r="J18" i="28"/>
  <c r="J19" i="28"/>
  <c r="J20" i="28"/>
  <c r="J21" i="28"/>
  <c r="J22" i="28"/>
  <c r="J23" i="28"/>
  <c r="J24" i="28"/>
  <c r="J25" i="28"/>
  <c r="J26" i="28"/>
  <c r="J27" i="28"/>
  <c r="J28" i="28"/>
  <c r="J29" i="28"/>
  <c r="J30" i="28"/>
  <c r="J31" i="28"/>
  <c r="J32" i="28"/>
  <c r="J33" i="28"/>
  <c r="J34" i="28"/>
  <c r="J35" i="28"/>
  <c r="J36" i="28"/>
  <c r="J37" i="28"/>
  <c r="J38" i="28"/>
  <c r="J39" i="28"/>
  <c r="J40" i="28"/>
  <c r="J41" i="28"/>
  <c r="J42" i="28"/>
  <c r="J43" i="28"/>
  <c r="J44" i="28"/>
  <c r="J45" i="28"/>
  <c r="J46" i="28"/>
  <c r="J47" i="28"/>
  <c r="J48" i="28"/>
  <c r="J49" i="28"/>
  <c r="J50" i="28"/>
  <c r="J51" i="28"/>
  <c r="J52" i="28"/>
  <c r="J53" i="28"/>
  <c r="J54" i="28"/>
  <c r="J55" i="28"/>
  <c r="J56" i="28"/>
  <c r="J57" i="28"/>
  <c r="J58" i="28"/>
  <c r="J59" i="28"/>
  <c r="J60" i="28"/>
  <c r="J61" i="28"/>
  <c r="J62" i="28"/>
  <c r="J63" i="28"/>
  <c r="J64" i="28"/>
  <c r="J65" i="28"/>
  <c r="J66" i="28"/>
  <c r="J67" i="28"/>
  <c r="J68" i="28"/>
  <c r="J69" i="28"/>
  <c r="J70" i="28"/>
  <c r="J71" i="28"/>
  <c r="J72" i="28"/>
  <c r="J73" i="28"/>
  <c r="J74" i="28"/>
  <c r="J75" i="28"/>
  <c r="J76" i="28"/>
  <c r="J77" i="28"/>
  <c r="J78" i="28"/>
  <c r="J79" i="28"/>
  <c r="J80" i="28"/>
  <c r="J81" i="28"/>
  <c r="J82" i="28"/>
  <c r="J83" i="28"/>
  <c r="J84" i="28"/>
  <c r="J85" i="28"/>
  <c r="J86" i="28"/>
  <c r="J87" i="28"/>
  <c r="J88" i="28"/>
  <c r="J89" i="28"/>
  <c r="J90" i="28"/>
  <c r="J91" i="28"/>
  <c r="J92" i="28"/>
  <c r="J93" i="28"/>
  <c r="J94" i="28"/>
  <c r="J95" i="28"/>
  <c r="J96" i="28"/>
  <c r="J97" i="28"/>
  <c r="J98" i="28"/>
  <c r="J99" i="28"/>
  <c r="J100" i="28"/>
  <c r="J101" i="28"/>
  <c r="J102" i="28"/>
  <c r="J103" i="28"/>
  <c r="W4" i="28"/>
  <c r="W3" i="27"/>
  <c r="W3" i="26"/>
  <c r="W3" i="25"/>
  <c r="W3" i="24"/>
  <c r="W4" i="23"/>
  <c r="W3" i="22"/>
  <c r="W3" i="21"/>
  <c r="W3" i="20"/>
  <c r="W3" i="19"/>
  <c r="W4" i="18"/>
  <c r="W3" i="17"/>
  <c r="W3" i="16"/>
  <c r="W3" i="15"/>
  <c r="W3" i="14"/>
  <c r="W4" i="13"/>
  <c r="W3" i="12"/>
  <c r="W3" i="11"/>
  <c r="W3" i="10"/>
  <c r="W3" i="9"/>
  <c r="W4" i="8"/>
  <c r="W3" i="7"/>
  <c r="W3" i="6"/>
  <c r="W3" i="5"/>
  <c r="W3" i="4"/>
  <c r="J3" i="28"/>
  <c r="J2" i="27"/>
  <c r="J2" i="26"/>
  <c r="J2" i="25"/>
  <c r="J2" i="24"/>
  <c r="J3" i="23"/>
  <c r="J2" i="22"/>
  <c r="J2" i="21"/>
  <c r="J2" i="20"/>
  <c r="J2" i="19"/>
  <c r="J3" i="18"/>
  <c r="J2" i="17"/>
  <c r="J2" i="16"/>
  <c r="J2" i="15"/>
  <c r="J2" i="14"/>
  <c r="J3" i="13"/>
  <c r="J2" i="12"/>
  <c r="J2" i="11"/>
  <c r="J2" i="10"/>
  <c r="J2" i="9"/>
  <c r="J3" i="8"/>
  <c r="J2" i="7"/>
  <c r="J2" i="6"/>
  <c r="J2" i="5"/>
  <c r="J2" i="4"/>
  <c r="Y63" i="28" l="1"/>
  <c r="Z63" i="28"/>
  <c r="AA63" i="28"/>
  <c r="AB63" i="28" s="1"/>
  <c r="AD63" i="28" s="1"/>
  <c r="AE63" i="28" s="1"/>
  <c r="Y62" i="27"/>
  <c r="Z62" i="27"/>
  <c r="AB62" i="27"/>
  <c r="AD62" i="27" s="1"/>
  <c r="AE62" i="27" s="1"/>
  <c r="AA62" i="26"/>
  <c r="AB62" i="26" s="1"/>
  <c r="AD62" i="26" s="1"/>
  <c r="AE62" i="26" s="1"/>
  <c r="AA62" i="25"/>
  <c r="AB62" i="25" s="1"/>
  <c r="AD62" i="25" s="1"/>
  <c r="AE62" i="25" s="1"/>
  <c r="Y62" i="24"/>
  <c r="Z62" i="24"/>
  <c r="AB62" i="24"/>
  <c r="AD62" i="24" s="1"/>
  <c r="AE62" i="24" s="1"/>
  <c r="AC63" i="23"/>
  <c r="AA63" i="23"/>
  <c r="AB63" i="23" s="1"/>
  <c r="AD63" i="23" s="1"/>
  <c r="AE63" i="23" s="1"/>
  <c r="Y62" i="22"/>
  <c r="Z62" i="22"/>
  <c r="AB62" i="22"/>
  <c r="AD62" i="22" s="1"/>
  <c r="AE62" i="22" s="1"/>
  <c r="Y62" i="21"/>
  <c r="Z62" i="21"/>
  <c r="AB62" i="21"/>
  <c r="AD62" i="21" s="1"/>
  <c r="AE62" i="21" s="1"/>
  <c r="AC62" i="20"/>
  <c r="AC62" i="19"/>
  <c r="AC63" i="18"/>
  <c r="Y62" i="17"/>
  <c r="Z62" i="17"/>
  <c r="AB62" i="17"/>
  <c r="AD62" i="17" s="1"/>
  <c r="AE62" i="17" s="1"/>
  <c r="Y62" i="16"/>
  <c r="Z62" i="16"/>
  <c r="AB62" i="16"/>
  <c r="AD62" i="16" s="1"/>
  <c r="AE62" i="16" s="1"/>
  <c r="Y62" i="15"/>
  <c r="Z62" i="15"/>
  <c r="AA62" i="15"/>
  <c r="AB62" i="15" s="1"/>
  <c r="AD62" i="15" s="1"/>
  <c r="AE62" i="15" s="1"/>
  <c r="Y62" i="14"/>
  <c r="Z62" i="14"/>
  <c r="AB62" i="14"/>
  <c r="AD62" i="14" s="1"/>
  <c r="AE62" i="14" s="1"/>
  <c r="Y63" i="13"/>
  <c r="Z63" i="13"/>
  <c r="AB63" i="13" s="1"/>
  <c r="AD63" i="13" s="1"/>
  <c r="AE63" i="13" s="1"/>
  <c r="Y62" i="12"/>
  <c r="Z62" i="12"/>
  <c r="AB62" i="12" s="1"/>
  <c r="AD62" i="12" s="1"/>
  <c r="AE62" i="12" s="1"/>
  <c r="Y62" i="11"/>
  <c r="Z62" i="11"/>
  <c r="AB62" i="11"/>
  <c r="AD62" i="11" s="1"/>
  <c r="AE62" i="11" s="1"/>
  <c r="Y62" i="10"/>
  <c r="Z62" i="10"/>
  <c r="AB62" i="10"/>
  <c r="AD62" i="10" s="1"/>
  <c r="AE62" i="10" s="1"/>
  <c r="AC62" i="9"/>
  <c r="Y63" i="8"/>
  <c r="Z63" i="8"/>
  <c r="AB63" i="8"/>
  <c r="AD63" i="8" s="1"/>
  <c r="AE63" i="8" s="1"/>
  <c r="Y62" i="7"/>
  <c r="Z62" i="7"/>
  <c r="AB62" i="7"/>
  <c r="AD62" i="7" s="1"/>
  <c r="AE62" i="7" s="1"/>
  <c r="AC62" i="6"/>
  <c r="AB62" i="6"/>
  <c r="AD62" i="6" s="1"/>
  <c r="AE62" i="6" s="1"/>
  <c r="Y62" i="5"/>
  <c r="Z62" i="5"/>
  <c r="AB62" i="5"/>
  <c r="AD62" i="5" s="1"/>
  <c r="AE62" i="5" s="1"/>
  <c r="Y62" i="4"/>
  <c r="Z62" i="4"/>
  <c r="AB62" i="4"/>
  <c r="AD62" i="4" s="1"/>
  <c r="AE62" i="4" s="1"/>
  <c r="AA63" i="3"/>
  <c r="AB63" i="3" s="1"/>
  <c r="AD63" i="3" s="1"/>
  <c r="AE63" i="3" s="1"/>
  <c r="M9" i="2"/>
  <c r="M10" i="2" s="1"/>
  <c r="M11" i="2" s="1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  <c r="M29" i="2" s="1"/>
  <c r="M30" i="2" s="1"/>
  <c r="M31" i="2" s="1"/>
  <c r="M32" i="2" s="1"/>
  <c r="M33" i="2" s="1"/>
  <c r="M34" i="2" s="1"/>
  <c r="M35" i="2" s="1"/>
  <c r="M36" i="2" s="1"/>
  <c r="M37" i="2" s="1"/>
  <c r="M38" i="2" s="1"/>
  <c r="M39" i="2" s="1"/>
  <c r="M40" i="2" s="1"/>
  <c r="M41" i="2" s="1"/>
  <c r="M42" i="2" s="1"/>
  <c r="M43" i="2" s="1"/>
  <c r="M44" i="2" s="1"/>
  <c r="M45" i="2" s="1"/>
  <c r="M46" i="2" s="1"/>
  <c r="M47" i="2" s="1"/>
  <c r="M48" i="2" s="1"/>
  <c r="M49" i="2" s="1"/>
  <c r="M50" i="2" s="1"/>
  <c r="M51" i="2" s="1"/>
  <c r="M52" i="2" s="1"/>
  <c r="M53" i="2" s="1"/>
  <c r="M54" i="2" s="1"/>
  <c r="M55" i="2" s="1"/>
  <c r="M56" i="2" s="1"/>
  <c r="M57" i="2" s="1"/>
  <c r="M58" i="2" s="1"/>
  <c r="M59" i="2" s="1"/>
  <c r="M60" i="2" s="1"/>
  <c r="M61" i="2" s="1"/>
  <c r="M62" i="2" s="1"/>
  <c r="M63" i="2" s="1"/>
  <c r="M64" i="2" s="1"/>
  <c r="M65" i="2" s="1"/>
  <c r="M66" i="2" s="1"/>
  <c r="M67" i="2" s="1"/>
  <c r="M68" i="2" s="1"/>
  <c r="M69" i="2" s="1"/>
  <c r="M70" i="2" s="1"/>
  <c r="M71" i="2" s="1"/>
  <c r="M72" i="2" s="1"/>
  <c r="M73" i="2" s="1"/>
  <c r="M74" i="2" s="1"/>
  <c r="M75" i="2" s="1"/>
  <c r="M76" i="2" s="1"/>
  <c r="M77" i="2" s="1"/>
  <c r="M78" i="2" s="1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3" i="3"/>
  <c r="W4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3" i="3"/>
  <c r="W77" i="2"/>
  <c r="X77" i="2" s="1"/>
  <c r="W102" i="2"/>
  <c r="X102" i="2" s="1"/>
  <c r="W101" i="2"/>
  <c r="X101" i="2" s="1"/>
  <c r="W100" i="2"/>
  <c r="X100" i="2" s="1"/>
  <c r="W99" i="2"/>
  <c r="X99" i="2" s="1"/>
  <c r="W98" i="2"/>
  <c r="X98" i="2" s="1"/>
  <c r="W97" i="2"/>
  <c r="X97" i="2" s="1"/>
  <c r="W96" i="2"/>
  <c r="X96" i="2" s="1"/>
  <c r="W95" i="2"/>
  <c r="X95" i="2" s="1"/>
  <c r="W94" i="2"/>
  <c r="X94" i="2" s="1"/>
  <c r="W93" i="2"/>
  <c r="X93" i="2" s="1"/>
  <c r="W92" i="2"/>
  <c r="X92" i="2" s="1"/>
  <c r="W91" i="2"/>
  <c r="X91" i="2" s="1"/>
  <c r="W90" i="2"/>
  <c r="X90" i="2" s="1"/>
  <c r="W89" i="2"/>
  <c r="X89" i="2" s="1"/>
  <c r="W88" i="2"/>
  <c r="X88" i="2" s="1"/>
  <c r="W87" i="2"/>
  <c r="X87" i="2" s="1"/>
  <c r="X86" i="2"/>
  <c r="W86" i="2"/>
  <c r="W85" i="2"/>
  <c r="X85" i="2" s="1"/>
  <c r="X84" i="2"/>
  <c r="W84" i="2"/>
  <c r="W83" i="2"/>
  <c r="X83" i="2" s="1"/>
  <c r="X82" i="2"/>
  <c r="W82" i="2"/>
  <c r="W81" i="2"/>
  <c r="X81" i="2" s="1"/>
  <c r="X80" i="2"/>
  <c r="W80" i="2"/>
  <c r="W79" i="2"/>
  <c r="X79" i="2" s="1"/>
  <c r="X78" i="2"/>
  <c r="W78" i="2"/>
  <c r="W76" i="2"/>
  <c r="X76" i="2" s="1"/>
  <c r="W75" i="2"/>
  <c r="X75" i="2" s="1"/>
  <c r="W74" i="2"/>
  <c r="X74" i="2" s="1"/>
  <c r="W73" i="2"/>
  <c r="X73" i="2" s="1"/>
  <c r="W72" i="2"/>
  <c r="X72" i="2" s="1"/>
  <c r="W71" i="2"/>
  <c r="X71" i="2" s="1"/>
  <c r="W70" i="2"/>
  <c r="X70" i="2" s="1"/>
  <c r="W69" i="2"/>
  <c r="X69" i="2" s="1"/>
  <c r="W68" i="2"/>
  <c r="X68" i="2" s="1"/>
  <c r="W67" i="2"/>
  <c r="X67" i="2" s="1"/>
  <c r="W66" i="2"/>
  <c r="X66" i="2" s="1"/>
  <c r="W65" i="2"/>
  <c r="X65" i="2" s="1"/>
  <c r="W64" i="2"/>
  <c r="X64" i="2" s="1"/>
  <c r="W63" i="2"/>
  <c r="X63" i="2" s="1"/>
  <c r="X62" i="2"/>
  <c r="Y62" i="2" s="1"/>
  <c r="W62" i="2"/>
  <c r="Q4" i="2"/>
  <c r="Q5" i="2"/>
  <c r="Q6" i="2"/>
  <c r="Q7" i="2"/>
  <c r="Q8" i="2"/>
  <c r="Q3" i="2"/>
  <c r="Q2" i="2"/>
  <c r="O3" i="2"/>
  <c r="O4" i="2"/>
  <c r="O5" i="2"/>
  <c r="O6" i="2"/>
  <c r="O7" i="2"/>
  <c r="O8" i="2"/>
  <c r="O9" i="2"/>
  <c r="O2" i="2"/>
  <c r="N3" i="2"/>
  <c r="N4" i="2"/>
  <c r="N5" i="2"/>
  <c r="N6" i="2"/>
  <c r="N7" i="2"/>
  <c r="N8" i="2"/>
  <c r="N2" i="2"/>
  <c r="M3" i="2"/>
  <c r="M4" i="2" s="1"/>
  <c r="M5" i="2" s="1"/>
  <c r="M6" i="2" s="1"/>
  <c r="M7" i="2" s="1"/>
  <c r="M8" i="2" s="1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2" i="2"/>
  <c r="W3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2" i="2"/>
  <c r="U87" i="1"/>
  <c r="U81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78" i="1"/>
  <c r="AE62" i="1"/>
  <c r="AD62" i="1"/>
  <c r="AC62" i="1"/>
  <c r="AB62" i="1"/>
  <c r="AA62" i="1"/>
  <c r="Z62" i="1"/>
  <c r="Y62" i="1"/>
  <c r="X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62" i="1"/>
  <c r="X102" i="1"/>
  <c r="X101" i="1"/>
  <c r="X100" i="1"/>
  <c r="X99" i="1"/>
  <c r="X98" i="1"/>
  <c r="X97" i="1"/>
  <c r="X96" i="1"/>
  <c r="X95" i="1"/>
  <c r="X94" i="1"/>
  <c r="X93" i="1"/>
  <c r="X92" i="1"/>
  <c r="X91" i="1"/>
  <c r="X90" i="1"/>
  <c r="X89" i="1"/>
  <c r="X88" i="1"/>
  <c r="X87" i="1"/>
  <c r="X86" i="1"/>
  <c r="X85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5" i="1"/>
  <c r="X64" i="1"/>
  <c r="X63" i="1"/>
  <c r="Q2" i="1"/>
  <c r="Q4" i="1"/>
  <c r="Q5" i="1"/>
  <c r="Q6" i="1"/>
  <c r="Q7" i="1"/>
  <c r="Q3" i="1"/>
  <c r="O3" i="1"/>
  <c r="O4" i="1"/>
  <c r="O5" i="1"/>
  <c r="O6" i="1"/>
  <c r="O7" i="1"/>
  <c r="O8" i="1"/>
  <c r="O2" i="1"/>
  <c r="M8" i="1"/>
  <c r="N7" i="1" s="1"/>
  <c r="N3" i="1"/>
  <c r="N4" i="1"/>
  <c r="N5" i="1"/>
  <c r="N6" i="1"/>
  <c r="N2" i="1"/>
  <c r="M9" i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M60" i="1" s="1"/>
  <c r="M61" i="1" s="1"/>
  <c r="M62" i="1" s="1"/>
  <c r="M63" i="1" s="1"/>
  <c r="M64" i="1" s="1"/>
  <c r="M65" i="1" s="1"/>
  <c r="M66" i="1" s="1"/>
  <c r="M67" i="1" s="1"/>
  <c r="M68" i="1" s="1"/>
  <c r="M69" i="1" s="1"/>
  <c r="M70" i="1" s="1"/>
  <c r="M71" i="1" s="1"/>
  <c r="M72" i="1" s="1"/>
  <c r="M73" i="1" s="1"/>
  <c r="M74" i="1" s="1"/>
  <c r="M75" i="1" s="1"/>
  <c r="M76" i="1" s="1"/>
  <c r="M77" i="1" s="1"/>
  <c r="M78" i="1" s="1"/>
  <c r="O78" i="1" s="1"/>
  <c r="M4" i="1"/>
  <c r="M5" i="1"/>
  <c r="M6" i="1" s="1"/>
  <c r="M7" i="1" s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2" i="1"/>
  <c r="W3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2" i="1"/>
  <c r="AC63" i="28" l="1"/>
  <c r="AC62" i="27"/>
  <c r="AC62" i="26"/>
  <c r="AC62" i="25"/>
  <c r="AC62" i="24"/>
  <c r="V104" i="23"/>
  <c r="V87" i="23"/>
  <c r="U87" i="23" s="1"/>
  <c r="V85" i="23"/>
  <c r="U85" i="23" s="1"/>
  <c r="V83" i="23"/>
  <c r="U83" i="23" s="1"/>
  <c r="V81" i="23"/>
  <c r="U81" i="23" s="1"/>
  <c r="V79" i="23"/>
  <c r="U79" i="23" s="1"/>
  <c r="V103" i="23"/>
  <c r="V102" i="23"/>
  <c r="V101" i="23"/>
  <c r="V100" i="23"/>
  <c r="V99" i="23"/>
  <c r="V98" i="23"/>
  <c r="V97" i="23"/>
  <c r="V96" i="23"/>
  <c r="V95" i="23"/>
  <c r="V94" i="23"/>
  <c r="V93" i="23"/>
  <c r="V92" i="23"/>
  <c r="V91" i="23"/>
  <c r="V90" i="23"/>
  <c r="V89" i="23"/>
  <c r="V88" i="23"/>
  <c r="U88" i="23" s="1"/>
  <c r="V86" i="23"/>
  <c r="U86" i="23" s="1"/>
  <c r="V84" i="23"/>
  <c r="U84" i="23" s="1"/>
  <c r="V82" i="23"/>
  <c r="U82" i="23" s="1"/>
  <c r="V80" i="23"/>
  <c r="U80" i="23" s="1"/>
  <c r="AC62" i="22"/>
  <c r="AC62" i="21"/>
  <c r="V103" i="20"/>
  <c r="V86" i="20"/>
  <c r="U86" i="20" s="1"/>
  <c r="V84" i="20"/>
  <c r="U84" i="20" s="1"/>
  <c r="V82" i="20"/>
  <c r="U82" i="20" s="1"/>
  <c r="V80" i="20"/>
  <c r="U80" i="20" s="1"/>
  <c r="V78" i="20"/>
  <c r="U78" i="20" s="1"/>
  <c r="V102" i="20"/>
  <c r="V101" i="20"/>
  <c r="V100" i="20"/>
  <c r="V99" i="20"/>
  <c r="V98" i="20"/>
  <c r="V97" i="20"/>
  <c r="V96" i="20"/>
  <c r="V95" i="20"/>
  <c r="V94" i="20"/>
  <c r="V93" i="20"/>
  <c r="V92" i="20"/>
  <c r="V91" i="20"/>
  <c r="V90" i="20"/>
  <c r="V89" i="20"/>
  <c r="V88" i="20"/>
  <c r="V87" i="20"/>
  <c r="U87" i="20" s="1"/>
  <c r="V85" i="20"/>
  <c r="U85" i="20" s="1"/>
  <c r="V83" i="20"/>
  <c r="U83" i="20" s="1"/>
  <c r="V81" i="20"/>
  <c r="U81" i="20" s="1"/>
  <c r="V79" i="20"/>
  <c r="U79" i="20" s="1"/>
  <c r="V103" i="19"/>
  <c r="V86" i="19"/>
  <c r="U86" i="19" s="1"/>
  <c r="V84" i="19"/>
  <c r="U84" i="19" s="1"/>
  <c r="V82" i="19"/>
  <c r="U82" i="19" s="1"/>
  <c r="V80" i="19"/>
  <c r="U80" i="19" s="1"/>
  <c r="V78" i="19"/>
  <c r="U78" i="19" s="1"/>
  <c r="V102" i="19"/>
  <c r="V101" i="19"/>
  <c r="V100" i="19"/>
  <c r="V99" i="19"/>
  <c r="V98" i="19"/>
  <c r="V97" i="19"/>
  <c r="V96" i="19"/>
  <c r="V95" i="19"/>
  <c r="V94" i="19"/>
  <c r="V93" i="19"/>
  <c r="V92" i="19"/>
  <c r="V91" i="19"/>
  <c r="V90" i="19"/>
  <c r="V89" i="19"/>
  <c r="V88" i="19"/>
  <c r="V87" i="19"/>
  <c r="U87" i="19" s="1"/>
  <c r="V85" i="19"/>
  <c r="U85" i="19" s="1"/>
  <c r="V83" i="19"/>
  <c r="U83" i="19" s="1"/>
  <c r="V81" i="19"/>
  <c r="U81" i="19" s="1"/>
  <c r="V79" i="19"/>
  <c r="U79" i="19" s="1"/>
  <c r="V104" i="18"/>
  <c r="V87" i="18"/>
  <c r="U87" i="18" s="1"/>
  <c r="V85" i="18"/>
  <c r="U85" i="18" s="1"/>
  <c r="V83" i="18"/>
  <c r="U83" i="18" s="1"/>
  <c r="V81" i="18"/>
  <c r="U81" i="18" s="1"/>
  <c r="V79" i="18"/>
  <c r="U79" i="18" s="1"/>
  <c r="V103" i="18"/>
  <c r="V102" i="18"/>
  <c r="V101" i="18"/>
  <c r="V100" i="18"/>
  <c r="V99" i="18"/>
  <c r="V98" i="18"/>
  <c r="V97" i="18"/>
  <c r="V96" i="18"/>
  <c r="V95" i="18"/>
  <c r="V94" i="18"/>
  <c r="V93" i="18"/>
  <c r="V92" i="18"/>
  <c r="V91" i="18"/>
  <c r="V90" i="18"/>
  <c r="V89" i="18"/>
  <c r="V88" i="18"/>
  <c r="U88" i="18" s="1"/>
  <c r="V86" i="18"/>
  <c r="U86" i="18" s="1"/>
  <c r="V84" i="18"/>
  <c r="U84" i="18" s="1"/>
  <c r="V82" i="18"/>
  <c r="U82" i="18" s="1"/>
  <c r="V80" i="18"/>
  <c r="U80" i="18" s="1"/>
  <c r="AC62" i="17"/>
  <c r="AC62" i="16"/>
  <c r="AC62" i="15"/>
  <c r="AC62" i="14"/>
  <c r="AC63" i="13"/>
  <c r="AC62" i="12"/>
  <c r="AC62" i="11"/>
  <c r="AC62" i="10"/>
  <c r="V103" i="9"/>
  <c r="V86" i="9"/>
  <c r="U86" i="9" s="1"/>
  <c r="V84" i="9"/>
  <c r="U84" i="9" s="1"/>
  <c r="V82" i="9"/>
  <c r="U82" i="9" s="1"/>
  <c r="V80" i="9"/>
  <c r="U80" i="9" s="1"/>
  <c r="V78" i="9"/>
  <c r="U78" i="9" s="1"/>
  <c r="V102" i="9"/>
  <c r="V101" i="9"/>
  <c r="V100" i="9"/>
  <c r="V99" i="9"/>
  <c r="V98" i="9"/>
  <c r="V97" i="9"/>
  <c r="V96" i="9"/>
  <c r="V95" i="9"/>
  <c r="V94" i="9"/>
  <c r="V93" i="9"/>
  <c r="V92" i="9"/>
  <c r="V91" i="9"/>
  <c r="V90" i="9"/>
  <c r="V89" i="9"/>
  <c r="V88" i="9"/>
  <c r="V87" i="9"/>
  <c r="U87" i="9" s="1"/>
  <c r="V85" i="9"/>
  <c r="U85" i="9" s="1"/>
  <c r="V83" i="9"/>
  <c r="U83" i="9" s="1"/>
  <c r="V81" i="9"/>
  <c r="U81" i="9" s="1"/>
  <c r="V79" i="9"/>
  <c r="U79" i="9" s="1"/>
  <c r="AC63" i="8"/>
  <c r="AC62" i="7"/>
  <c r="V103" i="6"/>
  <c r="V86" i="6"/>
  <c r="U86" i="6" s="1"/>
  <c r="V84" i="6"/>
  <c r="U84" i="6" s="1"/>
  <c r="V82" i="6"/>
  <c r="U82" i="6" s="1"/>
  <c r="V80" i="6"/>
  <c r="U80" i="6" s="1"/>
  <c r="V78" i="6"/>
  <c r="U78" i="6" s="1"/>
  <c r="V102" i="6"/>
  <c r="V101" i="6"/>
  <c r="V100" i="6"/>
  <c r="V99" i="6"/>
  <c r="V98" i="6"/>
  <c r="V97" i="6"/>
  <c r="V96" i="6"/>
  <c r="V95" i="6"/>
  <c r="V94" i="6"/>
  <c r="V93" i="6"/>
  <c r="V92" i="6"/>
  <c r="V91" i="6"/>
  <c r="V90" i="6"/>
  <c r="V89" i="6"/>
  <c r="V88" i="6"/>
  <c r="V87" i="6"/>
  <c r="U87" i="6" s="1"/>
  <c r="V85" i="6"/>
  <c r="U85" i="6" s="1"/>
  <c r="V83" i="6"/>
  <c r="U83" i="6" s="1"/>
  <c r="V81" i="6"/>
  <c r="U81" i="6" s="1"/>
  <c r="V79" i="6"/>
  <c r="U79" i="6" s="1"/>
  <c r="AC62" i="5"/>
  <c r="AC62" i="4"/>
  <c r="AC63" i="3"/>
  <c r="O76" i="1"/>
  <c r="O74" i="1"/>
  <c r="O72" i="1"/>
  <c r="O70" i="1"/>
  <c r="O68" i="1"/>
  <c r="O66" i="1"/>
  <c r="O64" i="1"/>
  <c r="O62" i="1"/>
  <c r="O60" i="1"/>
  <c r="O58" i="1"/>
  <c r="O56" i="1"/>
  <c r="O54" i="1"/>
  <c r="O52" i="1"/>
  <c r="O50" i="1"/>
  <c r="O48" i="1"/>
  <c r="O46" i="1"/>
  <c r="O44" i="1"/>
  <c r="O42" i="1"/>
  <c r="O40" i="1"/>
  <c r="O38" i="1"/>
  <c r="O36" i="1"/>
  <c r="O34" i="1"/>
  <c r="O32" i="1"/>
  <c r="O30" i="1"/>
  <c r="O28" i="1"/>
  <c r="O26" i="1"/>
  <c r="O24" i="1"/>
  <c r="O22" i="1"/>
  <c r="O20" i="1"/>
  <c r="O18" i="1"/>
  <c r="O16" i="1"/>
  <c r="O14" i="1"/>
  <c r="O12" i="1"/>
  <c r="O10" i="1"/>
  <c r="Q76" i="1"/>
  <c r="Q74" i="1"/>
  <c r="Q72" i="1"/>
  <c r="Q70" i="1"/>
  <c r="Q68" i="1"/>
  <c r="Q66" i="1"/>
  <c r="Q64" i="1"/>
  <c r="Q62" i="1"/>
  <c r="Q60" i="1"/>
  <c r="Q58" i="1"/>
  <c r="Q56" i="1"/>
  <c r="Q54" i="1"/>
  <c r="Q52" i="1"/>
  <c r="Q50" i="1"/>
  <c r="Q48" i="1"/>
  <c r="Q46" i="1"/>
  <c r="Q44" i="1"/>
  <c r="Q42" i="1"/>
  <c r="Q40" i="1"/>
  <c r="Q38" i="1"/>
  <c r="Q36" i="1"/>
  <c r="Q34" i="1"/>
  <c r="Q32" i="1"/>
  <c r="Q30" i="1"/>
  <c r="Q28" i="1"/>
  <c r="Q26" i="1"/>
  <c r="Q24" i="1"/>
  <c r="Q22" i="1"/>
  <c r="Q20" i="1"/>
  <c r="Q18" i="1"/>
  <c r="Q16" i="1"/>
  <c r="Q14" i="1"/>
  <c r="Q12" i="1"/>
  <c r="Q10" i="1"/>
  <c r="Q8" i="1"/>
  <c r="O77" i="1"/>
  <c r="O75" i="1"/>
  <c r="O73" i="1"/>
  <c r="O71" i="1"/>
  <c r="O69" i="1"/>
  <c r="O67" i="1"/>
  <c r="O65" i="1"/>
  <c r="O63" i="1"/>
  <c r="O61" i="1"/>
  <c r="O59" i="1"/>
  <c r="O57" i="1"/>
  <c r="O55" i="1"/>
  <c r="O53" i="1"/>
  <c r="O51" i="1"/>
  <c r="O49" i="1"/>
  <c r="O47" i="1"/>
  <c r="O45" i="1"/>
  <c r="O43" i="1"/>
  <c r="O41" i="1"/>
  <c r="O39" i="1"/>
  <c r="O37" i="1"/>
  <c r="O35" i="1"/>
  <c r="O33" i="1"/>
  <c r="O31" i="1"/>
  <c r="O29" i="1"/>
  <c r="O27" i="1"/>
  <c r="O25" i="1"/>
  <c r="O23" i="1"/>
  <c r="O21" i="1"/>
  <c r="O19" i="1"/>
  <c r="O17" i="1"/>
  <c r="O15" i="1"/>
  <c r="O13" i="1"/>
  <c r="O11" i="1"/>
  <c r="O9" i="1"/>
  <c r="Q77" i="1"/>
  <c r="Q75" i="1"/>
  <c r="Q73" i="1"/>
  <c r="Q71" i="1"/>
  <c r="Q69" i="1"/>
  <c r="Q67" i="1"/>
  <c r="Q65" i="1"/>
  <c r="Q63" i="1"/>
  <c r="Q61" i="1"/>
  <c r="Q59" i="1"/>
  <c r="Q57" i="1"/>
  <c r="Q55" i="1"/>
  <c r="Q53" i="1"/>
  <c r="Q51" i="1"/>
  <c r="Q49" i="1"/>
  <c r="Q47" i="1"/>
  <c r="Q45" i="1"/>
  <c r="Q43" i="1"/>
  <c r="Q41" i="1"/>
  <c r="Q39" i="1"/>
  <c r="Q37" i="1"/>
  <c r="Q35" i="1"/>
  <c r="Q33" i="1"/>
  <c r="Q31" i="1"/>
  <c r="Q29" i="1"/>
  <c r="Q27" i="1"/>
  <c r="Q25" i="1"/>
  <c r="Q23" i="1"/>
  <c r="Q21" i="1"/>
  <c r="Q19" i="1"/>
  <c r="Q17" i="1"/>
  <c r="Q15" i="1"/>
  <c r="Q13" i="1"/>
  <c r="Q11" i="1"/>
  <c r="Q9" i="1"/>
  <c r="M79" i="2"/>
  <c r="M80" i="2" s="1"/>
  <c r="M81" i="2" s="1"/>
  <c r="M82" i="2" s="1"/>
  <c r="M83" i="2" s="1"/>
  <c r="M84" i="2" s="1"/>
  <c r="M85" i="2" s="1"/>
  <c r="M86" i="2" s="1"/>
  <c r="M87" i="2" s="1"/>
  <c r="M88" i="2" s="1"/>
  <c r="M89" i="2" s="1"/>
  <c r="M90" i="2" s="1"/>
  <c r="M91" i="2" s="1"/>
  <c r="M92" i="2" s="1"/>
  <c r="M93" i="2" s="1"/>
  <c r="M94" i="2" s="1"/>
  <c r="M95" i="2" s="1"/>
  <c r="M96" i="2" s="1"/>
  <c r="M97" i="2" s="1"/>
  <c r="M98" i="2" s="1"/>
  <c r="M99" i="2" s="1"/>
  <c r="M100" i="2" s="1"/>
  <c r="M101" i="2" s="1"/>
  <c r="M102" i="2" s="1"/>
  <c r="Q10" i="2"/>
  <c r="Q9" i="2"/>
  <c r="O10" i="2"/>
  <c r="N9" i="2"/>
  <c r="N10" i="2"/>
  <c r="Z62" i="2"/>
  <c r="AA62" i="2"/>
  <c r="N77" i="1"/>
  <c r="N75" i="1"/>
  <c r="N73" i="1"/>
  <c r="N71" i="1"/>
  <c r="N69" i="1"/>
  <c r="N67" i="1"/>
  <c r="N65" i="1"/>
  <c r="N63" i="1"/>
  <c r="N61" i="1"/>
  <c r="N59" i="1"/>
  <c r="N57" i="1"/>
  <c r="N55" i="1"/>
  <c r="N53" i="1"/>
  <c r="N51" i="1"/>
  <c r="N49" i="1"/>
  <c r="N47" i="1"/>
  <c r="N45" i="1"/>
  <c r="N43" i="1"/>
  <c r="N41" i="1"/>
  <c r="N39" i="1"/>
  <c r="N37" i="1"/>
  <c r="N35" i="1"/>
  <c r="N33" i="1"/>
  <c r="N31" i="1"/>
  <c r="N29" i="1"/>
  <c r="N27" i="1"/>
  <c r="N25" i="1"/>
  <c r="N23" i="1"/>
  <c r="N21" i="1"/>
  <c r="N19" i="1"/>
  <c r="N17" i="1"/>
  <c r="N15" i="1"/>
  <c r="N13" i="1"/>
  <c r="N11" i="1"/>
  <c r="N9" i="1"/>
  <c r="N76" i="1"/>
  <c r="N74" i="1"/>
  <c r="N72" i="1"/>
  <c r="N70" i="1"/>
  <c r="N68" i="1"/>
  <c r="N66" i="1"/>
  <c r="N64" i="1"/>
  <c r="N62" i="1"/>
  <c r="N60" i="1"/>
  <c r="N58" i="1"/>
  <c r="N56" i="1"/>
  <c r="N54" i="1"/>
  <c r="N52" i="1"/>
  <c r="N50" i="1"/>
  <c r="N48" i="1"/>
  <c r="N46" i="1"/>
  <c r="N44" i="1"/>
  <c r="N42" i="1"/>
  <c r="N40" i="1"/>
  <c r="N38" i="1"/>
  <c r="N36" i="1"/>
  <c r="N34" i="1"/>
  <c r="N32" i="1"/>
  <c r="N30" i="1"/>
  <c r="N28" i="1"/>
  <c r="N26" i="1"/>
  <c r="N24" i="1"/>
  <c r="N22" i="1"/>
  <c r="N20" i="1"/>
  <c r="N18" i="1"/>
  <c r="N16" i="1"/>
  <c r="N14" i="1"/>
  <c r="N12" i="1"/>
  <c r="N10" i="1"/>
  <c r="N8" i="1"/>
  <c r="V104" i="28" l="1"/>
  <c r="V87" i="28"/>
  <c r="U87" i="28" s="1"/>
  <c r="V85" i="28"/>
  <c r="U85" i="28" s="1"/>
  <c r="V83" i="28"/>
  <c r="U83" i="28" s="1"/>
  <c r="V81" i="28"/>
  <c r="U81" i="28" s="1"/>
  <c r="V79" i="28"/>
  <c r="U79" i="28" s="1"/>
  <c r="V103" i="28"/>
  <c r="V102" i="28"/>
  <c r="V101" i="28"/>
  <c r="V100" i="28"/>
  <c r="V99" i="28"/>
  <c r="V98" i="28"/>
  <c r="V97" i="28"/>
  <c r="V96" i="28"/>
  <c r="V95" i="28"/>
  <c r="V94" i="28"/>
  <c r="V93" i="28"/>
  <c r="V92" i="28"/>
  <c r="V91" i="28"/>
  <c r="V90" i="28"/>
  <c r="V89" i="28"/>
  <c r="V88" i="28"/>
  <c r="U88" i="28" s="1"/>
  <c r="V86" i="28"/>
  <c r="U86" i="28" s="1"/>
  <c r="V84" i="28"/>
  <c r="U84" i="28" s="1"/>
  <c r="V82" i="28"/>
  <c r="U82" i="28" s="1"/>
  <c r="V80" i="28"/>
  <c r="U80" i="28" s="1"/>
  <c r="V103" i="27"/>
  <c r="V86" i="27"/>
  <c r="U86" i="27" s="1"/>
  <c r="V84" i="27"/>
  <c r="U84" i="27" s="1"/>
  <c r="V82" i="27"/>
  <c r="U82" i="27" s="1"/>
  <c r="V80" i="27"/>
  <c r="U80" i="27" s="1"/>
  <c r="V78" i="27"/>
  <c r="U78" i="27" s="1"/>
  <c r="V102" i="27"/>
  <c r="V101" i="27"/>
  <c r="V100" i="27"/>
  <c r="V99" i="27"/>
  <c r="V98" i="27"/>
  <c r="V97" i="27"/>
  <c r="V96" i="27"/>
  <c r="V95" i="27"/>
  <c r="V94" i="27"/>
  <c r="V93" i="27"/>
  <c r="V92" i="27"/>
  <c r="V91" i="27"/>
  <c r="V90" i="27"/>
  <c r="V89" i="27"/>
  <c r="V88" i="27"/>
  <c r="V87" i="27"/>
  <c r="U87" i="27" s="1"/>
  <c r="V85" i="27"/>
  <c r="U85" i="27" s="1"/>
  <c r="V83" i="27"/>
  <c r="U83" i="27" s="1"/>
  <c r="V81" i="27"/>
  <c r="U81" i="27" s="1"/>
  <c r="V79" i="27"/>
  <c r="U79" i="27" s="1"/>
  <c r="V103" i="26"/>
  <c r="V86" i="26"/>
  <c r="U86" i="26" s="1"/>
  <c r="V84" i="26"/>
  <c r="U84" i="26" s="1"/>
  <c r="V82" i="26"/>
  <c r="U82" i="26" s="1"/>
  <c r="V80" i="26"/>
  <c r="U80" i="26" s="1"/>
  <c r="V78" i="26"/>
  <c r="U78" i="26" s="1"/>
  <c r="V102" i="26"/>
  <c r="V101" i="26"/>
  <c r="V100" i="26"/>
  <c r="V99" i="26"/>
  <c r="V98" i="26"/>
  <c r="V97" i="26"/>
  <c r="V96" i="26"/>
  <c r="V95" i="26"/>
  <c r="V94" i="26"/>
  <c r="V93" i="26"/>
  <c r="V92" i="26"/>
  <c r="V91" i="26"/>
  <c r="V90" i="26"/>
  <c r="V89" i="26"/>
  <c r="V88" i="26"/>
  <c r="V87" i="26"/>
  <c r="U87" i="26" s="1"/>
  <c r="V85" i="26"/>
  <c r="U85" i="26" s="1"/>
  <c r="V83" i="26"/>
  <c r="U83" i="26" s="1"/>
  <c r="V81" i="26"/>
  <c r="U81" i="26" s="1"/>
  <c r="V79" i="26"/>
  <c r="U79" i="26" s="1"/>
  <c r="V103" i="25"/>
  <c r="V86" i="25"/>
  <c r="U86" i="25" s="1"/>
  <c r="V84" i="25"/>
  <c r="U84" i="25" s="1"/>
  <c r="V82" i="25"/>
  <c r="U82" i="25" s="1"/>
  <c r="V80" i="25"/>
  <c r="U80" i="25" s="1"/>
  <c r="V78" i="25"/>
  <c r="U78" i="25" s="1"/>
  <c r="V102" i="25"/>
  <c r="V101" i="25"/>
  <c r="V100" i="25"/>
  <c r="V99" i="25"/>
  <c r="V98" i="25"/>
  <c r="V97" i="25"/>
  <c r="V96" i="25"/>
  <c r="V95" i="25"/>
  <c r="V94" i="25"/>
  <c r="V93" i="25"/>
  <c r="V92" i="25"/>
  <c r="V91" i="25"/>
  <c r="V90" i="25"/>
  <c r="V89" i="25"/>
  <c r="V88" i="25"/>
  <c r="V87" i="25"/>
  <c r="U87" i="25" s="1"/>
  <c r="V85" i="25"/>
  <c r="U85" i="25" s="1"/>
  <c r="V83" i="25"/>
  <c r="U83" i="25" s="1"/>
  <c r="V81" i="25"/>
  <c r="U81" i="25" s="1"/>
  <c r="V79" i="25"/>
  <c r="U79" i="25" s="1"/>
  <c r="V103" i="24"/>
  <c r="V86" i="24"/>
  <c r="U86" i="24" s="1"/>
  <c r="V84" i="24"/>
  <c r="U84" i="24" s="1"/>
  <c r="V82" i="24"/>
  <c r="U82" i="24" s="1"/>
  <c r="V80" i="24"/>
  <c r="U80" i="24" s="1"/>
  <c r="V78" i="24"/>
  <c r="U78" i="24" s="1"/>
  <c r="V102" i="24"/>
  <c r="V101" i="24"/>
  <c r="V100" i="24"/>
  <c r="V99" i="24"/>
  <c r="V98" i="24"/>
  <c r="V97" i="24"/>
  <c r="V96" i="24"/>
  <c r="V95" i="24"/>
  <c r="V94" i="24"/>
  <c r="V93" i="24"/>
  <c r="V92" i="24"/>
  <c r="V91" i="24"/>
  <c r="V90" i="24"/>
  <c r="V89" i="24"/>
  <c r="V88" i="24"/>
  <c r="V87" i="24"/>
  <c r="U87" i="24" s="1"/>
  <c r="V85" i="24"/>
  <c r="U85" i="24" s="1"/>
  <c r="V83" i="24"/>
  <c r="U83" i="24" s="1"/>
  <c r="V81" i="24"/>
  <c r="U81" i="24" s="1"/>
  <c r="V79" i="24"/>
  <c r="U79" i="24" s="1"/>
  <c r="U63" i="23"/>
  <c r="T79" i="23" s="1"/>
  <c r="V103" i="22"/>
  <c r="V86" i="22"/>
  <c r="U86" i="22" s="1"/>
  <c r="V84" i="22"/>
  <c r="U84" i="22" s="1"/>
  <c r="V82" i="22"/>
  <c r="U82" i="22" s="1"/>
  <c r="V80" i="22"/>
  <c r="U80" i="22" s="1"/>
  <c r="V78" i="22"/>
  <c r="U78" i="22" s="1"/>
  <c r="V102" i="22"/>
  <c r="V101" i="22"/>
  <c r="V100" i="22"/>
  <c r="V99" i="22"/>
  <c r="V98" i="22"/>
  <c r="V97" i="22"/>
  <c r="V96" i="22"/>
  <c r="V95" i="22"/>
  <c r="V94" i="22"/>
  <c r="V93" i="22"/>
  <c r="V92" i="22"/>
  <c r="V91" i="22"/>
  <c r="V90" i="22"/>
  <c r="V89" i="22"/>
  <c r="V88" i="22"/>
  <c r="V87" i="22"/>
  <c r="U87" i="22" s="1"/>
  <c r="V85" i="22"/>
  <c r="U85" i="22" s="1"/>
  <c r="V83" i="22"/>
  <c r="U83" i="22" s="1"/>
  <c r="V81" i="22"/>
  <c r="U81" i="22" s="1"/>
  <c r="V79" i="22"/>
  <c r="U79" i="22" s="1"/>
  <c r="V103" i="21"/>
  <c r="V86" i="21"/>
  <c r="U86" i="21" s="1"/>
  <c r="V84" i="21"/>
  <c r="U84" i="21" s="1"/>
  <c r="V82" i="21"/>
  <c r="U82" i="21" s="1"/>
  <c r="V80" i="21"/>
  <c r="U80" i="21" s="1"/>
  <c r="V78" i="21"/>
  <c r="U78" i="21" s="1"/>
  <c r="V102" i="21"/>
  <c r="V101" i="21"/>
  <c r="V100" i="21"/>
  <c r="V99" i="21"/>
  <c r="V98" i="21"/>
  <c r="V97" i="21"/>
  <c r="V96" i="21"/>
  <c r="V95" i="21"/>
  <c r="V94" i="21"/>
  <c r="V93" i="21"/>
  <c r="V92" i="21"/>
  <c r="V91" i="21"/>
  <c r="V90" i="21"/>
  <c r="V89" i="21"/>
  <c r="V88" i="21"/>
  <c r="V87" i="21"/>
  <c r="U87" i="21" s="1"/>
  <c r="V85" i="21"/>
  <c r="U85" i="21" s="1"/>
  <c r="V83" i="21"/>
  <c r="U83" i="21" s="1"/>
  <c r="V81" i="21"/>
  <c r="U81" i="21" s="1"/>
  <c r="V79" i="21"/>
  <c r="U79" i="21" s="1"/>
  <c r="U62" i="20"/>
  <c r="T78" i="20" s="1"/>
  <c r="U62" i="19"/>
  <c r="T78" i="19" s="1"/>
  <c r="U63" i="18"/>
  <c r="T79" i="18" s="1"/>
  <c r="V103" i="17"/>
  <c r="V86" i="17"/>
  <c r="U86" i="17" s="1"/>
  <c r="V84" i="17"/>
  <c r="U84" i="17" s="1"/>
  <c r="V82" i="17"/>
  <c r="U82" i="17" s="1"/>
  <c r="V80" i="17"/>
  <c r="U80" i="17" s="1"/>
  <c r="V78" i="17"/>
  <c r="U78" i="17" s="1"/>
  <c r="V102" i="17"/>
  <c r="V101" i="17"/>
  <c r="V100" i="17"/>
  <c r="V99" i="17"/>
  <c r="V98" i="17"/>
  <c r="V97" i="17"/>
  <c r="V96" i="17"/>
  <c r="V95" i="17"/>
  <c r="V94" i="17"/>
  <c r="V93" i="17"/>
  <c r="V92" i="17"/>
  <c r="V91" i="17"/>
  <c r="V90" i="17"/>
  <c r="V89" i="17"/>
  <c r="V88" i="17"/>
  <c r="V87" i="17"/>
  <c r="U87" i="17" s="1"/>
  <c r="V85" i="17"/>
  <c r="U85" i="17" s="1"/>
  <c r="V83" i="17"/>
  <c r="U83" i="17" s="1"/>
  <c r="V81" i="17"/>
  <c r="U81" i="17" s="1"/>
  <c r="V79" i="17"/>
  <c r="U79" i="17" s="1"/>
  <c r="V103" i="16"/>
  <c r="V86" i="16"/>
  <c r="U86" i="16" s="1"/>
  <c r="V84" i="16"/>
  <c r="U84" i="16" s="1"/>
  <c r="V82" i="16"/>
  <c r="U82" i="16" s="1"/>
  <c r="V80" i="16"/>
  <c r="U80" i="16" s="1"/>
  <c r="V78" i="16"/>
  <c r="U78" i="16" s="1"/>
  <c r="V102" i="16"/>
  <c r="V101" i="16"/>
  <c r="V100" i="16"/>
  <c r="V99" i="16"/>
  <c r="V98" i="16"/>
  <c r="V97" i="16"/>
  <c r="V96" i="16"/>
  <c r="V95" i="16"/>
  <c r="V94" i="16"/>
  <c r="V93" i="16"/>
  <c r="V92" i="16"/>
  <c r="V91" i="16"/>
  <c r="V90" i="16"/>
  <c r="V89" i="16"/>
  <c r="V88" i="16"/>
  <c r="V87" i="16"/>
  <c r="U87" i="16" s="1"/>
  <c r="V85" i="16"/>
  <c r="U85" i="16" s="1"/>
  <c r="V83" i="16"/>
  <c r="U83" i="16" s="1"/>
  <c r="V81" i="16"/>
  <c r="U81" i="16" s="1"/>
  <c r="V79" i="16"/>
  <c r="U79" i="16" s="1"/>
  <c r="V103" i="15"/>
  <c r="V86" i="15"/>
  <c r="U86" i="15" s="1"/>
  <c r="V84" i="15"/>
  <c r="U84" i="15" s="1"/>
  <c r="V82" i="15"/>
  <c r="U82" i="15" s="1"/>
  <c r="V80" i="15"/>
  <c r="U80" i="15" s="1"/>
  <c r="V78" i="15"/>
  <c r="U78" i="15" s="1"/>
  <c r="V102" i="15"/>
  <c r="V101" i="15"/>
  <c r="V100" i="15"/>
  <c r="V99" i="15"/>
  <c r="V98" i="15"/>
  <c r="V97" i="15"/>
  <c r="V96" i="15"/>
  <c r="V95" i="15"/>
  <c r="V94" i="15"/>
  <c r="V93" i="15"/>
  <c r="V92" i="15"/>
  <c r="V91" i="15"/>
  <c r="V90" i="15"/>
  <c r="V89" i="15"/>
  <c r="V88" i="15"/>
  <c r="V87" i="15"/>
  <c r="U87" i="15" s="1"/>
  <c r="V85" i="15"/>
  <c r="U85" i="15" s="1"/>
  <c r="V83" i="15"/>
  <c r="U83" i="15" s="1"/>
  <c r="V81" i="15"/>
  <c r="U81" i="15" s="1"/>
  <c r="V79" i="15"/>
  <c r="U79" i="15" s="1"/>
  <c r="V103" i="14"/>
  <c r="V86" i="14"/>
  <c r="U86" i="14" s="1"/>
  <c r="V84" i="14"/>
  <c r="U84" i="14" s="1"/>
  <c r="V82" i="14"/>
  <c r="U82" i="14" s="1"/>
  <c r="V80" i="14"/>
  <c r="U80" i="14" s="1"/>
  <c r="V78" i="14"/>
  <c r="U78" i="14" s="1"/>
  <c r="V102" i="14"/>
  <c r="V101" i="14"/>
  <c r="V100" i="14"/>
  <c r="V99" i="14"/>
  <c r="V98" i="14"/>
  <c r="V97" i="14"/>
  <c r="V96" i="14"/>
  <c r="V95" i="14"/>
  <c r="V94" i="14"/>
  <c r="V93" i="14"/>
  <c r="V92" i="14"/>
  <c r="V91" i="14"/>
  <c r="V90" i="14"/>
  <c r="V89" i="14"/>
  <c r="V88" i="14"/>
  <c r="V87" i="14"/>
  <c r="U87" i="14" s="1"/>
  <c r="V85" i="14"/>
  <c r="U85" i="14" s="1"/>
  <c r="V83" i="14"/>
  <c r="U83" i="14" s="1"/>
  <c r="V81" i="14"/>
  <c r="U81" i="14" s="1"/>
  <c r="V79" i="14"/>
  <c r="U79" i="14" s="1"/>
  <c r="V104" i="13"/>
  <c r="V87" i="13"/>
  <c r="U87" i="13" s="1"/>
  <c r="V85" i="13"/>
  <c r="U85" i="13" s="1"/>
  <c r="V83" i="13"/>
  <c r="U83" i="13" s="1"/>
  <c r="V81" i="13"/>
  <c r="U81" i="13" s="1"/>
  <c r="V79" i="13"/>
  <c r="U79" i="13" s="1"/>
  <c r="V103" i="13"/>
  <c r="V102" i="13"/>
  <c r="V101" i="13"/>
  <c r="V100" i="13"/>
  <c r="V99" i="13"/>
  <c r="V98" i="13"/>
  <c r="V97" i="13"/>
  <c r="V96" i="13"/>
  <c r="V95" i="13"/>
  <c r="V94" i="13"/>
  <c r="V93" i="13"/>
  <c r="V92" i="13"/>
  <c r="V91" i="13"/>
  <c r="V90" i="13"/>
  <c r="V89" i="13"/>
  <c r="V88" i="13"/>
  <c r="U88" i="13" s="1"/>
  <c r="V86" i="13"/>
  <c r="U86" i="13" s="1"/>
  <c r="V84" i="13"/>
  <c r="U84" i="13" s="1"/>
  <c r="V82" i="13"/>
  <c r="U82" i="13" s="1"/>
  <c r="V80" i="13"/>
  <c r="U80" i="13" s="1"/>
  <c r="V103" i="12"/>
  <c r="V86" i="12"/>
  <c r="U86" i="12" s="1"/>
  <c r="V84" i="12"/>
  <c r="U84" i="12" s="1"/>
  <c r="V82" i="12"/>
  <c r="U82" i="12" s="1"/>
  <c r="V80" i="12"/>
  <c r="U80" i="12" s="1"/>
  <c r="V78" i="12"/>
  <c r="U78" i="12" s="1"/>
  <c r="V102" i="12"/>
  <c r="V101" i="12"/>
  <c r="V100" i="12"/>
  <c r="V99" i="12"/>
  <c r="V98" i="12"/>
  <c r="V97" i="12"/>
  <c r="V96" i="12"/>
  <c r="V95" i="12"/>
  <c r="V94" i="12"/>
  <c r="V93" i="12"/>
  <c r="V92" i="12"/>
  <c r="V91" i="12"/>
  <c r="V90" i="12"/>
  <c r="V89" i="12"/>
  <c r="V88" i="12"/>
  <c r="V87" i="12"/>
  <c r="U87" i="12" s="1"/>
  <c r="V85" i="12"/>
  <c r="U85" i="12" s="1"/>
  <c r="V83" i="12"/>
  <c r="U83" i="12" s="1"/>
  <c r="V81" i="12"/>
  <c r="U81" i="12" s="1"/>
  <c r="V79" i="12"/>
  <c r="U79" i="12" s="1"/>
  <c r="V103" i="11"/>
  <c r="V86" i="11"/>
  <c r="U86" i="11" s="1"/>
  <c r="V84" i="11"/>
  <c r="U84" i="11" s="1"/>
  <c r="V82" i="11"/>
  <c r="U82" i="11" s="1"/>
  <c r="V80" i="11"/>
  <c r="U80" i="11" s="1"/>
  <c r="V78" i="11"/>
  <c r="U78" i="11" s="1"/>
  <c r="V102" i="11"/>
  <c r="V101" i="11"/>
  <c r="V100" i="11"/>
  <c r="V99" i="11"/>
  <c r="V98" i="11"/>
  <c r="V97" i="11"/>
  <c r="V96" i="11"/>
  <c r="V95" i="11"/>
  <c r="V94" i="11"/>
  <c r="V93" i="11"/>
  <c r="V92" i="11"/>
  <c r="V91" i="11"/>
  <c r="V90" i="11"/>
  <c r="V89" i="11"/>
  <c r="V88" i="11"/>
  <c r="V87" i="11"/>
  <c r="U87" i="11" s="1"/>
  <c r="V85" i="11"/>
  <c r="U85" i="11" s="1"/>
  <c r="V83" i="11"/>
  <c r="U83" i="11" s="1"/>
  <c r="V81" i="11"/>
  <c r="U81" i="11" s="1"/>
  <c r="V79" i="11"/>
  <c r="U79" i="11" s="1"/>
  <c r="V103" i="10"/>
  <c r="V86" i="10"/>
  <c r="U86" i="10" s="1"/>
  <c r="V84" i="10"/>
  <c r="U84" i="10" s="1"/>
  <c r="V82" i="10"/>
  <c r="U82" i="10" s="1"/>
  <c r="V80" i="10"/>
  <c r="U80" i="10" s="1"/>
  <c r="V78" i="10"/>
  <c r="U78" i="10" s="1"/>
  <c r="V102" i="10"/>
  <c r="V101" i="10"/>
  <c r="V100" i="10"/>
  <c r="V99" i="10"/>
  <c r="V98" i="10"/>
  <c r="V97" i="10"/>
  <c r="V96" i="10"/>
  <c r="V95" i="10"/>
  <c r="V94" i="10"/>
  <c r="V93" i="10"/>
  <c r="V92" i="10"/>
  <c r="V91" i="10"/>
  <c r="V90" i="10"/>
  <c r="V89" i="10"/>
  <c r="V88" i="10"/>
  <c r="V87" i="10"/>
  <c r="U87" i="10" s="1"/>
  <c r="V85" i="10"/>
  <c r="U85" i="10" s="1"/>
  <c r="V83" i="10"/>
  <c r="U83" i="10" s="1"/>
  <c r="V81" i="10"/>
  <c r="U81" i="10" s="1"/>
  <c r="V79" i="10"/>
  <c r="U79" i="10" s="1"/>
  <c r="U62" i="9"/>
  <c r="T78" i="9" s="1"/>
  <c r="V104" i="8"/>
  <c r="V87" i="8"/>
  <c r="U87" i="8" s="1"/>
  <c r="V85" i="8"/>
  <c r="U85" i="8" s="1"/>
  <c r="V83" i="8"/>
  <c r="U83" i="8" s="1"/>
  <c r="V81" i="8"/>
  <c r="U81" i="8" s="1"/>
  <c r="V79" i="8"/>
  <c r="U79" i="8" s="1"/>
  <c r="V103" i="8"/>
  <c r="V102" i="8"/>
  <c r="V101" i="8"/>
  <c r="V100" i="8"/>
  <c r="V99" i="8"/>
  <c r="V98" i="8"/>
  <c r="V97" i="8"/>
  <c r="V96" i="8"/>
  <c r="V95" i="8"/>
  <c r="V94" i="8"/>
  <c r="V93" i="8"/>
  <c r="V92" i="8"/>
  <c r="V91" i="8"/>
  <c r="V90" i="8"/>
  <c r="V89" i="8"/>
  <c r="V88" i="8"/>
  <c r="U88" i="8" s="1"/>
  <c r="V86" i="8"/>
  <c r="U86" i="8" s="1"/>
  <c r="V84" i="8"/>
  <c r="U84" i="8" s="1"/>
  <c r="V82" i="8"/>
  <c r="U82" i="8" s="1"/>
  <c r="V80" i="8"/>
  <c r="U80" i="8" s="1"/>
  <c r="V103" i="7"/>
  <c r="V86" i="7"/>
  <c r="U86" i="7" s="1"/>
  <c r="V84" i="7"/>
  <c r="U84" i="7" s="1"/>
  <c r="V82" i="7"/>
  <c r="U82" i="7" s="1"/>
  <c r="V80" i="7"/>
  <c r="U80" i="7" s="1"/>
  <c r="V78" i="7"/>
  <c r="U78" i="7" s="1"/>
  <c r="V102" i="7"/>
  <c r="V101" i="7"/>
  <c r="V100" i="7"/>
  <c r="V99" i="7"/>
  <c r="V98" i="7"/>
  <c r="V97" i="7"/>
  <c r="V96" i="7"/>
  <c r="V95" i="7"/>
  <c r="V94" i="7"/>
  <c r="V93" i="7"/>
  <c r="V92" i="7"/>
  <c r="V91" i="7"/>
  <c r="V90" i="7"/>
  <c r="V89" i="7"/>
  <c r="V88" i="7"/>
  <c r="V87" i="7"/>
  <c r="U87" i="7" s="1"/>
  <c r="V85" i="7"/>
  <c r="U85" i="7" s="1"/>
  <c r="V83" i="7"/>
  <c r="U83" i="7" s="1"/>
  <c r="V81" i="7"/>
  <c r="U81" i="7" s="1"/>
  <c r="V79" i="7"/>
  <c r="U79" i="7" s="1"/>
  <c r="U62" i="6"/>
  <c r="T78" i="6" s="1"/>
  <c r="V103" i="5"/>
  <c r="V86" i="5"/>
  <c r="U86" i="5" s="1"/>
  <c r="V84" i="5"/>
  <c r="U84" i="5" s="1"/>
  <c r="V82" i="5"/>
  <c r="U82" i="5" s="1"/>
  <c r="V80" i="5"/>
  <c r="U80" i="5" s="1"/>
  <c r="V78" i="5"/>
  <c r="U78" i="5" s="1"/>
  <c r="V102" i="5"/>
  <c r="V101" i="5"/>
  <c r="V100" i="5"/>
  <c r="V99" i="5"/>
  <c r="V98" i="5"/>
  <c r="V97" i="5"/>
  <c r="V96" i="5"/>
  <c r="V95" i="5"/>
  <c r="V94" i="5"/>
  <c r="V93" i="5"/>
  <c r="V92" i="5"/>
  <c r="V91" i="5"/>
  <c r="V90" i="5"/>
  <c r="V89" i="5"/>
  <c r="V88" i="5"/>
  <c r="V87" i="5"/>
  <c r="U87" i="5" s="1"/>
  <c r="V85" i="5"/>
  <c r="U85" i="5" s="1"/>
  <c r="V83" i="5"/>
  <c r="U83" i="5" s="1"/>
  <c r="V81" i="5"/>
  <c r="U81" i="5" s="1"/>
  <c r="V79" i="5"/>
  <c r="U79" i="5" s="1"/>
  <c r="V103" i="4"/>
  <c r="V86" i="4"/>
  <c r="U86" i="4" s="1"/>
  <c r="V84" i="4"/>
  <c r="U84" i="4" s="1"/>
  <c r="V82" i="4"/>
  <c r="U82" i="4" s="1"/>
  <c r="V80" i="4"/>
  <c r="U80" i="4" s="1"/>
  <c r="V78" i="4"/>
  <c r="U78" i="4" s="1"/>
  <c r="V102" i="4"/>
  <c r="V101" i="4"/>
  <c r="V100" i="4"/>
  <c r="V99" i="4"/>
  <c r="V98" i="4"/>
  <c r="V97" i="4"/>
  <c r="V96" i="4"/>
  <c r="V95" i="4"/>
  <c r="V94" i="4"/>
  <c r="V93" i="4"/>
  <c r="V92" i="4"/>
  <c r="V91" i="4"/>
  <c r="V90" i="4"/>
  <c r="V89" i="4"/>
  <c r="V88" i="4"/>
  <c r="V87" i="4"/>
  <c r="U87" i="4" s="1"/>
  <c r="V85" i="4"/>
  <c r="U85" i="4" s="1"/>
  <c r="V83" i="4"/>
  <c r="U83" i="4" s="1"/>
  <c r="V81" i="4"/>
  <c r="U81" i="4" s="1"/>
  <c r="V79" i="4"/>
  <c r="U79" i="4" s="1"/>
  <c r="V104" i="3"/>
  <c r="V87" i="3"/>
  <c r="U87" i="3" s="1"/>
  <c r="V85" i="3"/>
  <c r="U85" i="3" s="1"/>
  <c r="V83" i="3"/>
  <c r="U83" i="3" s="1"/>
  <c r="V81" i="3"/>
  <c r="U81" i="3" s="1"/>
  <c r="V79" i="3"/>
  <c r="U79" i="3" s="1"/>
  <c r="V103" i="3"/>
  <c r="V102" i="3"/>
  <c r="V101" i="3"/>
  <c r="V100" i="3"/>
  <c r="V99" i="3"/>
  <c r="V98" i="3"/>
  <c r="V97" i="3"/>
  <c r="V96" i="3"/>
  <c r="V95" i="3"/>
  <c r="V94" i="3"/>
  <c r="V93" i="3"/>
  <c r="V92" i="3"/>
  <c r="V91" i="3"/>
  <c r="V90" i="3"/>
  <c r="V89" i="3"/>
  <c r="V88" i="3"/>
  <c r="U88" i="3" s="1"/>
  <c r="V86" i="3"/>
  <c r="U86" i="3" s="1"/>
  <c r="V84" i="3"/>
  <c r="U84" i="3" s="1"/>
  <c r="V82" i="3"/>
  <c r="U82" i="3" s="1"/>
  <c r="V80" i="3"/>
  <c r="U80" i="3" s="1"/>
  <c r="R102" i="2"/>
  <c r="Q102" i="2"/>
  <c r="Q11" i="2"/>
  <c r="N11" i="2"/>
  <c r="O11" i="2"/>
  <c r="AB62" i="2"/>
  <c r="AD62" i="2" s="1"/>
  <c r="AE62" i="2" s="1"/>
  <c r="U86" i="1"/>
  <c r="U84" i="1"/>
  <c r="U82" i="1"/>
  <c r="U80" i="1"/>
  <c r="U78" i="1"/>
  <c r="U85" i="1"/>
  <c r="U83" i="1"/>
  <c r="U79" i="1"/>
  <c r="T80" i="23" l="1"/>
  <c r="L79" i="23"/>
  <c r="T79" i="20"/>
  <c r="L78" i="20"/>
  <c r="T79" i="19"/>
  <c r="L78" i="19"/>
  <c r="T80" i="18"/>
  <c r="L79" i="18"/>
  <c r="T79" i="9"/>
  <c r="L78" i="9"/>
  <c r="T79" i="6"/>
  <c r="L78" i="6"/>
  <c r="U63" i="28"/>
  <c r="T79" i="28" s="1"/>
  <c r="U62" i="27"/>
  <c r="T78" i="27" s="1"/>
  <c r="U62" i="26"/>
  <c r="T78" i="26" s="1"/>
  <c r="U62" i="25"/>
  <c r="T78" i="25" s="1"/>
  <c r="U62" i="24"/>
  <c r="T78" i="24" s="1"/>
  <c r="U62" i="22"/>
  <c r="T78" i="22" s="1"/>
  <c r="U62" i="21"/>
  <c r="T78" i="21" s="1"/>
  <c r="U62" i="17"/>
  <c r="T78" i="17" s="1"/>
  <c r="U62" i="16"/>
  <c r="T78" i="16" s="1"/>
  <c r="U62" i="15"/>
  <c r="T78" i="15" s="1"/>
  <c r="U62" i="14"/>
  <c r="T78" i="14" s="1"/>
  <c r="T79" i="14" s="1"/>
  <c r="T80" i="14" s="1"/>
  <c r="T81" i="14" s="1"/>
  <c r="T82" i="14" s="1"/>
  <c r="T83" i="14" s="1"/>
  <c r="T84" i="14" s="1"/>
  <c r="T85" i="14" s="1"/>
  <c r="T86" i="14" s="1"/>
  <c r="T87" i="14" s="1"/>
  <c r="T88" i="14" s="1"/>
  <c r="T89" i="14" s="1"/>
  <c r="T90" i="14" s="1"/>
  <c r="T91" i="14" s="1"/>
  <c r="T92" i="14" s="1"/>
  <c r="T93" i="14" s="1"/>
  <c r="T94" i="14" s="1"/>
  <c r="T95" i="14" s="1"/>
  <c r="T96" i="14" s="1"/>
  <c r="T97" i="14" s="1"/>
  <c r="T98" i="14" s="1"/>
  <c r="T99" i="14" s="1"/>
  <c r="T100" i="14" s="1"/>
  <c r="T101" i="14" s="1"/>
  <c r="T102" i="14" s="1"/>
  <c r="U63" i="13"/>
  <c r="T79" i="13" s="1"/>
  <c r="U62" i="12"/>
  <c r="T78" i="12" s="1"/>
  <c r="U62" i="11"/>
  <c r="T78" i="11" s="1"/>
  <c r="U62" i="10"/>
  <c r="T78" i="10" s="1"/>
  <c r="U63" i="8"/>
  <c r="T79" i="8" s="1"/>
  <c r="U62" i="7"/>
  <c r="T78" i="7" s="1"/>
  <c r="U62" i="5"/>
  <c r="T78" i="5" s="1"/>
  <c r="U62" i="4"/>
  <c r="T78" i="4" s="1"/>
  <c r="U63" i="3"/>
  <c r="T79" i="3" s="1"/>
  <c r="T80" i="3" s="1"/>
  <c r="T81" i="3" s="1"/>
  <c r="T82" i="3" s="1"/>
  <c r="T83" i="3" s="1"/>
  <c r="T84" i="3" s="1"/>
  <c r="T85" i="3" s="1"/>
  <c r="T86" i="3" s="1"/>
  <c r="T87" i="3" s="1"/>
  <c r="T88" i="3" s="1"/>
  <c r="T89" i="3" s="1"/>
  <c r="T90" i="3" s="1"/>
  <c r="T91" i="3" s="1"/>
  <c r="T92" i="3" s="1"/>
  <c r="T93" i="3" s="1"/>
  <c r="T94" i="3" s="1"/>
  <c r="T95" i="3" s="1"/>
  <c r="T96" i="3" s="1"/>
  <c r="T97" i="3" s="1"/>
  <c r="T98" i="3" s="1"/>
  <c r="T99" i="3" s="1"/>
  <c r="T100" i="3" s="1"/>
  <c r="T101" i="3" s="1"/>
  <c r="T102" i="3" s="1"/>
  <c r="T103" i="3" s="1"/>
  <c r="Q12" i="2"/>
  <c r="O12" i="2"/>
  <c r="AC62" i="2"/>
  <c r="V82" i="2" s="1"/>
  <c r="V86" i="2"/>
  <c r="U86" i="2" s="1"/>
  <c r="V84" i="2"/>
  <c r="U84" i="2" s="1"/>
  <c r="U82" i="2"/>
  <c r="V80" i="2"/>
  <c r="U80" i="2" s="1"/>
  <c r="V78" i="2"/>
  <c r="U78" i="2" s="1"/>
  <c r="V102" i="2"/>
  <c r="V101" i="2"/>
  <c r="V100" i="2"/>
  <c r="V99" i="2"/>
  <c r="V98" i="2"/>
  <c r="V97" i="2"/>
  <c r="V96" i="2"/>
  <c r="V95" i="2"/>
  <c r="V94" i="2"/>
  <c r="V93" i="2"/>
  <c r="V92" i="2"/>
  <c r="V91" i="2"/>
  <c r="V90" i="2"/>
  <c r="V89" i="2"/>
  <c r="V88" i="2"/>
  <c r="V87" i="2"/>
  <c r="U87" i="2" s="1"/>
  <c r="V85" i="2"/>
  <c r="U85" i="2" s="1"/>
  <c r="V83" i="2"/>
  <c r="U83" i="2" s="1"/>
  <c r="V81" i="2"/>
  <c r="U81" i="2" s="1"/>
  <c r="V79" i="2"/>
  <c r="U79" i="2" s="1"/>
  <c r="U62" i="1"/>
  <c r="T80" i="28" l="1"/>
  <c r="L79" i="28"/>
  <c r="M80" i="28" s="1"/>
  <c r="T79" i="27"/>
  <c r="L78" i="27"/>
  <c r="T79" i="26"/>
  <c r="L78" i="26"/>
  <c r="T79" i="25"/>
  <c r="L78" i="25"/>
  <c r="T79" i="24"/>
  <c r="L78" i="24"/>
  <c r="T81" i="23"/>
  <c r="L80" i="23"/>
  <c r="T79" i="22"/>
  <c r="L78" i="22"/>
  <c r="T79" i="21"/>
  <c r="L78" i="21"/>
  <c r="T80" i="20"/>
  <c r="L79" i="20"/>
  <c r="T80" i="19"/>
  <c r="L79" i="19"/>
  <c r="T81" i="18"/>
  <c r="L80" i="18"/>
  <c r="T79" i="17"/>
  <c r="L80" i="17"/>
  <c r="T79" i="16"/>
  <c r="L78" i="16"/>
  <c r="T79" i="15"/>
  <c r="L78" i="15"/>
  <c r="T80" i="13"/>
  <c r="L79" i="13"/>
  <c r="T79" i="12"/>
  <c r="L78" i="12"/>
  <c r="T79" i="11"/>
  <c r="L78" i="11"/>
  <c r="T79" i="10"/>
  <c r="L77" i="10"/>
  <c r="T80" i="9"/>
  <c r="L79" i="9"/>
  <c r="T80" i="8"/>
  <c r="L79" i="8"/>
  <c r="T79" i="7"/>
  <c r="L79" i="7"/>
  <c r="T80" i="6"/>
  <c r="L79" i="6"/>
  <c r="T79" i="5"/>
  <c r="L78" i="5"/>
  <c r="T79" i="4"/>
  <c r="L80" i="4"/>
  <c r="N12" i="2"/>
  <c r="Q13" i="2"/>
  <c r="N13" i="2"/>
  <c r="O13" i="2"/>
  <c r="V103" i="2"/>
  <c r="U62" i="2"/>
  <c r="T78" i="2" s="1"/>
  <c r="T79" i="2" s="1"/>
  <c r="T80" i="2" s="1"/>
  <c r="T81" i="2" s="1"/>
  <c r="T82" i="2" s="1"/>
  <c r="T83" i="2" s="1"/>
  <c r="T84" i="2" s="1"/>
  <c r="T85" i="2" s="1"/>
  <c r="T86" i="2" s="1"/>
  <c r="T87" i="2" s="1"/>
  <c r="T88" i="2" s="1"/>
  <c r="T89" i="2" s="1"/>
  <c r="T90" i="2" s="1"/>
  <c r="T91" i="2" s="1"/>
  <c r="T92" i="2" s="1"/>
  <c r="T93" i="2" s="1"/>
  <c r="T94" i="2" s="1"/>
  <c r="T95" i="2" s="1"/>
  <c r="T96" i="2" s="1"/>
  <c r="T97" i="2" s="1"/>
  <c r="T98" i="2" s="1"/>
  <c r="T99" i="2" s="1"/>
  <c r="T100" i="2" s="1"/>
  <c r="T101" i="2" s="1"/>
  <c r="T102" i="2" s="1"/>
  <c r="T78" i="1"/>
  <c r="N79" i="28" l="1"/>
  <c r="O80" i="28"/>
  <c r="T81" i="28"/>
  <c r="L80" i="28"/>
  <c r="M81" i="28" s="1"/>
  <c r="T80" i="27"/>
  <c r="L79" i="27"/>
  <c r="T80" i="26"/>
  <c r="L79" i="26"/>
  <c r="T80" i="25"/>
  <c r="L79" i="25"/>
  <c r="T80" i="24"/>
  <c r="L79" i="24"/>
  <c r="T82" i="23"/>
  <c r="L81" i="23"/>
  <c r="T80" i="22"/>
  <c r="L79" i="22"/>
  <c r="T80" i="21"/>
  <c r="L79" i="21"/>
  <c r="T81" i="20"/>
  <c r="L80" i="20"/>
  <c r="T81" i="19"/>
  <c r="L80" i="19"/>
  <c r="T82" i="18"/>
  <c r="L81" i="18"/>
  <c r="T80" i="17"/>
  <c r="L81" i="17"/>
  <c r="T80" i="16"/>
  <c r="L79" i="16"/>
  <c r="T80" i="15"/>
  <c r="L79" i="15"/>
  <c r="T81" i="13"/>
  <c r="L80" i="13"/>
  <c r="T80" i="12"/>
  <c r="L79" i="12"/>
  <c r="T80" i="11"/>
  <c r="L79" i="11"/>
  <c r="T80" i="10"/>
  <c r="L78" i="10"/>
  <c r="T81" i="9"/>
  <c r="L80" i="9"/>
  <c r="T81" i="8"/>
  <c r="L80" i="8"/>
  <c r="T80" i="7"/>
  <c r="L80" i="7"/>
  <c r="T81" i="6"/>
  <c r="L80" i="6"/>
  <c r="T80" i="5"/>
  <c r="L79" i="5"/>
  <c r="T80" i="4"/>
  <c r="L81" i="4"/>
  <c r="Q14" i="2"/>
  <c r="O14" i="2"/>
  <c r="N14" i="2"/>
  <c r="M79" i="1"/>
  <c r="N78" i="1" s="1"/>
  <c r="T79" i="1"/>
  <c r="T80" i="1" s="1"/>
  <c r="O79" i="1"/>
  <c r="O81" i="28" l="1"/>
  <c r="N80" i="28"/>
  <c r="T82" i="28"/>
  <c r="L81" i="28"/>
  <c r="M82" i="28" s="1"/>
  <c r="T81" i="27"/>
  <c r="L80" i="27"/>
  <c r="T81" i="26"/>
  <c r="L80" i="26"/>
  <c r="T81" i="25"/>
  <c r="L80" i="25"/>
  <c r="T81" i="24"/>
  <c r="L80" i="24"/>
  <c r="T83" i="23"/>
  <c r="L82" i="23"/>
  <c r="T81" i="22"/>
  <c r="L80" i="22"/>
  <c r="T81" i="21"/>
  <c r="L80" i="21"/>
  <c r="T82" i="20"/>
  <c r="L81" i="20"/>
  <c r="T82" i="19"/>
  <c r="L81" i="19"/>
  <c r="T83" i="18"/>
  <c r="L82" i="18"/>
  <c r="T81" i="17"/>
  <c r="L82" i="17"/>
  <c r="T81" i="16"/>
  <c r="L80" i="16"/>
  <c r="T81" i="15"/>
  <c r="L80" i="15"/>
  <c r="T82" i="13"/>
  <c r="L81" i="13"/>
  <c r="T81" i="12"/>
  <c r="L80" i="12"/>
  <c r="T81" i="11"/>
  <c r="L80" i="11"/>
  <c r="T81" i="10"/>
  <c r="L79" i="10"/>
  <c r="T82" i="9"/>
  <c r="L81" i="9"/>
  <c r="T82" i="8"/>
  <c r="L81" i="8"/>
  <c r="T81" i="7"/>
  <c r="L81" i="7"/>
  <c r="T82" i="6"/>
  <c r="L81" i="6"/>
  <c r="T81" i="5"/>
  <c r="L80" i="5"/>
  <c r="T81" i="4"/>
  <c r="L82" i="4"/>
  <c r="Q15" i="2"/>
  <c r="N15" i="2"/>
  <c r="O15" i="2"/>
  <c r="Q78" i="1"/>
  <c r="T81" i="1"/>
  <c r="O82" i="28" l="1"/>
  <c r="N81" i="28"/>
  <c r="T83" i="28"/>
  <c r="L82" i="28"/>
  <c r="M83" i="28" s="1"/>
  <c r="T82" i="27"/>
  <c r="L81" i="27"/>
  <c r="T82" i="26"/>
  <c r="L81" i="26"/>
  <c r="T82" i="25"/>
  <c r="L81" i="25"/>
  <c r="T82" i="24"/>
  <c r="L81" i="24"/>
  <c r="T84" i="23"/>
  <c r="L83" i="23"/>
  <c r="T82" i="22"/>
  <c r="L81" i="22"/>
  <c r="T82" i="21"/>
  <c r="L81" i="21"/>
  <c r="T83" i="20"/>
  <c r="L82" i="20"/>
  <c r="T83" i="19"/>
  <c r="L82" i="19"/>
  <c r="T84" i="18"/>
  <c r="L83" i="18"/>
  <c r="T82" i="17"/>
  <c r="L83" i="17"/>
  <c r="T82" i="16"/>
  <c r="L81" i="16"/>
  <c r="T82" i="15"/>
  <c r="L81" i="15"/>
  <c r="T83" i="13"/>
  <c r="L82" i="13"/>
  <c r="T82" i="12"/>
  <c r="L81" i="12"/>
  <c r="T82" i="11"/>
  <c r="L81" i="11"/>
  <c r="T82" i="10"/>
  <c r="L80" i="10"/>
  <c r="T83" i="9"/>
  <c r="L82" i="9"/>
  <c r="T83" i="8"/>
  <c r="L82" i="8"/>
  <c r="T82" i="7"/>
  <c r="L82" i="7"/>
  <c r="T83" i="6"/>
  <c r="L82" i="6"/>
  <c r="T82" i="5"/>
  <c r="L81" i="5"/>
  <c r="T82" i="4"/>
  <c r="L83" i="4"/>
  <c r="Q16" i="2"/>
  <c r="O16" i="2"/>
  <c r="N16" i="2"/>
  <c r="T82" i="1"/>
  <c r="O83" i="28" l="1"/>
  <c r="N82" i="28"/>
  <c r="T84" i="28"/>
  <c r="L83" i="28"/>
  <c r="M84" i="28" s="1"/>
  <c r="T83" i="27"/>
  <c r="L82" i="27"/>
  <c r="T83" i="26"/>
  <c r="L82" i="26"/>
  <c r="T83" i="25"/>
  <c r="L82" i="25"/>
  <c r="T83" i="24"/>
  <c r="L82" i="24"/>
  <c r="T85" i="23"/>
  <c r="L84" i="23"/>
  <c r="T83" i="22"/>
  <c r="L82" i="22"/>
  <c r="T83" i="21"/>
  <c r="L82" i="21"/>
  <c r="T84" i="20"/>
  <c r="L83" i="20"/>
  <c r="T84" i="19"/>
  <c r="L83" i="19"/>
  <c r="T85" i="18"/>
  <c r="L84" i="18"/>
  <c r="T83" i="17"/>
  <c r="L84" i="17"/>
  <c r="T83" i="16"/>
  <c r="L82" i="16"/>
  <c r="T83" i="15"/>
  <c r="L82" i="15"/>
  <c r="T84" i="13"/>
  <c r="L83" i="13"/>
  <c r="T83" i="12"/>
  <c r="L82" i="12"/>
  <c r="T83" i="11"/>
  <c r="L82" i="11"/>
  <c r="T83" i="10"/>
  <c r="L81" i="10"/>
  <c r="T84" i="9"/>
  <c r="L83" i="9"/>
  <c r="T84" i="8"/>
  <c r="L83" i="8"/>
  <c r="T83" i="7"/>
  <c r="L83" i="7"/>
  <c r="T84" i="6"/>
  <c r="L83" i="6"/>
  <c r="T83" i="5"/>
  <c r="L82" i="5"/>
  <c r="T83" i="4"/>
  <c r="L84" i="4"/>
  <c r="Q17" i="2"/>
  <c r="N17" i="2"/>
  <c r="O17" i="2"/>
  <c r="T83" i="1"/>
  <c r="O84" i="28" l="1"/>
  <c r="N83" i="28"/>
  <c r="T85" i="28"/>
  <c r="L84" i="28"/>
  <c r="M85" i="28" s="1"/>
  <c r="T84" i="27"/>
  <c r="L83" i="27"/>
  <c r="T84" i="26"/>
  <c r="L83" i="26"/>
  <c r="T84" i="25"/>
  <c r="L83" i="25"/>
  <c r="T84" i="24"/>
  <c r="L83" i="24"/>
  <c r="T86" i="23"/>
  <c r="L85" i="23"/>
  <c r="T84" i="22"/>
  <c r="L83" i="22"/>
  <c r="T84" i="21"/>
  <c r="L83" i="21"/>
  <c r="T85" i="20"/>
  <c r="L84" i="20"/>
  <c r="T85" i="19"/>
  <c r="L84" i="19"/>
  <c r="T86" i="18"/>
  <c r="L85" i="18"/>
  <c r="T84" i="17"/>
  <c r="L85" i="17"/>
  <c r="T84" i="16"/>
  <c r="L83" i="16"/>
  <c r="T84" i="15"/>
  <c r="L83" i="15"/>
  <c r="T85" i="13"/>
  <c r="L84" i="13"/>
  <c r="T84" i="12"/>
  <c r="L83" i="12"/>
  <c r="T84" i="11"/>
  <c r="L83" i="11"/>
  <c r="T84" i="10"/>
  <c r="L82" i="10"/>
  <c r="T85" i="9"/>
  <c r="L84" i="9"/>
  <c r="T85" i="8"/>
  <c r="L84" i="8"/>
  <c r="T84" i="7"/>
  <c r="L84" i="7"/>
  <c r="T85" i="6"/>
  <c r="L84" i="6"/>
  <c r="T84" i="5"/>
  <c r="L83" i="5"/>
  <c r="T84" i="4"/>
  <c r="L85" i="4"/>
  <c r="Q18" i="2"/>
  <c r="O18" i="2"/>
  <c r="N18" i="2"/>
  <c r="T84" i="1"/>
  <c r="O85" i="28" l="1"/>
  <c r="N84" i="28"/>
  <c r="T86" i="28"/>
  <c r="L85" i="28"/>
  <c r="M86" i="28" s="1"/>
  <c r="T85" i="27"/>
  <c r="L84" i="27"/>
  <c r="T85" i="26"/>
  <c r="L84" i="26"/>
  <c r="T85" i="25"/>
  <c r="L84" i="25"/>
  <c r="T85" i="24"/>
  <c r="L84" i="24"/>
  <c r="T87" i="23"/>
  <c r="L86" i="23"/>
  <c r="T85" i="22"/>
  <c r="L84" i="22"/>
  <c r="T85" i="21"/>
  <c r="L84" i="21"/>
  <c r="T86" i="20"/>
  <c r="L85" i="20"/>
  <c r="T86" i="19"/>
  <c r="L85" i="19"/>
  <c r="T87" i="18"/>
  <c r="L86" i="18"/>
  <c r="T85" i="17"/>
  <c r="L86" i="17"/>
  <c r="T85" i="16"/>
  <c r="L84" i="16"/>
  <c r="T85" i="15"/>
  <c r="L84" i="15"/>
  <c r="T86" i="13"/>
  <c r="L85" i="13"/>
  <c r="T85" i="12"/>
  <c r="L84" i="12"/>
  <c r="T85" i="11"/>
  <c r="L84" i="11"/>
  <c r="T85" i="10"/>
  <c r="L83" i="10"/>
  <c r="T86" i="9"/>
  <c r="L85" i="9"/>
  <c r="T86" i="8"/>
  <c r="L85" i="8"/>
  <c r="T85" i="7"/>
  <c r="L85" i="7"/>
  <c r="T86" i="6"/>
  <c r="L85" i="6"/>
  <c r="T85" i="5"/>
  <c r="L84" i="5"/>
  <c r="T85" i="4"/>
  <c r="L86" i="4"/>
  <c r="Q19" i="2"/>
  <c r="N19" i="2"/>
  <c r="O19" i="2"/>
  <c r="T85" i="1"/>
  <c r="O86" i="28" l="1"/>
  <c r="N85" i="28"/>
  <c r="T87" i="28"/>
  <c r="L86" i="28"/>
  <c r="M87" i="28" s="1"/>
  <c r="T86" i="27"/>
  <c r="L85" i="27"/>
  <c r="T86" i="26"/>
  <c r="L85" i="26"/>
  <c r="T86" i="25"/>
  <c r="L85" i="25"/>
  <c r="T86" i="24"/>
  <c r="L85" i="24"/>
  <c r="T88" i="23"/>
  <c r="L87" i="23"/>
  <c r="T86" i="22"/>
  <c r="L85" i="22"/>
  <c r="T86" i="21"/>
  <c r="L85" i="21"/>
  <c r="T87" i="20"/>
  <c r="L86" i="20"/>
  <c r="T87" i="19"/>
  <c r="L86" i="19"/>
  <c r="T88" i="18"/>
  <c r="L87" i="18"/>
  <c r="T86" i="17"/>
  <c r="L87" i="17"/>
  <c r="T86" i="16"/>
  <c r="L85" i="16"/>
  <c r="T86" i="15"/>
  <c r="L85" i="15"/>
  <c r="T87" i="13"/>
  <c r="L86" i="13"/>
  <c r="T86" i="12"/>
  <c r="L85" i="12"/>
  <c r="T86" i="11"/>
  <c r="L85" i="11"/>
  <c r="T86" i="10"/>
  <c r="L84" i="10"/>
  <c r="T87" i="9"/>
  <c r="L86" i="9"/>
  <c r="T87" i="8"/>
  <c r="L86" i="8"/>
  <c r="T86" i="7"/>
  <c r="L86" i="7"/>
  <c r="T87" i="6"/>
  <c r="L86" i="6"/>
  <c r="T86" i="5"/>
  <c r="L85" i="5"/>
  <c r="T86" i="4"/>
  <c r="L87" i="4"/>
  <c r="Q20" i="2"/>
  <c r="O20" i="2"/>
  <c r="N20" i="2"/>
  <c r="T86" i="1"/>
  <c r="O87" i="28" l="1"/>
  <c r="N86" i="28"/>
  <c r="T88" i="28"/>
  <c r="L87" i="28"/>
  <c r="M88" i="28" s="1"/>
  <c r="T87" i="27"/>
  <c r="L86" i="27"/>
  <c r="T87" i="26"/>
  <c r="L86" i="26"/>
  <c r="T87" i="25"/>
  <c r="L86" i="25"/>
  <c r="T87" i="24"/>
  <c r="L86" i="24"/>
  <c r="T89" i="23"/>
  <c r="L88" i="23"/>
  <c r="T87" i="22"/>
  <c r="L86" i="22"/>
  <c r="T87" i="21"/>
  <c r="L86" i="21"/>
  <c r="T88" i="20"/>
  <c r="L87" i="20"/>
  <c r="T88" i="19"/>
  <c r="L87" i="19"/>
  <c r="T89" i="18"/>
  <c r="L88" i="18"/>
  <c r="T87" i="17"/>
  <c r="L88" i="17"/>
  <c r="T87" i="16"/>
  <c r="L86" i="16"/>
  <c r="T87" i="15"/>
  <c r="L86" i="15"/>
  <c r="T88" i="13"/>
  <c r="L87" i="13"/>
  <c r="T87" i="12"/>
  <c r="L86" i="12"/>
  <c r="T87" i="11"/>
  <c r="L86" i="11"/>
  <c r="T87" i="10"/>
  <c r="L85" i="10"/>
  <c r="T88" i="9"/>
  <c r="L87" i="9"/>
  <c r="T88" i="8"/>
  <c r="L87" i="8"/>
  <c r="T87" i="7"/>
  <c r="L87" i="7"/>
  <c r="T88" i="6"/>
  <c r="L87" i="6"/>
  <c r="T87" i="5"/>
  <c r="L86" i="5"/>
  <c r="T87" i="4"/>
  <c r="L88" i="4"/>
  <c r="Q21" i="2"/>
  <c r="N21" i="2"/>
  <c r="O21" i="2"/>
  <c r="T87" i="1"/>
  <c r="O88" i="28" l="1"/>
  <c r="N87" i="28"/>
  <c r="T89" i="28"/>
  <c r="L88" i="28"/>
  <c r="M89" i="28" s="1"/>
  <c r="T88" i="27"/>
  <c r="L87" i="27"/>
  <c r="T88" i="26"/>
  <c r="L87" i="26"/>
  <c r="T88" i="25"/>
  <c r="L87" i="25"/>
  <c r="T88" i="24"/>
  <c r="L87" i="24"/>
  <c r="T90" i="23"/>
  <c r="L89" i="23"/>
  <c r="T88" i="22"/>
  <c r="L87" i="22"/>
  <c r="T88" i="21"/>
  <c r="L87" i="21"/>
  <c r="T89" i="20"/>
  <c r="L88" i="20"/>
  <c r="T89" i="19"/>
  <c r="L88" i="19"/>
  <c r="T90" i="18"/>
  <c r="L89" i="18"/>
  <c r="T88" i="17"/>
  <c r="L89" i="17"/>
  <c r="T88" i="16"/>
  <c r="L87" i="16"/>
  <c r="T88" i="15"/>
  <c r="L87" i="15"/>
  <c r="T89" i="13"/>
  <c r="L88" i="13"/>
  <c r="T88" i="12"/>
  <c r="L87" i="12"/>
  <c r="T88" i="11"/>
  <c r="L87" i="11"/>
  <c r="T88" i="10"/>
  <c r="L86" i="10"/>
  <c r="T89" i="9"/>
  <c r="L88" i="9"/>
  <c r="T89" i="8"/>
  <c r="L88" i="8"/>
  <c r="T88" i="7"/>
  <c r="L88" i="7"/>
  <c r="T89" i="6"/>
  <c r="L88" i="6"/>
  <c r="T88" i="5"/>
  <c r="L87" i="5"/>
  <c r="T88" i="4"/>
  <c r="L89" i="4"/>
  <c r="Q22" i="2"/>
  <c r="O22" i="2"/>
  <c r="N22" i="2"/>
  <c r="T88" i="1"/>
  <c r="O89" i="28" l="1"/>
  <c r="N88" i="28"/>
  <c r="T90" i="28"/>
  <c r="L89" i="28"/>
  <c r="M90" i="28" s="1"/>
  <c r="T89" i="27"/>
  <c r="L88" i="27"/>
  <c r="T89" i="26"/>
  <c r="L88" i="26"/>
  <c r="T89" i="25"/>
  <c r="L88" i="25"/>
  <c r="T89" i="24"/>
  <c r="L88" i="24"/>
  <c r="T91" i="23"/>
  <c r="L90" i="23"/>
  <c r="T89" i="22"/>
  <c r="L88" i="22"/>
  <c r="T89" i="21"/>
  <c r="L88" i="21"/>
  <c r="T90" i="20"/>
  <c r="L89" i="20"/>
  <c r="T90" i="19"/>
  <c r="L89" i="19"/>
  <c r="T91" i="18"/>
  <c r="L90" i="18"/>
  <c r="T89" i="17"/>
  <c r="L90" i="17"/>
  <c r="T89" i="16"/>
  <c r="L88" i="16"/>
  <c r="T89" i="15"/>
  <c r="L88" i="15"/>
  <c r="T90" i="13"/>
  <c r="L89" i="13"/>
  <c r="T89" i="12"/>
  <c r="L88" i="12"/>
  <c r="T89" i="11"/>
  <c r="L88" i="11"/>
  <c r="T89" i="10"/>
  <c r="L87" i="10"/>
  <c r="T90" i="9"/>
  <c r="L89" i="9"/>
  <c r="T90" i="8"/>
  <c r="L89" i="8"/>
  <c r="T89" i="7"/>
  <c r="L89" i="7"/>
  <c r="T90" i="6"/>
  <c r="L89" i="6"/>
  <c r="T89" i="5"/>
  <c r="L88" i="5"/>
  <c r="T89" i="4"/>
  <c r="L90" i="4"/>
  <c r="Q23" i="2"/>
  <c r="N23" i="2"/>
  <c r="O23" i="2"/>
  <c r="T89" i="1"/>
  <c r="O90" i="28" l="1"/>
  <c r="N89" i="28"/>
  <c r="T91" i="28"/>
  <c r="L90" i="28"/>
  <c r="M91" i="28" s="1"/>
  <c r="T90" i="27"/>
  <c r="L89" i="27"/>
  <c r="T90" i="26"/>
  <c r="L89" i="26"/>
  <c r="T90" i="25"/>
  <c r="L89" i="25"/>
  <c r="T90" i="24"/>
  <c r="L89" i="24"/>
  <c r="T92" i="23"/>
  <c r="L91" i="23"/>
  <c r="T90" i="22"/>
  <c r="L89" i="22"/>
  <c r="T90" i="21"/>
  <c r="L89" i="21"/>
  <c r="T91" i="20"/>
  <c r="L90" i="20"/>
  <c r="T91" i="19"/>
  <c r="L90" i="19"/>
  <c r="T92" i="18"/>
  <c r="L91" i="18"/>
  <c r="T90" i="17"/>
  <c r="L91" i="17"/>
  <c r="T90" i="16"/>
  <c r="L89" i="16"/>
  <c r="T90" i="15"/>
  <c r="L89" i="15"/>
  <c r="T91" i="13"/>
  <c r="L90" i="13"/>
  <c r="T90" i="12"/>
  <c r="L89" i="12"/>
  <c r="T90" i="11"/>
  <c r="L89" i="11"/>
  <c r="T90" i="10"/>
  <c r="L88" i="10"/>
  <c r="T91" i="9"/>
  <c r="L90" i="9"/>
  <c r="T91" i="8"/>
  <c r="L90" i="8"/>
  <c r="T90" i="7"/>
  <c r="L90" i="7"/>
  <c r="T91" i="6"/>
  <c r="L90" i="6"/>
  <c r="T90" i="5"/>
  <c r="L89" i="5"/>
  <c r="T90" i="4"/>
  <c r="L91" i="4"/>
  <c r="Q24" i="2"/>
  <c r="O24" i="2"/>
  <c r="T90" i="1"/>
  <c r="M92" i="28" l="1"/>
  <c r="O91" i="28"/>
  <c r="N91" i="28"/>
  <c r="N90" i="28"/>
  <c r="T92" i="28"/>
  <c r="L91" i="28"/>
  <c r="T91" i="27"/>
  <c r="L90" i="27"/>
  <c r="T91" i="26"/>
  <c r="L90" i="26"/>
  <c r="T91" i="25"/>
  <c r="L90" i="25"/>
  <c r="T91" i="24"/>
  <c r="L90" i="24"/>
  <c r="T93" i="23"/>
  <c r="L92" i="23"/>
  <c r="T91" i="22"/>
  <c r="L90" i="22"/>
  <c r="T91" i="21"/>
  <c r="L90" i="21"/>
  <c r="T92" i="20"/>
  <c r="L91" i="20"/>
  <c r="T92" i="19"/>
  <c r="L91" i="19"/>
  <c r="T93" i="18"/>
  <c r="L92" i="18"/>
  <c r="T91" i="17"/>
  <c r="L92" i="17"/>
  <c r="T91" i="16"/>
  <c r="L90" i="16"/>
  <c r="T91" i="15"/>
  <c r="L90" i="15"/>
  <c r="T92" i="13"/>
  <c r="L91" i="13"/>
  <c r="T91" i="12"/>
  <c r="L90" i="12"/>
  <c r="T91" i="11"/>
  <c r="L90" i="11"/>
  <c r="T91" i="10"/>
  <c r="L89" i="10"/>
  <c r="T92" i="9"/>
  <c r="L91" i="9"/>
  <c r="T92" i="8"/>
  <c r="L91" i="8"/>
  <c r="T91" i="7"/>
  <c r="L91" i="7"/>
  <c r="T92" i="6"/>
  <c r="L91" i="6"/>
  <c r="T91" i="5"/>
  <c r="L90" i="5"/>
  <c r="T91" i="4"/>
  <c r="L92" i="4"/>
  <c r="N24" i="2"/>
  <c r="Q25" i="2"/>
  <c r="N25" i="2"/>
  <c r="O25" i="2"/>
  <c r="T91" i="1"/>
  <c r="T93" i="28" l="1"/>
  <c r="L92" i="28"/>
  <c r="M93" i="28"/>
  <c r="O92" i="28"/>
  <c r="N92" i="28"/>
  <c r="T92" i="27"/>
  <c r="L91" i="27"/>
  <c r="T92" i="26"/>
  <c r="L91" i="26"/>
  <c r="T92" i="25"/>
  <c r="L91" i="25"/>
  <c r="T92" i="24"/>
  <c r="L91" i="24"/>
  <c r="T94" i="23"/>
  <c r="L93" i="23"/>
  <c r="T92" i="22"/>
  <c r="L91" i="22"/>
  <c r="T92" i="21"/>
  <c r="L91" i="21"/>
  <c r="T93" i="20"/>
  <c r="L92" i="20"/>
  <c r="T93" i="19"/>
  <c r="L92" i="19"/>
  <c r="T94" i="18"/>
  <c r="L93" i="18"/>
  <c r="T92" i="17"/>
  <c r="L93" i="17"/>
  <c r="T92" i="16"/>
  <c r="L91" i="16"/>
  <c r="T92" i="15"/>
  <c r="L91" i="15"/>
  <c r="T93" i="13"/>
  <c r="L92" i="13"/>
  <c r="T92" i="12"/>
  <c r="L91" i="12"/>
  <c r="T92" i="11"/>
  <c r="L91" i="11"/>
  <c r="T92" i="10"/>
  <c r="L90" i="10"/>
  <c r="T93" i="9"/>
  <c r="L92" i="9"/>
  <c r="T93" i="8"/>
  <c r="L92" i="8"/>
  <c r="T92" i="7"/>
  <c r="L92" i="7"/>
  <c r="T93" i="6"/>
  <c r="L92" i="6"/>
  <c r="T92" i="5"/>
  <c r="L91" i="5"/>
  <c r="T92" i="4"/>
  <c r="L93" i="4"/>
  <c r="Q26" i="2"/>
  <c r="O26" i="2"/>
  <c r="N26" i="2"/>
  <c r="T92" i="1"/>
  <c r="O93" i="28" l="1"/>
  <c r="T94" i="28"/>
  <c r="L93" i="28"/>
  <c r="M94" i="28" s="1"/>
  <c r="T93" i="27"/>
  <c r="L92" i="27"/>
  <c r="T93" i="26"/>
  <c r="L92" i="26"/>
  <c r="T93" i="25"/>
  <c r="L92" i="25"/>
  <c r="T93" i="24"/>
  <c r="L92" i="24"/>
  <c r="T95" i="23"/>
  <c r="L94" i="23"/>
  <c r="T93" i="22"/>
  <c r="L92" i="22"/>
  <c r="T93" i="21"/>
  <c r="L92" i="21"/>
  <c r="T94" i="20"/>
  <c r="L93" i="20"/>
  <c r="T94" i="19"/>
  <c r="L93" i="19"/>
  <c r="T95" i="18"/>
  <c r="L94" i="18"/>
  <c r="T93" i="17"/>
  <c r="L94" i="17"/>
  <c r="T93" i="16"/>
  <c r="L92" i="16"/>
  <c r="T93" i="15"/>
  <c r="L92" i="15"/>
  <c r="T94" i="13"/>
  <c r="L93" i="13"/>
  <c r="T93" i="12"/>
  <c r="L92" i="12"/>
  <c r="T93" i="11"/>
  <c r="L92" i="11"/>
  <c r="T93" i="10"/>
  <c r="L91" i="10"/>
  <c r="T94" i="9"/>
  <c r="L93" i="9"/>
  <c r="T94" i="8"/>
  <c r="L93" i="8"/>
  <c r="T93" i="7"/>
  <c r="L93" i="7"/>
  <c r="T94" i="6"/>
  <c r="L93" i="6"/>
  <c r="T93" i="5"/>
  <c r="L92" i="5"/>
  <c r="T93" i="4"/>
  <c r="L94" i="4"/>
  <c r="Q27" i="2"/>
  <c r="N27" i="2"/>
  <c r="O27" i="2"/>
  <c r="T93" i="1"/>
  <c r="O94" i="28" l="1"/>
  <c r="N93" i="28"/>
  <c r="T95" i="28"/>
  <c r="L94" i="28"/>
  <c r="M95" i="28" s="1"/>
  <c r="T94" i="27"/>
  <c r="L93" i="27"/>
  <c r="T94" i="26"/>
  <c r="L93" i="26"/>
  <c r="T94" i="25"/>
  <c r="L93" i="25"/>
  <c r="T94" i="24"/>
  <c r="L93" i="24"/>
  <c r="T96" i="23"/>
  <c r="L95" i="23"/>
  <c r="T94" i="22"/>
  <c r="L93" i="22"/>
  <c r="T94" i="21"/>
  <c r="L93" i="21"/>
  <c r="T95" i="20"/>
  <c r="L94" i="20"/>
  <c r="T95" i="19"/>
  <c r="L94" i="19"/>
  <c r="T96" i="18"/>
  <c r="L95" i="18"/>
  <c r="T94" i="17"/>
  <c r="L95" i="17"/>
  <c r="T94" i="16"/>
  <c r="L93" i="16"/>
  <c r="T94" i="15"/>
  <c r="L93" i="15"/>
  <c r="T95" i="13"/>
  <c r="L94" i="13"/>
  <c r="T94" i="12"/>
  <c r="L93" i="12"/>
  <c r="T94" i="11"/>
  <c r="L93" i="11"/>
  <c r="T94" i="10"/>
  <c r="L92" i="10"/>
  <c r="T95" i="9"/>
  <c r="L94" i="9"/>
  <c r="T95" i="8"/>
  <c r="L94" i="8"/>
  <c r="T94" i="7"/>
  <c r="L94" i="7"/>
  <c r="T95" i="6"/>
  <c r="L94" i="6"/>
  <c r="T94" i="5"/>
  <c r="L93" i="5"/>
  <c r="T94" i="4"/>
  <c r="L95" i="4"/>
  <c r="Q28" i="2"/>
  <c r="O28" i="2"/>
  <c r="N28" i="2"/>
  <c r="T94" i="1"/>
  <c r="M96" i="28" l="1"/>
  <c r="O95" i="28"/>
  <c r="N95" i="28"/>
  <c r="N94" i="28"/>
  <c r="T96" i="28"/>
  <c r="L95" i="28"/>
  <c r="T95" i="27"/>
  <c r="L94" i="27"/>
  <c r="T95" i="26"/>
  <c r="L94" i="26"/>
  <c r="T95" i="25"/>
  <c r="L94" i="25"/>
  <c r="T95" i="24"/>
  <c r="L94" i="24"/>
  <c r="T97" i="23"/>
  <c r="L96" i="23"/>
  <c r="T95" i="22"/>
  <c r="L94" i="22"/>
  <c r="T95" i="21"/>
  <c r="L94" i="21"/>
  <c r="T96" i="20"/>
  <c r="L95" i="20"/>
  <c r="T96" i="19"/>
  <c r="L95" i="19"/>
  <c r="T97" i="18"/>
  <c r="L96" i="18"/>
  <c r="T95" i="17"/>
  <c r="L96" i="17"/>
  <c r="T95" i="16"/>
  <c r="L94" i="16"/>
  <c r="T95" i="15"/>
  <c r="L94" i="15"/>
  <c r="T96" i="13"/>
  <c r="L95" i="13"/>
  <c r="T95" i="12"/>
  <c r="L94" i="12"/>
  <c r="T95" i="11"/>
  <c r="L94" i="11"/>
  <c r="T95" i="10"/>
  <c r="L93" i="10"/>
  <c r="T96" i="9"/>
  <c r="L95" i="9"/>
  <c r="T96" i="8"/>
  <c r="L95" i="8"/>
  <c r="T95" i="7"/>
  <c r="L95" i="7"/>
  <c r="T96" i="6"/>
  <c r="L95" i="6"/>
  <c r="T95" i="5"/>
  <c r="L94" i="5"/>
  <c r="T95" i="4"/>
  <c r="L96" i="4"/>
  <c r="Q29" i="2"/>
  <c r="N29" i="2"/>
  <c r="O29" i="2"/>
  <c r="T95" i="1"/>
  <c r="T97" i="28" l="1"/>
  <c r="L96" i="28"/>
  <c r="M97" i="28"/>
  <c r="O96" i="28"/>
  <c r="N96" i="28"/>
  <c r="T96" i="27"/>
  <c r="L95" i="27"/>
  <c r="T96" i="26"/>
  <c r="L95" i="26"/>
  <c r="T96" i="25"/>
  <c r="L95" i="25"/>
  <c r="T96" i="24"/>
  <c r="L95" i="24"/>
  <c r="T98" i="23"/>
  <c r="L97" i="23"/>
  <c r="T96" i="22"/>
  <c r="L95" i="22"/>
  <c r="T96" i="21"/>
  <c r="L95" i="21"/>
  <c r="T97" i="20"/>
  <c r="L96" i="20"/>
  <c r="T97" i="19"/>
  <c r="L96" i="19"/>
  <c r="T98" i="18"/>
  <c r="L97" i="18"/>
  <c r="T96" i="17"/>
  <c r="L97" i="17"/>
  <c r="T96" i="16"/>
  <c r="L95" i="16"/>
  <c r="T96" i="15"/>
  <c r="L95" i="15"/>
  <c r="T97" i="13"/>
  <c r="L96" i="13"/>
  <c r="T96" i="12"/>
  <c r="L95" i="12"/>
  <c r="T96" i="11"/>
  <c r="L95" i="11"/>
  <c r="T96" i="10"/>
  <c r="L94" i="10"/>
  <c r="T97" i="9"/>
  <c r="L96" i="9"/>
  <c r="T97" i="8"/>
  <c r="L96" i="8"/>
  <c r="T96" i="7"/>
  <c r="L96" i="7"/>
  <c r="T97" i="6"/>
  <c r="L96" i="6"/>
  <c r="T96" i="5"/>
  <c r="L95" i="5"/>
  <c r="T96" i="4"/>
  <c r="L97" i="4"/>
  <c r="Q30" i="2"/>
  <c r="O30" i="2"/>
  <c r="T96" i="1"/>
  <c r="O97" i="28" l="1"/>
  <c r="T98" i="28"/>
  <c r="L97" i="28"/>
  <c r="M98" i="28" s="1"/>
  <c r="T97" i="27"/>
  <c r="L96" i="27"/>
  <c r="T97" i="26"/>
  <c r="L96" i="26"/>
  <c r="T97" i="25"/>
  <c r="L96" i="25"/>
  <c r="T97" i="24"/>
  <c r="L96" i="24"/>
  <c r="T99" i="23"/>
  <c r="L98" i="23"/>
  <c r="T97" i="22"/>
  <c r="L96" i="22"/>
  <c r="T97" i="21"/>
  <c r="L96" i="21"/>
  <c r="T98" i="20"/>
  <c r="L97" i="20"/>
  <c r="T98" i="19"/>
  <c r="L97" i="19"/>
  <c r="T99" i="18"/>
  <c r="L98" i="18"/>
  <c r="T97" i="17"/>
  <c r="L98" i="17"/>
  <c r="T97" i="16"/>
  <c r="L96" i="16"/>
  <c r="T97" i="15"/>
  <c r="L96" i="15"/>
  <c r="T98" i="13"/>
  <c r="L97" i="13"/>
  <c r="T97" i="12"/>
  <c r="L96" i="12"/>
  <c r="T97" i="11"/>
  <c r="L96" i="11"/>
  <c r="T97" i="10"/>
  <c r="L95" i="10"/>
  <c r="T98" i="9"/>
  <c r="L97" i="9"/>
  <c r="T98" i="8"/>
  <c r="L97" i="8"/>
  <c r="T97" i="7"/>
  <c r="L97" i="7"/>
  <c r="T98" i="6"/>
  <c r="L97" i="6"/>
  <c r="T97" i="5"/>
  <c r="L96" i="5"/>
  <c r="T97" i="4"/>
  <c r="L98" i="4"/>
  <c r="N30" i="2"/>
  <c r="Q31" i="2"/>
  <c r="N31" i="2"/>
  <c r="O31" i="2"/>
  <c r="T97" i="1"/>
  <c r="O98" i="28" l="1"/>
  <c r="N97" i="28"/>
  <c r="T99" i="28"/>
  <c r="L98" i="28"/>
  <c r="M99" i="28" s="1"/>
  <c r="T98" i="27"/>
  <c r="L97" i="27"/>
  <c r="T98" i="26"/>
  <c r="L97" i="26"/>
  <c r="T98" i="25"/>
  <c r="L97" i="25"/>
  <c r="T98" i="24"/>
  <c r="L97" i="24"/>
  <c r="T100" i="23"/>
  <c r="L99" i="23"/>
  <c r="T98" i="22"/>
  <c r="L97" i="22"/>
  <c r="T98" i="21"/>
  <c r="L97" i="21"/>
  <c r="T99" i="20"/>
  <c r="L98" i="20"/>
  <c r="T99" i="19"/>
  <c r="L98" i="19"/>
  <c r="T100" i="18"/>
  <c r="L99" i="18"/>
  <c r="T98" i="17"/>
  <c r="L99" i="17"/>
  <c r="T98" i="16"/>
  <c r="L97" i="16"/>
  <c r="T98" i="15"/>
  <c r="L97" i="15"/>
  <c r="T99" i="13"/>
  <c r="L98" i="13"/>
  <c r="T98" i="12"/>
  <c r="L97" i="12"/>
  <c r="T98" i="11"/>
  <c r="L97" i="11"/>
  <c r="T98" i="10"/>
  <c r="L96" i="10"/>
  <c r="T99" i="9"/>
  <c r="L98" i="9"/>
  <c r="T99" i="8"/>
  <c r="L98" i="8"/>
  <c r="T98" i="7"/>
  <c r="L98" i="7"/>
  <c r="T99" i="6"/>
  <c r="L98" i="6"/>
  <c r="T98" i="5"/>
  <c r="L97" i="5"/>
  <c r="T98" i="4"/>
  <c r="L99" i="4"/>
  <c r="Q32" i="2"/>
  <c r="O32" i="2"/>
  <c r="N32" i="2"/>
  <c r="T98" i="1"/>
  <c r="M100" i="28" l="1"/>
  <c r="O99" i="28"/>
  <c r="N99" i="28"/>
  <c r="N98" i="28"/>
  <c r="T100" i="28"/>
  <c r="L99" i="28"/>
  <c r="T99" i="27"/>
  <c r="L98" i="27"/>
  <c r="T99" i="26"/>
  <c r="L98" i="26"/>
  <c r="T99" i="25"/>
  <c r="L98" i="25"/>
  <c r="T99" i="24"/>
  <c r="L98" i="24"/>
  <c r="T101" i="23"/>
  <c r="L100" i="23"/>
  <c r="T99" i="22"/>
  <c r="L98" i="22"/>
  <c r="T99" i="21"/>
  <c r="L98" i="21"/>
  <c r="T100" i="20"/>
  <c r="L99" i="20"/>
  <c r="T100" i="19"/>
  <c r="L99" i="19"/>
  <c r="T101" i="18"/>
  <c r="L100" i="18"/>
  <c r="T99" i="17"/>
  <c r="L100" i="17"/>
  <c r="T99" i="16"/>
  <c r="L98" i="16"/>
  <c r="T99" i="15"/>
  <c r="L98" i="15"/>
  <c r="T100" i="13"/>
  <c r="L99" i="13"/>
  <c r="T99" i="12"/>
  <c r="L98" i="12"/>
  <c r="T99" i="11"/>
  <c r="L98" i="11"/>
  <c r="T99" i="10"/>
  <c r="L97" i="10"/>
  <c r="T100" i="9"/>
  <c r="L99" i="9"/>
  <c r="T100" i="8"/>
  <c r="L99" i="8"/>
  <c r="T99" i="7"/>
  <c r="L99" i="7"/>
  <c r="T100" i="6"/>
  <c r="L99" i="6"/>
  <c r="T99" i="5"/>
  <c r="L98" i="5"/>
  <c r="T99" i="4"/>
  <c r="L100" i="4"/>
  <c r="Q33" i="2"/>
  <c r="N33" i="2"/>
  <c r="O33" i="2"/>
  <c r="T99" i="1"/>
  <c r="T101" i="28" l="1"/>
  <c r="L100" i="28"/>
  <c r="M101" i="28"/>
  <c r="O100" i="28"/>
  <c r="N100" i="28"/>
  <c r="T100" i="27"/>
  <c r="L99" i="27"/>
  <c r="T100" i="26"/>
  <c r="L99" i="26"/>
  <c r="T100" i="25"/>
  <c r="L99" i="25"/>
  <c r="T100" i="24"/>
  <c r="L99" i="24"/>
  <c r="T102" i="23"/>
  <c r="L101" i="23"/>
  <c r="T100" i="22"/>
  <c r="L99" i="22"/>
  <c r="T100" i="21"/>
  <c r="L99" i="21"/>
  <c r="T101" i="20"/>
  <c r="L100" i="20"/>
  <c r="T101" i="19"/>
  <c r="L100" i="19"/>
  <c r="T102" i="18"/>
  <c r="L101" i="18"/>
  <c r="T100" i="17"/>
  <c r="L101" i="17"/>
  <c r="T100" i="16"/>
  <c r="L99" i="16"/>
  <c r="T100" i="15"/>
  <c r="L99" i="15"/>
  <c r="T101" i="13"/>
  <c r="L100" i="13"/>
  <c r="T100" i="12"/>
  <c r="L99" i="12"/>
  <c r="T100" i="11"/>
  <c r="L99" i="11"/>
  <c r="T100" i="10"/>
  <c r="L98" i="10"/>
  <c r="T101" i="9"/>
  <c r="L100" i="9"/>
  <c r="T101" i="8"/>
  <c r="L100" i="8"/>
  <c r="T100" i="7"/>
  <c r="L100" i="7"/>
  <c r="T101" i="6"/>
  <c r="L100" i="6"/>
  <c r="T100" i="5"/>
  <c r="L99" i="5"/>
  <c r="T100" i="4"/>
  <c r="L101" i="4"/>
  <c r="Q34" i="2"/>
  <c r="O34" i="2"/>
  <c r="N34" i="2"/>
  <c r="T100" i="1"/>
  <c r="O101" i="28" l="1"/>
  <c r="T102" i="28"/>
  <c r="L101" i="28"/>
  <c r="M102" i="28" s="1"/>
  <c r="T101" i="27"/>
  <c r="L100" i="27"/>
  <c r="T101" i="26"/>
  <c r="L100" i="26"/>
  <c r="T101" i="25"/>
  <c r="L100" i="25"/>
  <c r="T101" i="24"/>
  <c r="L100" i="24"/>
  <c r="T103" i="23"/>
  <c r="L103" i="23" s="1"/>
  <c r="L102" i="23"/>
  <c r="T101" i="22"/>
  <c r="L100" i="22"/>
  <c r="T101" i="21"/>
  <c r="L100" i="21"/>
  <c r="T102" i="20"/>
  <c r="L102" i="20" s="1"/>
  <c r="L101" i="20"/>
  <c r="T102" i="19"/>
  <c r="L102" i="19" s="1"/>
  <c r="L101" i="19"/>
  <c r="T103" i="18"/>
  <c r="L103" i="18" s="1"/>
  <c r="L102" i="18"/>
  <c r="T101" i="17"/>
  <c r="T102" i="17" s="1"/>
  <c r="L102" i="17"/>
  <c r="T101" i="16"/>
  <c r="L100" i="16"/>
  <c r="T101" i="15"/>
  <c r="L100" i="15"/>
  <c r="T102" i="13"/>
  <c r="L101" i="13"/>
  <c r="T101" i="12"/>
  <c r="L100" i="12"/>
  <c r="T101" i="11"/>
  <c r="L100" i="11"/>
  <c r="T101" i="10"/>
  <c r="L99" i="10"/>
  <c r="T102" i="9"/>
  <c r="L102" i="9" s="1"/>
  <c r="L101" i="9"/>
  <c r="T102" i="8"/>
  <c r="L101" i="8"/>
  <c r="T101" i="7"/>
  <c r="L101" i="7"/>
  <c r="T102" i="6"/>
  <c r="L102" i="6" s="1"/>
  <c r="L101" i="6"/>
  <c r="T101" i="5"/>
  <c r="L100" i="5"/>
  <c r="T101" i="4"/>
  <c r="T102" i="4" s="1"/>
  <c r="L102" i="4"/>
  <c r="Q35" i="2"/>
  <c r="N35" i="2"/>
  <c r="O35" i="2"/>
  <c r="T101" i="1"/>
  <c r="O102" i="28" l="1"/>
  <c r="N101" i="28"/>
  <c r="T103" i="28"/>
  <c r="L103" i="28" s="1"/>
  <c r="L102" i="28"/>
  <c r="M103" i="28" s="1"/>
  <c r="T102" i="27"/>
  <c r="L102" i="27" s="1"/>
  <c r="L101" i="27"/>
  <c r="T102" i="26"/>
  <c r="L102" i="26" s="1"/>
  <c r="L101" i="26"/>
  <c r="T102" i="25"/>
  <c r="L102" i="25" s="1"/>
  <c r="L101" i="25"/>
  <c r="T102" i="24"/>
  <c r="L102" i="24" s="1"/>
  <c r="L101" i="24"/>
  <c r="T102" i="22"/>
  <c r="L102" i="22" s="1"/>
  <c r="L101" i="22"/>
  <c r="T102" i="21"/>
  <c r="L102" i="21" s="1"/>
  <c r="L101" i="21"/>
  <c r="T102" i="16"/>
  <c r="L102" i="16" s="1"/>
  <c r="L101" i="16"/>
  <c r="T102" i="15"/>
  <c r="L102" i="15" s="1"/>
  <c r="L101" i="15"/>
  <c r="T103" i="13"/>
  <c r="L103" i="13" s="1"/>
  <c r="L102" i="13"/>
  <c r="T102" i="12"/>
  <c r="L102" i="12" s="1"/>
  <c r="L101" i="12"/>
  <c r="T102" i="11"/>
  <c r="L102" i="11" s="1"/>
  <c r="L101" i="11"/>
  <c r="T102" i="10"/>
  <c r="L101" i="10" s="1"/>
  <c r="L100" i="10"/>
  <c r="T103" i="8"/>
  <c r="L103" i="8" s="1"/>
  <c r="L102" i="8"/>
  <c r="T102" i="7"/>
  <c r="L102" i="7"/>
  <c r="T102" i="5"/>
  <c r="L102" i="5" s="1"/>
  <c r="L101" i="5"/>
  <c r="Q36" i="2"/>
  <c r="O36" i="2"/>
  <c r="T102" i="1"/>
  <c r="O103" i="28" l="1"/>
  <c r="P3" i="28" s="1"/>
  <c r="N103" i="28"/>
  <c r="N102" i="28"/>
  <c r="N36" i="2"/>
  <c r="Q37" i="2"/>
  <c r="N37" i="2"/>
  <c r="O37" i="2"/>
  <c r="Q38" i="2" l="1"/>
  <c r="O38" i="2"/>
  <c r="N38" i="2"/>
  <c r="Q39" i="2" l="1"/>
  <c r="N39" i="2"/>
  <c r="O39" i="2"/>
  <c r="Q40" i="2" l="1"/>
  <c r="O40" i="2"/>
  <c r="N40" i="2" l="1"/>
  <c r="Q41" i="2"/>
  <c r="N41" i="2"/>
  <c r="O41" i="2"/>
  <c r="Q42" i="2" l="1"/>
  <c r="O42" i="2"/>
  <c r="N42" i="2" l="1"/>
  <c r="Q43" i="2"/>
  <c r="N43" i="2"/>
  <c r="O43" i="2"/>
  <c r="O44" i="2" l="1"/>
  <c r="Q45" i="2" l="1"/>
  <c r="N45" i="2"/>
  <c r="O45" i="2"/>
  <c r="N44" i="2"/>
  <c r="Q44" i="2"/>
  <c r="Q46" i="2" l="1"/>
  <c r="O46" i="2"/>
  <c r="N46" i="2"/>
  <c r="Q47" i="2" l="1"/>
  <c r="N47" i="2"/>
  <c r="O47" i="2"/>
  <c r="Q48" i="2" l="1"/>
  <c r="O48" i="2"/>
  <c r="N48" i="2" l="1"/>
  <c r="Q49" i="2"/>
  <c r="N49" i="2"/>
  <c r="O49" i="2"/>
  <c r="Q50" i="2" l="1"/>
  <c r="O50" i="2"/>
  <c r="N50" i="2"/>
  <c r="Q51" i="2" l="1"/>
  <c r="N51" i="2"/>
  <c r="O51" i="2"/>
  <c r="Q52" i="2" l="1"/>
  <c r="O52" i="2"/>
  <c r="N52" i="2"/>
  <c r="Q53" i="2" l="1"/>
  <c r="N53" i="2"/>
  <c r="O53" i="2"/>
  <c r="Q54" i="2" l="1"/>
  <c r="O54" i="2"/>
  <c r="N54" i="2" l="1"/>
  <c r="Q55" i="2"/>
  <c r="N55" i="2"/>
  <c r="O55" i="2"/>
  <c r="Q56" i="2" l="1"/>
  <c r="O56" i="2"/>
  <c r="N56" i="2" l="1"/>
  <c r="Q57" i="2"/>
  <c r="N57" i="2"/>
  <c r="O57" i="2"/>
  <c r="Q58" i="2" l="1"/>
  <c r="O58" i="2"/>
  <c r="N58" i="2"/>
  <c r="Q59" i="2" l="1"/>
  <c r="N59" i="2"/>
  <c r="O59" i="2"/>
  <c r="Q60" i="2" l="1"/>
  <c r="O60" i="2"/>
  <c r="N60" i="2"/>
  <c r="Q61" i="2" l="1"/>
  <c r="N61" i="2"/>
  <c r="O61" i="2"/>
  <c r="Q62" i="2" l="1"/>
  <c r="O62" i="2"/>
  <c r="N62" i="2"/>
  <c r="Q63" i="2" l="1"/>
  <c r="N63" i="2"/>
  <c r="O63" i="2"/>
  <c r="Q64" i="2" l="1"/>
  <c r="O64" i="2"/>
  <c r="N64" i="2" l="1"/>
  <c r="Q65" i="2"/>
  <c r="N65" i="2"/>
  <c r="O65" i="2"/>
  <c r="O66" i="2" l="1"/>
  <c r="Q67" i="2" l="1"/>
  <c r="N67" i="2"/>
  <c r="O67" i="2"/>
  <c r="N66" i="2"/>
  <c r="Q66" i="2"/>
  <c r="Q68" i="2" l="1"/>
  <c r="O68" i="2"/>
  <c r="N68" i="2"/>
  <c r="Q69" i="2" l="1"/>
  <c r="N69" i="2"/>
  <c r="O69" i="2"/>
  <c r="Q70" i="2" l="1"/>
  <c r="O70" i="2"/>
  <c r="N70" i="2" l="1"/>
  <c r="Q71" i="2"/>
  <c r="N71" i="2"/>
  <c r="O71" i="2"/>
  <c r="Q72" i="2" l="1"/>
  <c r="O72" i="2"/>
  <c r="N72" i="2" l="1"/>
  <c r="Q73" i="2"/>
  <c r="N73" i="2"/>
  <c r="O73" i="2"/>
  <c r="Q74" i="2" l="1"/>
  <c r="O74" i="2"/>
  <c r="N74" i="2" l="1"/>
  <c r="Q75" i="2"/>
  <c r="N75" i="2"/>
  <c r="O75" i="2"/>
  <c r="Q76" i="2" l="1"/>
  <c r="O76" i="2"/>
  <c r="N76" i="2"/>
  <c r="Q77" i="2" l="1"/>
  <c r="N77" i="2"/>
  <c r="O77" i="2"/>
  <c r="Q78" i="2" l="1"/>
  <c r="O78" i="2"/>
  <c r="N78" i="2"/>
  <c r="Q79" i="2" l="1"/>
  <c r="N79" i="2"/>
  <c r="O79" i="2"/>
  <c r="Q80" i="2" l="1"/>
  <c r="O80" i="2"/>
  <c r="N80" i="2"/>
  <c r="Q81" i="2" l="1"/>
  <c r="N81" i="2"/>
  <c r="O81" i="2"/>
  <c r="Q82" i="2" l="1"/>
  <c r="O82" i="2"/>
  <c r="N82" i="2" l="1"/>
  <c r="Q83" i="2"/>
  <c r="N83" i="2"/>
  <c r="O83" i="2"/>
  <c r="O84" i="2" l="1"/>
  <c r="Q85" i="2" l="1"/>
  <c r="N85" i="2"/>
  <c r="O85" i="2"/>
  <c r="N84" i="2"/>
  <c r="Q84" i="2"/>
  <c r="O86" i="2" l="1"/>
  <c r="N87" i="2" l="1"/>
  <c r="O87" i="2"/>
  <c r="N86" i="2"/>
  <c r="Q86" i="2"/>
  <c r="Q88" i="2" l="1"/>
  <c r="O88" i="2"/>
  <c r="N88" i="2"/>
  <c r="Q87" i="2"/>
  <c r="N89" i="2" l="1"/>
  <c r="O89" i="2"/>
  <c r="Q90" i="2" l="1"/>
  <c r="O90" i="2"/>
  <c r="N90" i="2"/>
  <c r="Q89" i="2"/>
  <c r="Q91" i="2" l="1"/>
  <c r="N91" i="2"/>
  <c r="O91" i="2"/>
  <c r="Q92" i="2" l="1"/>
  <c r="O92" i="2"/>
  <c r="N92" i="2" l="1"/>
  <c r="Q93" i="2"/>
  <c r="N93" i="2"/>
  <c r="O93" i="2"/>
  <c r="Q94" i="2" l="1"/>
  <c r="O94" i="2"/>
  <c r="N94" i="2"/>
  <c r="Q95" i="2" l="1"/>
  <c r="N95" i="2"/>
  <c r="O95" i="2"/>
  <c r="Q96" i="2" l="1"/>
  <c r="O96" i="2"/>
  <c r="N96" i="2"/>
  <c r="Q97" i="2" l="1"/>
  <c r="N97" i="2"/>
  <c r="O97" i="2"/>
  <c r="Q98" i="2" l="1"/>
  <c r="O98" i="2"/>
  <c r="N98" i="2"/>
  <c r="Q99" i="2" l="1"/>
  <c r="O99" i="2"/>
  <c r="N99" i="2"/>
  <c r="Q100" i="2" l="1"/>
  <c r="O100" i="2"/>
  <c r="N100" i="2" l="1"/>
  <c r="Q101" i="2"/>
  <c r="R100" i="2" s="1"/>
  <c r="S100" i="2" s="1"/>
  <c r="O101" i="2"/>
  <c r="N101" i="2"/>
  <c r="S102" i="2" l="1"/>
  <c r="O102" i="2"/>
  <c r="P96" i="2" s="1"/>
  <c r="N102" i="2"/>
  <c r="P97" i="2"/>
  <c r="R99" i="2"/>
  <c r="S99" i="2" s="1"/>
  <c r="R96" i="2"/>
  <c r="S96" i="2" s="1"/>
  <c r="R101" i="2"/>
  <c r="S101" i="2" s="1"/>
  <c r="R5" i="2"/>
  <c r="S5" i="2" s="1"/>
  <c r="R4" i="2"/>
  <c r="S4" i="2" s="1"/>
  <c r="R8" i="2"/>
  <c r="S8" i="2" s="1"/>
  <c r="R7" i="2"/>
  <c r="S7" i="2" s="1"/>
  <c r="R3" i="2"/>
  <c r="S3" i="2" s="1"/>
  <c r="R6" i="2"/>
  <c r="S6" i="2" s="1"/>
  <c r="R10" i="2"/>
  <c r="S10" i="2" s="1"/>
  <c r="R2" i="2"/>
  <c r="S2" i="2" s="1"/>
  <c r="R9" i="2"/>
  <c r="S9" i="2" s="1"/>
  <c r="R12" i="2"/>
  <c r="S12" i="2" s="1"/>
  <c r="R11" i="2"/>
  <c r="S11" i="2" s="1"/>
  <c r="R14" i="2"/>
  <c r="S14" i="2" s="1"/>
  <c r="R15" i="2"/>
  <c r="S15" i="2" s="1"/>
  <c r="R13" i="2"/>
  <c r="S13" i="2" s="1"/>
  <c r="R18" i="2"/>
  <c r="S18" i="2" s="1"/>
  <c r="R16" i="2"/>
  <c r="S16" i="2" s="1"/>
  <c r="R19" i="2"/>
  <c r="S19" i="2" s="1"/>
  <c r="R17" i="2"/>
  <c r="S17" i="2" s="1"/>
  <c r="R21" i="2"/>
  <c r="S21" i="2" s="1"/>
  <c r="R20" i="2"/>
  <c r="S20" i="2" s="1"/>
  <c r="R24" i="2"/>
  <c r="S24" i="2" s="1"/>
  <c r="R22" i="2"/>
  <c r="S22" i="2" s="1"/>
  <c r="R25" i="2"/>
  <c r="S25" i="2" s="1"/>
  <c r="R23" i="2"/>
  <c r="S23" i="2" s="1"/>
  <c r="R26" i="2"/>
  <c r="S26" i="2" s="1"/>
  <c r="R28" i="2"/>
  <c r="S28" i="2" s="1"/>
  <c r="R29" i="2"/>
  <c r="S29" i="2" s="1"/>
  <c r="R30" i="2"/>
  <c r="S30" i="2" s="1"/>
  <c r="R27" i="2"/>
  <c r="S27" i="2" s="1"/>
  <c r="R32" i="2"/>
  <c r="S32" i="2" s="1"/>
  <c r="R31" i="2"/>
  <c r="S31" i="2" s="1"/>
  <c r="R33" i="2"/>
  <c r="S33" i="2" s="1"/>
  <c r="R34" i="2"/>
  <c r="S34" i="2" s="1"/>
  <c r="R35" i="2"/>
  <c r="S35" i="2" s="1"/>
  <c r="R36" i="2"/>
  <c r="S36" i="2" s="1"/>
  <c r="R38" i="2"/>
  <c r="S38" i="2" s="1"/>
  <c r="R37" i="2"/>
  <c r="S37" i="2" s="1"/>
  <c r="R39" i="2"/>
  <c r="S39" i="2" s="1"/>
  <c r="R40" i="2"/>
  <c r="S40" i="2" s="1"/>
  <c r="R41" i="2"/>
  <c r="S41" i="2" s="1"/>
  <c r="R42" i="2"/>
  <c r="S42" i="2" s="1"/>
  <c r="R44" i="2"/>
  <c r="S44" i="2" s="1"/>
  <c r="R43" i="2"/>
  <c r="S43" i="2" s="1"/>
  <c r="R45" i="2"/>
  <c r="S45" i="2" s="1"/>
  <c r="R46" i="2"/>
  <c r="S46" i="2" s="1"/>
  <c r="R48" i="2"/>
  <c r="S48" i="2" s="1"/>
  <c r="R47" i="2"/>
  <c r="S47" i="2" s="1"/>
  <c r="R50" i="2"/>
  <c r="S50" i="2" s="1"/>
  <c r="R49" i="2"/>
  <c r="S49" i="2" s="1"/>
  <c r="R51" i="2"/>
  <c r="S51" i="2" s="1"/>
  <c r="R52" i="2"/>
  <c r="S52" i="2" s="1"/>
  <c r="R53" i="2"/>
  <c r="S53" i="2" s="1"/>
  <c r="R54" i="2"/>
  <c r="S54" i="2" s="1"/>
  <c r="R56" i="2"/>
  <c r="S56" i="2" s="1"/>
  <c r="R55" i="2"/>
  <c r="S55" i="2" s="1"/>
  <c r="R57" i="2"/>
  <c r="S57" i="2" s="1"/>
  <c r="R58" i="2"/>
  <c r="S58" i="2" s="1"/>
  <c r="R60" i="2"/>
  <c r="S60" i="2" s="1"/>
  <c r="R59" i="2"/>
  <c r="S59" i="2" s="1"/>
  <c r="R62" i="2"/>
  <c r="S62" i="2" s="1"/>
  <c r="R61" i="2"/>
  <c r="S61" i="2" s="1"/>
  <c r="R63" i="2"/>
  <c r="S63" i="2" s="1"/>
  <c r="R64" i="2"/>
  <c r="S64" i="2" s="1"/>
  <c r="R65" i="2"/>
  <c r="S65" i="2" s="1"/>
  <c r="R66" i="2"/>
  <c r="S66" i="2" s="1"/>
  <c r="R67" i="2"/>
  <c r="S67" i="2" s="1"/>
  <c r="R68" i="2"/>
  <c r="S68" i="2" s="1"/>
  <c r="R69" i="2"/>
  <c r="S69" i="2" s="1"/>
  <c r="R70" i="2"/>
  <c r="S70" i="2" s="1"/>
  <c r="R71" i="2"/>
  <c r="S71" i="2" s="1"/>
  <c r="R72" i="2"/>
  <c r="S72" i="2" s="1"/>
  <c r="R73" i="2"/>
  <c r="S73" i="2" s="1"/>
  <c r="R75" i="2"/>
  <c r="S75" i="2" s="1"/>
  <c r="R74" i="2"/>
  <c r="S74" i="2" s="1"/>
  <c r="R77" i="2"/>
  <c r="S77" i="2" s="1"/>
  <c r="R76" i="2"/>
  <c r="S76" i="2" s="1"/>
  <c r="R78" i="2"/>
  <c r="S78" i="2" s="1"/>
  <c r="R80" i="2"/>
  <c r="S80" i="2" s="1"/>
  <c r="R79" i="2"/>
  <c r="S79" i="2" s="1"/>
  <c r="R81" i="2"/>
  <c r="S81" i="2" s="1"/>
  <c r="R82" i="2"/>
  <c r="S82" i="2" s="1"/>
  <c r="R85" i="2"/>
  <c r="S85" i="2" s="1"/>
  <c r="R83" i="2"/>
  <c r="S83" i="2" s="1"/>
  <c r="R84" i="2"/>
  <c r="S84" i="2" s="1"/>
  <c r="R86" i="2"/>
  <c r="S86" i="2" s="1"/>
  <c r="R87" i="2"/>
  <c r="S87" i="2" s="1"/>
  <c r="R88" i="2"/>
  <c r="S88" i="2" s="1"/>
  <c r="R90" i="2"/>
  <c r="S90" i="2" s="1"/>
  <c r="R91" i="2"/>
  <c r="S91" i="2" s="1"/>
  <c r="R89" i="2"/>
  <c r="S89" i="2" s="1"/>
  <c r="R92" i="2"/>
  <c r="S92" i="2" s="1"/>
  <c r="R95" i="2"/>
  <c r="S95" i="2" s="1"/>
  <c r="R93" i="2"/>
  <c r="S93" i="2" s="1"/>
  <c r="R94" i="2"/>
  <c r="S94" i="2" s="1"/>
  <c r="R97" i="2"/>
  <c r="S97" i="2" s="1"/>
  <c r="R98" i="2"/>
  <c r="S98" i="2" s="1"/>
  <c r="P99" i="2" l="1"/>
  <c r="P102" i="2"/>
  <c r="P10" i="2"/>
  <c r="P3" i="2"/>
  <c r="P5" i="2"/>
  <c r="P6" i="2"/>
  <c r="P8" i="2"/>
  <c r="P7" i="2"/>
  <c r="P2" i="2"/>
  <c r="P9" i="2"/>
  <c r="P4" i="2"/>
  <c r="P12" i="2"/>
  <c r="P13" i="2"/>
  <c r="P11" i="2"/>
  <c r="P14" i="2"/>
  <c r="P17" i="2"/>
  <c r="P15" i="2"/>
  <c r="P16" i="2"/>
  <c r="P18" i="2"/>
  <c r="P19" i="2"/>
  <c r="P20" i="2"/>
  <c r="P22" i="2"/>
  <c r="P23" i="2"/>
  <c r="P21" i="2"/>
  <c r="P26" i="2"/>
  <c r="P24" i="2"/>
  <c r="P25" i="2"/>
  <c r="P28" i="2"/>
  <c r="P27" i="2"/>
  <c r="P30" i="2"/>
  <c r="P34" i="2"/>
  <c r="P32" i="2"/>
  <c r="P29" i="2"/>
  <c r="P31" i="2"/>
  <c r="P33" i="2"/>
  <c r="P36" i="2"/>
  <c r="P35" i="2"/>
  <c r="P37" i="2"/>
  <c r="P38" i="2"/>
  <c r="P41" i="2"/>
  <c r="P39" i="2"/>
  <c r="P42" i="2"/>
  <c r="P43" i="2"/>
  <c r="P40" i="2"/>
  <c r="P44" i="2"/>
  <c r="P46" i="2"/>
  <c r="P45" i="2"/>
  <c r="P49" i="2"/>
  <c r="P47" i="2"/>
  <c r="P48" i="2"/>
  <c r="P50" i="2"/>
  <c r="P52" i="2"/>
  <c r="P51" i="2"/>
  <c r="P54" i="2"/>
  <c r="P53" i="2"/>
  <c r="P55" i="2"/>
  <c r="P56" i="2"/>
  <c r="P60" i="2"/>
  <c r="P58" i="2"/>
  <c r="P57" i="2"/>
  <c r="P61" i="2"/>
  <c r="P59" i="2"/>
  <c r="P63" i="2"/>
  <c r="P62" i="2"/>
  <c r="P64" i="2"/>
  <c r="P67" i="2"/>
  <c r="P65" i="2"/>
  <c r="P66" i="2"/>
  <c r="P68" i="2"/>
  <c r="P71" i="2"/>
  <c r="P69" i="2"/>
  <c r="P72" i="2"/>
  <c r="P70" i="2"/>
  <c r="P73" i="2"/>
  <c r="P74" i="2"/>
  <c r="P75" i="2"/>
  <c r="P76" i="2"/>
  <c r="P80" i="2"/>
  <c r="P78" i="2"/>
  <c r="P77" i="2"/>
  <c r="P79" i="2"/>
  <c r="P82" i="2"/>
  <c r="P83" i="2"/>
  <c r="P81" i="2"/>
  <c r="P85" i="2"/>
  <c r="P84" i="2"/>
  <c r="P87" i="2"/>
  <c r="P86" i="2"/>
  <c r="P88" i="2"/>
  <c r="P92" i="2"/>
  <c r="P91" i="2"/>
  <c r="P89" i="2"/>
  <c r="P90" i="2"/>
  <c r="P94" i="2"/>
  <c r="P93" i="2"/>
  <c r="P100" i="2"/>
  <c r="P95" i="2"/>
  <c r="P98" i="2"/>
  <c r="P101" i="2"/>
  <c r="I4" i="28" l="1"/>
  <c r="I5" i="28"/>
  <c r="I6" i="28"/>
  <c r="I7" i="28"/>
  <c r="I8" i="28"/>
  <c r="I9" i="28"/>
  <c r="I10" i="28"/>
  <c r="I11" i="28"/>
  <c r="I12" i="28"/>
  <c r="I13" i="28"/>
  <c r="I14" i="28"/>
  <c r="I15" i="28"/>
  <c r="I16" i="28"/>
  <c r="I17" i="28"/>
  <c r="I18" i="28"/>
  <c r="I19" i="28"/>
  <c r="I20" i="28"/>
  <c r="I21" i="28"/>
  <c r="I22" i="28"/>
  <c r="I23" i="28"/>
  <c r="I24" i="28"/>
  <c r="I25" i="28"/>
  <c r="I26" i="28"/>
  <c r="I27" i="28"/>
  <c r="I28" i="28"/>
  <c r="I29" i="28"/>
  <c r="I30" i="28"/>
  <c r="I31" i="28"/>
  <c r="I32" i="28"/>
  <c r="I33" i="28"/>
  <c r="I34" i="28"/>
  <c r="I35" i="28"/>
  <c r="I36" i="28"/>
  <c r="I37" i="28"/>
  <c r="I38" i="28"/>
  <c r="I39" i="28"/>
  <c r="I40" i="28"/>
  <c r="I41" i="28"/>
  <c r="I42" i="28"/>
  <c r="I43" i="28"/>
  <c r="I44" i="28"/>
  <c r="I45" i="28"/>
  <c r="I46" i="28"/>
  <c r="I47" i="28"/>
  <c r="I48" i="28"/>
  <c r="I49" i="28"/>
  <c r="I50" i="28"/>
  <c r="I51" i="28"/>
  <c r="I52" i="28"/>
  <c r="I53" i="28"/>
  <c r="I54" i="28"/>
  <c r="I55" i="28"/>
  <c r="I56" i="28"/>
  <c r="I57" i="28"/>
  <c r="I58" i="28"/>
  <c r="I59" i="28"/>
  <c r="I60" i="28"/>
  <c r="I61" i="28"/>
  <c r="I62" i="28"/>
  <c r="I63" i="28"/>
  <c r="I64" i="28"/>
  <c r="I65" i="28"/>
  <c r="I66" i="28"/>
  <c r="I67" i="28"/>
  <c r="I68" i="28"/>
  <c r="I69" i="28"/>
  <c r="I70" i="28"/>
  <c r="I71" i="28"/>
  <c r="I72" i="28"/>
  <c r="I73" i="28"/>
  <c r="I74" i="28"/>
  <c r="I75" i="28"/>
  <c r="I76" i="28"/>
  <c r="I77" i="28"/>
  <c r="I78" i="28"/>
  <c r="I79" i="28"/>
  <c r="I80" i="28"/>
  <c r="I81" i="28"/>
  <c r="I82" i="28"/>
  <c r="I83" i="28"/>
  <c r="I84" i="28"/>
  <c r="I85" i="28"/>
  <c r="I86" i="28"/>
  <c r="I87" i="28"/>
  <c r="I88" i="28"/>
  <c r="I89" i="28"/>
  <c r="I90" i="28"/>
  <c r="I91" i="28"/>
  <c r="I92" i="28"/>
  <c r="I93" i="28"/>
  <c r="I94" i="28"/>
  <c r="I95" i="28"/>
  <c r="I96" i="28"/>
  <c r="I97" i="28"/>
  <c r="I98" i="28"/>
  <c r="I99" i="28"/>
  <c r="I100" i="28"/>
  <c r="I101" i="28"/>
  <c r="I102" i="28"/>
  <c r="I103" i="28"/>
  <c r="I3" i="28"/>
  <c r="H4" i="28"/>
  <c r="H5" i="28"/>
  <c r="H6" i="28"/>
  <c r="H7" i="28"/>
  <c r="H8" i="28"/>
  <c r="H9" i="28"/>
  <c r="H10" i="28"/>
  <c r="H11" i="28"/>
  <c r="H12" i="28"/>
  <c r="H13" i="28"/>
  <c r="H14" i="28"/>
  <c r="H15" i="28"/>
  <c r="H16" i="28"/>
  <c r="H17" i="28"/>
  <c r="H18" i="28"/>
  <c r="H19" i="28"/>
  <c r="H20" i="28"/>
  <c r="H21" i="28"/>
  <c r="H22" i="28"/>
  <c r="H23" i="28"/>
  <c r="H24" i="28"/>
  <c r="H25" i="28"/>
  <c r="H26" i="28"/>
  <c r="H27" i="28"/>
  <c r="H28" i="28"/>
  <c r="H29" i="28"/>
  <c r="H30" i="28"/>
  <c r="H31" i="28"/>
  <c r="H32" i="28"/>
  <c r="H33" i="28"/>
  <c r="H34" i="28"/>
  <c r="H35" i="28"/>
  <c r="H36" i="28"/>
  <c r="H37" i="28"/>
  <c r="H38" i="28"/>
  <c r="H39" i="28"/>
  <c r="H40" i="28"/>
  <c r="H41" i="28"/>
  <c r="H42" i="28"/>
  <c r="H43" i="28"/>
  <c r="H44" i="28"/>
  <c r="H45" i="28"/>
  <c r="H46" i="28"/>
  <c r="H47" i="28"/>
  <c r="H48" i="28"/>
  <c r="H49" i="28"/>
  <c r="H50" i="28"/>
  <c r="H51" i="28"/>
  <c r="H52" i="28"/>
  <c r="H53" i="28"/>
  <c r="H54" i="28"/>
  <c r="H55" i="28"/>
  <c r="H56" i="28"/>
  <c r="H57" i="28"/>
  <c r="H58" i="28"/>
  <c r="H59" i="28"/>
  <c r="H60" i="28"/>
  <c r="H61" i="28"/>
  <c r="H62" i="28"/>
  <c r="H63" i="28"/>
  <c r="H64" i="28"/>
  <c r="H65" i="28"/>
  <c r="H66" i="28"/>
  <c r="H67" i="28"/>
  <c r="H68" i="28"/>
  <c r="H69" i="28"/>
  <c r="H70" i="28"/>
  <c r="H71" i="28"/>
  <c r="H72" i="28"/>
  <c r="H73" i="28"/>
  <c r="H74" i="28"/>
  <c r="H75" i="28"/>
  <c r="H76" i="28"/>
  <c r="H77" i="28"/>
  <c r="H78" i="28"/>
  <c r="H79" i="28"/>
  <c r="H80" i="28"/>
  <c r="H81" i="28"/>
  <c r="H82" i="28"/>
  <c r="H83" i="28"/>
  <c r="H84" i="28"/>
  <c r="H85" i="28"/>
  <c r="H86" i="28"/>
  <c r="H87" i="28"/>
  <c r="H88" i="28"/>
  <c r="H89" i="28"/>
  <c r="H90" i="28"/>
  <c r="H91" i="28"/>
  <c r="H92" i="28"/>
  <c r="H93" i="28"/>
  <c r="H94" i="28"/>
  <c r="H95" i="28"/>
  <c r="H96" i="28"/>
  <c r="H97" i="28"/>
  <c r="H98" i="28"/>
  <c r="H99" i="28"/>
  <c r="H100" i="28"/>
  <c r="H101" i="28"/>
  <c r="H102" i="28"/>
  <c r="H103" i="28"/>
  <c r="H3" i="28"/>
  <c r="G4" i="28"/>
  <c r="G5" i="28"/>
  <c r="G6" i="28"/>
  <c r="G7" i="28"/>
  <c r="G8" i="28"/>
  <c r="G9" i="28"/>
  <c r="G10" i="28"/>
  <c r="G11" i="28"/>
  <c r="G12" i="28"/>
  <c r="G13" i="28"/>
  <c r="G14" i="28"/>
  <c r="G15" i="28"/>
  <c r="G16" i="28"/>
  <c r="G17" i="28"/>
  <c r="G18" i="28"/>
  <c r="G19" i="28"/>
  <c r="G20" i="28"/>
  <c r="G21" i="28"/>
  <c r="G22" i="28"/>
  <c r="G23" i="28"/>
  <c r="G24" i="28"/>
  <c r="G25" i="28"/>
  <c r="G26" i="28"/>
  <c r="G27" i="28"/>
  <c r="G28" i="28"/>
  <c r="G29" i="28"/>
  <c r="G30" i="28"/>
  <c r="G31" i="28"/>
  <c r="G32" i="28"/>
  <c r="G33" i="28"/>
  <c r="G34" i="28"/>
  <c r="G35" i="28"/>
  <c r="G36" i="28"/>
  <c r="G37" i="28"/>
  <c r="G38" i="28"/>
  <c r="G39" i="28"/>
  <c r="G40" i="28"/>
  <c r="G41" i="28"/>
  <c r="G42" i="28"/>
  <c r="G43" i="28"/>
  <c r="G44" i="28"/>
  <c r="G45" i="28"/>
  <c r="G46" i="28"/>
  <c r="G47" i="28"/>
  <c r="G48" i="28"/>
  <c r="G49" i="28"/>
  <c r="G50" i="28"/>
  <c r="G51" i="28"/>
  <c r="G52" i="28"/>
  <c r="G53" i="28"/>
  <c r="G54" i="28"/>
  <c r="G55" i="28"/>
  <c r="G56" i="28"/>
  <c r="G57" i="28"/>
  <c r="G58" i="28"/>
  <c r="G59" i="28"/>
  <c r="G60" i="28"/>
  <c r="G61" i="28"/>
  <c r="G62" i="28"/>
  <c r="G63" i="28"/>
  <c r="G64" i="28"/>
  <c r="G65" i="28"/>
  <c r="G66" i="28"/>
  <c r="G67" i="28"/>
  <c r="G68" i="28"/>
  <c r="G69" i="28"/>
  <c r="G70" i="28"/>
  <c r="G71" i="28"/>
  <c r="G72" i="28"/>
  <c r="G73" i="28"/>
  <c r="G74" i="28"/>
  <c r="G75" i="28"/>
  <c r="G76" i="28"/>
  <c r="G77" i="28"/>
  <c r="G78" i="28"/>
  <c r="G79" i="28"/>
  <c r="G80" i="28"/>
  <c r="G81" i="28"/>
  <c r="G82" i="28"/>
  <c r="G83" i="28"/>
  <c r="G84" i="28"/>
  <c r="G85" i="28"/>
  <c r="G86" i="28"/>
  <c r="G87" i="28"/>
  <c r="G88" i="28"/>
  <c r="G89" i="28"/>
  <c r="G90" i="28"/>
  <c r="G91" i="28"/>
  <c r="G92" i="28"/>
  <c r="G93" i="28"/>
  <c r="G94" i="28"/>
  <c r="G95" i="28"/>
  <c r="G96" i="28"/>
  <c r="G97" i="28"/>
  <c r="G98" i="28"/>
  <c r="G99" i="28"/>
  <c r="G100" i="28"/>
  <c r="G101" i="28"/>
  <c r="G102" i="28"/>
  <c r="G103" i="28"/>
  <c r="G3" i="28"/>
  <c r="I3" i="27"/>
  <c r="I4" i="27"/>
  <c r="I5" i="27"/>
  <c r="I6" i="27"/>
  <c r="I7" i="27"/>
  <c r="I8" i="27"/>
  <c r="I9" i="27"/>
  <c r="I10" i="27"/>
  <c r="I11" i="27"/>
  <c r="I12" i="27"/>
  <c r="I13" i="27"/>
  <c r="I14" i="27"/>
  <c r="I15" i="27"/>
  <c r="I16" i="27"/>
  <c r="I17" i="27"/>
  <c r="I18" i="27"/>
  <c r="I19" i="27"/>
  <c r="I20" i="27"/>
  <c r="I21" i="27"/>
  <c r="I22" i="27"/>
  <c r="I23" i="27"/>
  <c r="I24" i="27"/>
  <c r="I25" i="27"/>
  <c r="I26" i="27"/>
  <c r="I27" i="27"/>
  <c r="I28" i="27"/>
  <c r="I29" i="27"/>
  <c r="I30" i="27"/>
  <c r="I31" i="27"/>
  <c r="I32" i="27"/>
  <c r="I33" i="27"/>
  <c r="I34" i="27"/>
  <c r="I35" i="27"/>
  <c r="I36" i="27"/>
  <c r="I37" i="27"/>
  <c r="I38" i="27"/>
  <c r="I39" i="27"/>
  <c r="I40" i="27"/>
  <c r="I41" i="27"/>
  <c r="I42" i="27"/>
  <c r="I43" i="27"/>
  <c r="I44" i="27"/>
  <c r="I45" i="27"/>
  <c r="I46" i="27"/>
  <c r="I47" i="27"/>
  <c r="I48" i="27"/>
  <c r="I49" i="27"/>
  <c r="I50" i="27"/>
  <c r="I51" i="27"/>
  <c r="I52" i="27"/>
  <c r="I53" i="27"/>
  <c r="I54" i="27"/>
  <c r="I55" i="27"/>
  <c r="I56" i="27"/>
  <c r="I57" i="27"/>
  <c r="I58" i="27"/>
  <c r="I59" i="27"/>
  <c r="I60" i="27"/>
  <c r="I61" i="27"/>
  <c r="I62" i="27"/>
  <c r="I63" i="27"/>
  <c r="I64" i="27"/>
  <c r="I65" i="27"/>
  <c r="I66" i="27"/>
  <c r="I67" i="27"/>
  <c r="I68" i="27"/>
  <c r="I69" i="27"/>
  <c r="I70" i="27"/>
  <c r="I71" i="27"/>
  <c r="I72" i="27"/>
  <c r="I73" i="27"/>
  <c r="I74" i="27"/>
  <c r="I75" i="27"/>
  <c r="I76" i="27"/>
  <c r="I77" i="27"/>
  <c r="I78" i="27"/>
  <c r="I79" i="27"/>
  <c r="I80" i="27"/>
  <c r="I81" i="27"/>
  <c r="I82" i="27"/>
  <c r="I83" i="27"/>
  <c r="I84" i="27"/>
  <c r="I85" i="27"/>
  <c r="I86" i="27"/>
  <c r="I87" i="27"/>
  <c r="I88" i="27"/>
  <c r="I89" i="27"/>
  <c r="I90" i="27"/>
  <c r="I91" i="27"/>
  <c r="I92" i="27"/>
  <c r="I93" i="27"/>
  <c r="I94" i="27"/>
  <c r="I95" i="27"/>
  <c r="I96" i="27"/>
  <c r="I97" i="27"/>
  <c r="I98" i="27"/>
  <c r="I99" i="27"/>
  <c r="I100" i="27"/>
  <c r="I101" i="27"/>
  <c r="I102" i="27"/>
  <c r="I2" i="27"/>
  <c r="H3" i="27"/>
  <c r="H4" i="27"/>
  <c r="H5" i="27"/>
  <c r="H6" i="27"/>
  <c r="H7" i="27"/>
  <c r="H8" i="27"/>
  <c r="H9" i="27"/>
  <c r="H10" i="27"/>
  <c r="H11" i="27"/>
  <c r="H12" i="27"/>
  <c r="H13" i="27"/>
  <c r="H14" i="27"/>
  <c r="H15" i="27"/>
  <c r="H16" i="27"/>
  <c r="H17" i="27"/>
  <c r="H18" i="27"/>
  <c r="H19" i="27"/>
  <c r="H20" i="27"/>
  <c r="H21" i="27"/>
  <c r="H22" i="27"/>
  <c r="H23" i="27"/>
  <c r="H24" i="27"/>
  <c r="H25" i="27"/>
  <c r="H26" i="27"/>
  <c r="H27" i="27"/>
  <c r="H28" i="27"/>
  <c r="H29" i="27"/>
  <c r="H30" i="27"/>
  <c r="H31" i="27"/>
  <c r="H32" i="27"/>
  <c r="H33" i="27"/>
  <c r="H34" i="27"/>
  <c r="H35" i="27"/>
  <c r="H36" i="27"/>
  <c r="H37" i="27"/>
  <c r="H38" i="27"/>
  <c r="H39" i="27"/>
  <c r="H40" i="27"/>
  <c r="H41" i="27"/>
  <c r="H42" i="27"/>
  <c r="H43" i="27"/>
  <c r="H44" i="27"/>
  <c r="H45" i="27"/>
  <c r="H46" i="27"/>
  <c r="H47" i="27"/>
  <c r="H48" i="27"/>
  <c r="H49" i="27"/>
  <c r="H50" i="27"/>
  <c r="H51" i="27"/>
  <c r="H52" i="27"/>
  <c r="H53" i="27"/>
  <c r="H54" i="27"/>
  <c r="H55" i="27"/>
  <c r="H56" i="27"/>
  <c r="H57" i="27"/>
  <c r="H58" i="27"/>
  <c r="H59" i="27"/>
  <c r="H60" i="27"/>
  <c r="H61" i="27"/>
  <c r="H62" i="27"/>
  <c r="H63" i="27"/>
  <c r="H64" i="27"/>
  <c r="H65" i="27"/>
  <c r="H66" i="27"/>
  <c r="H67" i="27"/>
  <c r="H68" i="27"/>
  <c r="H69" i="27"/>
  <c r="H70" i="27"/>
  <c r="H71" i="27"/>
  <c r="H72" i="27"/>
  <c r="H73" i="27"/>
  <c r="H74" i="27"/>
  <c r="H75" i="27"/>
  <c r="H76" i="27"/>
  <c r="H77" i="27"/>
  <c r="H78" i="27"/>
  <c r="H79" i="27"/>
  <c r="H80" i="27"/>
  <c r="H81" i="27"/>
  <c r="H82" i="27"/>
  <c r="H83" i="27"/>
  <c r="H84" i="27"/>
  <c r="H85" i="27"/>
  <c r="H86" i="27"/>
  <c r="H87" i="27"/>
  <c r="H88" i="27"/>
  <c r="H89" i="27"/>
  <c r="H90" i="27"/>
  <c r="H91" i="27"/>
  <c r="H92" i="27"/>
  <c r="H93" i="27"/>
  <c r="H94" i="27"/>
  <c r="H95" i="27"/>
  <c r="H96" i="27"/>
  <c r="H97" i="27"/>
  <c r="H98" i="27"/>
  <c r="H99" i="27"/>
  <c r="H100" i="27"/>
  <c r="H101" i="27"/>
  <c r="H102" i="27"/>
  <c r="H2" i="27"/>
  <c r="G3" i="27"/>
  <c r="G4" i="27"/>
  <c r="G5" i="27"/>
  <c r="G6" i="27"/>
  <c r="G7" i="27"/>
  <c r="G8" i="27"/>
  <c r="G9" i="27"/>
  <c r="G10" i="27"/>
  <c r="G11" i="27"/>
  <c r="G12" i="27"/>
  <c r="G13" i="27"/>
  <c r="G14" i="27"/>
  <c r="G15" i="27"/>
  <c r="G16" i="27"/>
  <c r="G17" i="27"/>
  <c r="G18" i="27"/>
  <c r="G19" i="27"/>
  <c r="G20" i="27"/>
  <c r="G21" i="27"/>
  <c r="G22" i="27"/>
  <c r="G23" i="27"/>
  <c r="G24" i="27"/>
  <c r="G25" i="27"/>
  <c r="G26" i="27"/>
  <c r="G27" i="27"/>
  <c r="G28" i="27"/>
  <c r="G29" i="27"/>
  <c r="G30" i="27"/>
  <c r="G31" i="27"/>
  <c r="G32" i="27"/>
  <c r="G33" i="27"/>
  <c r="G34" i="27"/>
  <c r="G35" i="27"/>
  <c r="G36" i="27"/>
  <c r="G37" i="27"/>
  <c r="G38" i="27"/>
  <c r="G39" i="27"/>
  <c r="G40" i="27"/>
  <c r="G41" i="27"/>
  <c r="G42" i="27"/>
  <c r="G43" i="27"/>
  <c r="G44" i="27"/>
  <c r="G45" i="27"/>
  <c r="G46" i="27"/>
  <c r="G47" i="27"/>
  <c r="G48" i="27"/>
  <c r="G49" i="27"/>
  <c r="G50" i="27"/>
  <c r="G51" i="27"/>
  <c r="G52" i="27"/>
  <c r="G53" i="27"/>
  <c r="G54" i="27"/>
  <c r="G55" i="27"/>
  <c r="G56" i="27"/>
  <c r="G57" i="27"/>
  <c r="G58" i="27"/>
  <c r="G59" i="27"/>
  <c r="G60" i="27"/>
  <c r="G61" i="27"/>
  <c r="G62" i="27"/>
  <c r="G63" i="27"/>
  <c r="G64" i="27"/>
  <c r="G65" i="27"/>
  <c r="G66" i="27"/>
  <c r="G67" i="27"/>
  <c r="G68" i="27"/>
  <c r="G69" i="27"/>
  <c r="G70" i="27"/>
  <c r="G71" i="27"/>
  <c r="G72" i="27"/>
  <c r="G73" i="27"/>
  <c r="G74" i="27"/>
  <c r="G75" i="27"/>
  <c r="G76" i="27"/>
  <c r="G77" i="27"/>
  <c r="G78" i="27"/>
  <c r="G79" i="27"/>
  <c r="G80" i="27"/>
  <c r="G81" i="27"/>
  <c r="G82" i="27"/>
  <c r="G83" i="27"/>
  <c r="G84" i="27"/>
  <c r="G85" i="27"/>
  <c r="G86" i="27"/>
  <c r="G87" i="27"/>
  <c r="G88" i="27"/>
  <c r="G89" i="27"/>
  <c r="G90" i="27"/>
  <c r="G91" i="27"/>
  <c r="G92" i="27"/>
  <c r="G93" i="27"/>
  <c r="G94" i="27"/>
  <c r="G95" i="27"/>
  <c r="G96" i="27"/>
  <c r="G97" i="27"/>
  <c r="G98" i="27"/>
  <c r="G99" i="27"/>
  <c r="G100" i="27"/>
  <c r="G101" i="27"/>
  <c r="G102" i="27"/>
  <c r="G2" i="27"/>
  <c r="I3" i="26"/>
  <c r="I4" i="26"/>
  <c r="I5" i="26"/>
  <c r="I6" i="26"/>
  <c r="I7" i="26"/>
  <c r="I8" i="26"/>
  <c r="I9" i="26"/>
  <c r="I10" i="26"/>
  <c r="I11" i="26"/>
  <c r="I12" i="26"/>
  <c r="I13" i="26"/>
  <c r="I14" i="26"/>
  <c r="I15" i="26"/>
  <c r="I16" i="26"/>
  <c r="I17" i="26"/>
  <c r="I18" i="26"/>
  <c r="I19" i="26"/>
  <c r="I20" i="26"/>
  <c r="I21" i="26"/>
  <c r="I22" i="26"/>
  <c r="I23" i="26"/>
  <c r="I24" i="26"/>
  <c r="I25" i="26"/>
  <c r="I26" i="26"/>
  <c r="I27" i="26"/>
  <c r="I28" i="26"/>
  <c r="I29" i="26"/>
  <c r="I30" i="26"/>
  <c r="I31" i="26"/>
  <c r="I32" i="26"/>
  <c r="I33" i="26"/>
  <c r="I34" i="26"/>
  <c r="I35" i="26"/>
  <c r="I36" i="26"/>
  <c r="I37" i="26"/>
  <c r="I38" i="26"/>
  <c r="I39" i="26"/>
  <c r="I40" i="26"/>
  <c r="I41" i="26"/>
  <c r="I42" i="26"/>
  <c r="I43" i="26"/>
  <c r="I44" i="26"/>
  <c r="I45" i="26"/>
  <c r="I46" i="26"/>
  <c r="I47" i="26"/>
  <c r="I48" i="26"/>
  <c r="I49" i="26"/>
  <c r="I50" i="26"/>
  <c r="I51" i="26"/>
  <c r="I52" i="26"/>
  <c r="I53" i="26"/>
  <c r="I54" i="26"/>
  <c r="I55" i="26"/>
  <c r="I56" i="26"/>
  <c r="I57" i="26"/>
  <c r="I58" i="26"/>
  <c r="I59" i="26"/>
  <c r="I60" i="26"/>
  <c r="I61" i="26"/>
  <c r="I62" i="26"/>
  <c r="I63" i="26"/>
  <c r="I64" i="26"/>
  <c r="I65" i="26"/>
  <c r="I66" i="26"/>
  <c r="I67" i="26"/>
  <c r="I68" i="26"/>
  <c r="I69" i="26"/>
  <c r="I70" i="26"/>
  <c r="I71" i="26"/>
  <c r="I72" i="26"/>
  <c r="I73" i="26"/>
  <c r="I74" i="26"/>
  <c r="I75" i="26"/>
  <c r="I76" i="26"/>
  <c r="I77" i="26"/>
  <c r="I78" i="26"/>
  <c r="I79" i="26"/>
  <c r="I80" i="26"/>
  <c r="I81" i="26"/>
  <c r="I82" i="26"/>
  <c r="I83" i="26"/>
  <c r="I84" i="26"/>
  <c r="I85" i="26"/>
  <c r="I86" i="26"/>
  <c r="I87" i="26"/>
  <c r="I88" i="26"/>
  <c r="I89" i="26"/>
  <c r="I90" i="26"/>
  <c r="I91" i="26"/>
  <c r="I92" i="26"/>
  <c r="I93" i="26"/>
  <c r="I94" i="26"/>
  <c r="I95" i="26"/>
  <c r="I96" i="26"/>
  <c r="I97" i="26"/>
  <c r="I98" i="26"/>
  <c r="I99" i="26"/>
  <c r="I100" i="26"/>
  <c r="I101" i="26"/>
  <c r="I102" i="26"/>
  <c r="I2" i="26"/>
  <c r="H3" i="26"/>
  <c r="H4" i="26"/>
  <c r="H5" i="26"/>
  <c r="H6" i="26"/>
  <c r="H7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45" i="26"/>
  <c r="H46" i="26"/>
  <c r="H47" i="26"/>
  <c r="H48" i="26"/>
  <c r="H49" i="26"/>
  <c r="H50" i="26"/>
  <c r="H51" i="26"/>
  <c r="H52" i="26"/>
  <c r="H53" i="26"/>
  <c r="H54" i="26"/>
  <c r="H55" i="26"/>
  <c r="H56" i="26"/>
  <c r="H57" i="26"/>
  <c r="H58" i="26"/>
  <c r="H59" i="26"/>
  <c r="H60" i="26"/>
  <c r="H61" i="26"/>
  <c r="H62" i="26"/>
  <c r="H63" i="26"/>
  <c r="H64" i="26"/>
  <c r="H65" i="26"/>
  <c r="H66" i="26"/>
  <c r="H67" i="26"/>
  <c r="H68" i="26"/>
  <c r="H69" i="26"/>
  <c r="H70" i="26"/>
  <c r="H71" i="26"/>
  <c r="H72" i="26"/>
  <c r="H73" i="26"/>
  <c r="H74" i="26"/>
  <c r="H75" i="26"/>
  <c r="H76" i="26"/>
  <c r="H77" i="26"/>
  <c r="H78" i="26"/>
  <c r="H79" i="26"/>
  <c r="H80" i="26"/>
  <c r="H81" i="26"/>
  <c r="H82" i="26"/>
  <c r="H83" i="26"/>
  <c r="H84" i="26"/>
  <c r="H85" i="26"/>
  <c r="H86" i="26"/>
  <c r="H87" i="26"/>
  <c r="H88" i="26"/>
  <c r="H89" i="26"/>
  <c r="H90" i="26"/>
  <c r="H91" i="26"/>
  <c r="H92" i="26"/>
  <c r="H93" i="26"/>
  <c r="H94" i="26"/>
  <c r="H95" i="26"/>
  <c r="H96" i="26"/>
  <c r="H97" i="26"/>
  <c r="H98" i="26"/>
  <c r="H99" i="26"/>
  <c r="H100" i="26"/>
  <c r="H101" i="26"/>
  <c r="H102" i="26"/>
  <c r="H2" i="26"/>
  <c r="G3" i="26"/>
  <c r="G4" i="26"/>
  <c r="G5" i="26"/>
  <c r="G6" i="26"/>
  <c r="G7" i="26"/>
  <c r="G8" i="26"/>
  <c r="G9" i="26"/>
  <c r="G10" i="26"/>
  <c r="G11" i="26"/>
  <c r="G12" i="26"/>
  <c r="G13" i="26"/>
  <c r="G14" i="26"/>
  <c r="G15" i="26"/>
  <c r="G16" i="26"/>
  <c r="G17" i="26"/>
  <c r="G18" i="26"/>
  <c r="G19" i="26"/>
  <c r="G20" i="26"/>
  <c r="G21" i="26"/>
  <c r="G22" i="26"/>
  <c r="G23" i="26"/>
  <c r="G24" i="26"/>
  <c r="G25" i="26"/>
  <c r="G26" i="26"/>
  <c r="G27" i="26"/>
  <c r="G28" i="26"/>
  <c r="G29" i="26"/>
  <c r="G30" i="26"/>
  <c r="G31" i="26"/>
  <c r="G32" i="26"/>
  <c r="G33" i="26"/>
  <c r="G34" i="26"/>
  <c r="G35" i="26"/>
  <c r="G36" i="26"/>
  <c r="G37" i="26"/>
  <c r="G38" i="26"/>
  <c r="G39" i="26"/>
  <c r="G40" i="26"/>
  <c r="G41" i="26"/>
  <c r="G42" i="26"/>
  <c r="G43" i="26"/>
  <c r="G44" i="26"/>
  <c r="G45" i="26"/>
  <c r="G46" i="26"/>
  <c r="G47" i="26"/>
  <c r="G48" i="26"/>
  <c r="G49" i="26"/>
  <c r="G50" i="26"/>
  <c r="G51" i="26"/>
  <c r="G52" i="26"/>
  <c r="G53" i="26"/>
  <c r="G54" i="26"/>
  <c r="G55" i="26"/>
  <c r="G56" i="26"/>
  <c r="G57" i="26"/>
  <c r="G58" i="26"/>
  <c r="G59" i="26"/>
  <c r="G60" i="26"/>
  <c r="G61" i="26"/>
  <c r="G62" i="26"/>
  <c r="G63" i="26"/>
  <c r="G64" i="26"/>
  <c r="G65" i="26"/>
  <c r="G66" i="26"/>
  <c r="G67" i="26"/>
  <c r="G68" i="26"/>
  <c r="G69" i="26"/>
  <c r="G70" i="26"/>
  <c r="G71" i="26"/>
  <c r="G72" i="26"/>
  <c r="G73" i="26"/>
  <c r="G74" i="26"/>
  <c r="G75" i="26"/>
  <c r="G76" i="26"/>
  <c r="G77" i="26"/>
  <c r="G78" i="26"/>
  <c r="G79" i="26"/>
  <c r="G80" i="26"/>
  <c r="G81" i="26"/>
  <c r="G82" i="26"/>
  <c r="G83" i="26"/>
  <c r="G84" i="26"/>
  <c r="G85" i="26"/>
  <c r="G86" i="26"/>
  <c r="G87" i="26"/>
  <c r="G88" i="26"/>
  <c r="G89" i="26"/>
  <c r="G90" i="26"/>
  <c r="G91" i="26"/>
  <c r="G92" i="26"/>
  <c r="G93" i="26"/>
  <c r="G94" i="26"/>
  <c r="G95" i="26"/>
  <c r="G96" i="26"/>
  <c r="G97" i="26"/>
  <c r="G98" i="26"/>
  <c r="G99" i="26"/>
  <c r="G100" i="26"/>
  <c r="G101" i="26"/>
  <c r="G102" i="26"/>
  <c r="G2" i="26"/>
  <c r="I3" i="25"/>
  <c r="I4" i="25"/>
  <c r="I5" i="25"/>
  <c r="I6" i="25"/>
  <c r="I7" i="25"/>
  <c r="I8" i="25"/>
  <c r="I9" i="25"/>
  <c r="I10" i="25"/>
  <c r="I11" i="25"/>
  <c r="I12" i="25"/>
  <c r="I13" i="25"/>
  <c r="I14" i="25"/>
  <c r="I15" i="25"/>
  <c r="I16" i="25"/>
  <c r="I17" i="25"/>
  <c r="I18" i="25"/>
  <c r="I19" i="25"/>
  <c r="I20" i="25"/>
  <c r="I21" i="25"/>
  <c r="I22" i="25"/>
  <c r="I23" i="25"/>
  <c r="I24" i="25"/>
  <c r="I25" i="25"/>
  <c r="I26" i="25"/>
  <c r="I27" i="25"/>
  <c r="I28" i="25"/>
  <c r="I29" i="25"/>
  <c r="I30" i="25"/>
  <c r="I31" i="25"/>
  <c r="I32" i="25"/>
  <c r="I33" i="25"/>
  <c r="I34" i="25"/>
  <c r="I35" i="25"/>
  <c r="I36" i="25"/>
  <c r="I37" i="25"/>
  <c r="I38" i="25"/>
  <c r="I39" i="25"/>
  <c r="I40" i="25"/>
  <c r="I41" i="25"/>
  <c r="I42" i="25"/>
  <c r="I43" i="25"/>
  <c r="I44" i="25"/>
  <c r="I45" i="25"/>
  <c r="I46" i="25"/>
  <c r="I47" i="25"/>
  <c r="I48" i="25"/>
  <c r="I49" i="25"/>
  <c r="I50" i="25"/>
  <c r="I51" i="25"/>
  <c r="I52" i="25"/>
  <c r="I53" i="25"/>
  <c r="I54" i="25"/>
  <c r="I55" i="25"/>
  <c r="I56" i="25"/>
  <c r="I57" i="25"/>
  <c r="I58" i="25"/>
  <c r="I59" i="25"/>
  <c r="I60" i="25"/>
  <c r="I61" i="25"/>
  <c r="I62" i="25"/>
  <c r="I63" i="25"/>
  <c r="I64" i="25"/>
  <c r="I65" i="25"/>
  <c r="I66" i="25"/>
  <c r="I67" i="25"/>
  <c r="I68" i="25"/>
  <c r="I69" i="25"/>
  <c r="I70" i="25"/>
  <c r="I71" i="25"/>
  <c r="I72" i="25"/>
  <c r="I73" i="25"/>
  <c r="I74" i="25"/>
  <c r="I75" i="25"/>
  <c r="I76" i="25"/>
  <c r="I77" i="25"/>
  <c r="I78" i="25"/>
  <c r="I79" i="25"/>
  <c r="I80" i="25"/>
  <c r="I81" i="25"/>
  <c r="I82" i="25"/>
  <c r="I83" i="25"/>
  <c r="I84" i="25"/>
  <c r="I85" i="25"/>
  <c r="I86" i="25"/>
  <c r="I87" i="25"/>
  <c r="I88" i="25"/>
  <c r="I89" i="25"/>
  <c r="I90" i="25"/>
  <c r="I91" i="25"/>
  <c r="I92" i="25"/>
  <c r="I93" i="25"/>
  <c r="I94" i="25"/>
  <c r="I95" i="25"/>
  <c r="I96" i="25"/>
  <c r="I97" i="25"/>
  <c r="I98" i="25"/>
  <c r="I99" i="25"/>
  <c r="I100" i="25"/>
  <c r="I101" i="25"/>
  <c r="I102" i="25"/>
  <c r="I2" i="25"/>
  <c r="H3" i="25"/>
  <c r="H4" i="25"/>
  <c r="H5" i="25"/>
  <c r="H6" i="25"/>
  <c r="H7" i="25"/>
  <c r="H8" i="25"/>
  <c r="H9" i="25"/>
  <c r="H10" i="25"/>
  <c r="H11" i="25"/>
  <c r="H12" i="25"/>
  <c r="H13" i="25"/>
  <c r="H14" i="25"/>
  <c r="H15" i="25"/>
  <c r="H16" i="25"/>
  <c r="H17" i="25"/>
  <c r="H18" i="25"/>
  <c r="H19" i="25"/>
  <c r="H20" i="25"/>
  <c r="H21" i="25"/>
  <c r="H22" i="25"/>
  <c r="H23" i="25"/>
  <c r="H24" i="25"/>
  <c r="H25" i="25"/>
  <c r="H26" i="25"/>
  <c r="H27" i="25"/>
  <c r="H28" i="25"/>
  <c r="H29" i="25"/>
  <c r="H30" i="25"/>
  <c r="H31" i="25"/>
  <c r="H32" i="25"/>
  <c r="H33" i="25"/>
  <c r="H34" i="25"/>
  <c r="H35" i="25"/>
  <c r="H36" i="25"/>
  <c r="H37" i="25"/>
  <c r="H38" i="25"/>
  <c r="H39" i="25"/>
  <c r="H40" i="25"/>
  <c r="H41" i="25"/>
  <c r="H42" i="25"/>
  <c r="H43" i="25"/>
  <c r="H44" i="25"/>
  <c r="H45" i="25"/>
  <c r="H46" i="25"/>
  <c r="H47" i="25"/>
  <c r="H48" i="25"/>
  <c r="H49" i="25"/>
  <c r="H50" i="25"/>
  <c r="H51" i="25"/>
  <c r="H52" i="25"/>
  <c r="H53" i="25"/>
  <c r="H54" i="25"/>
  <c r="H55" i="25"/>
  <c r="H56" i="25"/>
  <c r="H57" i="25"/>
  <c r="H58" i="25"/>
  <c r="H59" i="25"/>
  <c r="H60" i="25"/>
  <c r="H61" i="25"/>
  <c r="H62" i="25"/>
  <c r="H63" i="25"/>
  <c r="H64" i="25"/>
  <c r="H65" i="25"/>
  <c r="H66" i="25"/>
  <c r="H67" i="25"/>
  <c r="H68" i="25"/>
  <c r="H69" i="25"/>
  <c r="H70" i="25"/>
  <c r="H71" i="25"/>
  <c r="H72" i="25"/>
  <c r="H73" i="25"/>
  <c r="H74" i="25"/>
  <c r="H75" i="25"/>
  <c r="H76" i="25"/>
  <c r="H77" i="25"/>
  <c r="H78" i="25"/>
  <c r="H79" i="25"/>
  <c r="H80" i="25"/>
  <c r="H81" i="25"/>
  <c r="H82" i="25"/>
  <c r="H83" i="25"/>
  <c r="H84" i="25"/>
  <c r="H85" i="25"/>
  <c r="H86" i="25"/>
  <c r="H87" i="25"/>
  <c r="H88" i="25"/>
  <c r="H89" i="25"/>
  <c r="H90" i="25"/>
  <c r="H91" i="25"/>
  <c r="H92" i="25"/>
  <c r="H93" i="25"/>
  <c r="H94" i="25"/>
  <c r="H95" i="25"/>
  <c r="H96" i="25"/>
  <c r="H97" i="25"/>
  <c r="H98" i="25"/>
  <c r="H99" i="25"/>
  <c r="H100" i="25"/>
  <c r="H101" i="25"/>
  <c r="H102" i="25"/>
  <c r="H2" i="25"/>
  <c r="G3" i="25"/>
  <c r="G4" i="25"/>
  <c r="G5" i="25"/>
  <c r="G6" i="25"/>
  <c r="G7" i="25"/>
  <c r="G8" i="25"/>
  <c r="G9" i="25"/>
  <c r="G10" i="25"/>
  <c r="G11" i="25"/>
  <c r="G12" i="25"/>
  <c r="G13" i="25"/>
  <c r="G14" i="25"/>
  <c r="G15" i="25"/>
  <c r="G16" i="25"/>
  <c r="G17" i="25"/>
  <c r="G18" i="25"/>
  <c r="G19" i="25"/>
  <c r="G20" i="25"/>
  <c r="G21" i="25"/>
  <c r="G22" i="25"/>
  <c r="G23" i="25"/>
  <c r="G24" i="25"/>
  <c r="G25" i="25"/>
  <c r="G26" i="25"/>
  <c r="G27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G41" i="25"/>
  <c r="G42" i="25"/>
  <c r="G43" i="25"/>
  <c r="G44" i="25"/>
  <c r="G45" i="25"/>
  <c r="G46" i="25"/>
  <c r="G47" i="25"/>
  <c r="G48" i="25"/>
  <c r="G49" i="25"/>
  <c r="G50" i="25"/>
  <c r="G51" i="25"/>
  <c r="G52" i="25"/>
  <c r="G53" i="25"/>
  <c r="G54" i="25"/>
  <c r="G55" i="25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77" i="25"/>
  <c r="G78" i="25"/>
  <c r="G79" i="25"/>
  <c r="G80" i="25"/>
  <c r="G81" i="25"/>
  <c r="G82" i="25"/>
  <c r="G83" i="25"/>
  <c r="G84" i="25"/>
  <c r="G85" i="25"/>
  <c r="G86" i="25"/>
  <c r="G87" i="25"/>
  <c r="G88" i="25"/>
  <c r="G89" i="25"/>
  <c r="G90" i="25"/>
  <c r="G91" i="25"/>
  <c r="G92" i="25"/>
  <c r="G93" i="25"/>
  <c r="G94" i="25"/>
  <c r="G95" i="25"/>
  <c r="G96" i="25"/>
  <c r="G97" i="25"/>
  <c r="G98" i="25"/>
  <c r="G99" i="25"/>
  <c r="G100" i="25"/>
  <c r="G101" i="25"/>
  <c r="G102" i="25"/>
  <c r="G2" i="25"/>
  <c r="I3" i="24"/>
  <c r="I4" i="24"/>
  <c r="I5" i="24"/>
  <c r="I6" i="24"/>
  <c r="I7" i="24"/>
  <c r="I8" i="24"/>
  <c r="I9" i="24"/>
  <c r="I10" i="24"/>
  <c r="I11" i="24"/>
  <c r="I12" i="24"/>
  <c r="I13" i="24"/>
  <c r="I14" i="24"/>
  <c r="I15" i="24"/>
  <c r="I16" i="24"/>
  <c r="I17" i="24"/>
  <c r="I18" i="24"/>
  <c r="I19" i="24"/>
  <c r="I20" i="24"/>
  <c r="I21" i="24"/>
  <c r="I22" i="24"/>
  <c r="I23" i="24"/>
  <c r="I24" i="24"/>
  <c r="I25" i="24"/>
  <c r="I26" i="24"/>
  <c r="I27" i="24"/>
  <c r="I28" i="24"/>
  <c r="I29" i="24"/>
  <c r="I30" i="24"/>
  <c r="I31" i="24"/>
  <c r="I32" i="24"/>
  <c r="I33" i="24"/>
  <c r="I34" i="24"/>
  <c r="I35" i="24"/>
  <c r="I36" i="24"/>
  <c r="I37" i="24"/>
  <c r="I38" i="24"/>
  <c r="I39" i="24"/>
  <c r="I40" i="24"/>
  <c r="I41" i="24"/>
  <c r="I42" i="24"/>
  <c r="I43" i="24"/>
  <c r="I44" i="24"/>
  <c r="I45" i="24"/>
  <c r="I46" i="24"/>
  <c r="I47" i="24"/>
  <c r="I48" i="24"/>
  <c r="I49" i="24"/>
  <c r="I50" i="24"/>
  <c r="I51" i="24"/>
  <c r="I52" i="24"/>
  <c r="I53" i="24"/>
  <c r="I54" i="24"/>
  <c r="I55" i="24"/>
  <c r="I56" i="24"/>
  <c r="I57" i="24"/>
  <c r="I58" i="24"/>
  <c r="I59" i="24"/>
  <c r="I60" i="24"/>
  <c r="I61" i="24"/>
  <c r="I62" i="24"/>
  <c r="I63" i="24"/>
  <c r="I64" i="24"/>
  <c r="I65" i="24"/>
  <c r="I66" i="24"/>
  <c r="I67" i="24"/>
  <c r="I68" i="24"/>
  <c r="I69" i="24"/>
  <c r="I70" i="24"/>
  <c r="I71" i="24"/>
  <c r="I72" i="24"/>
  <c r="I73" i="24"/>
  <c r="I74" i="24"/>
  <c r="I75" i="24"/>
  <c r="I76" i="24"/>
  <c r="I77" i="24"/>
  <c r="I78" i="24"/>
  <c r="I79" i="24"/>
  <c r="I80" i="24"/>
  <c r="I81" i="24"/>
  <c r="I82" i="24"/>
  <c r="I83" i="24"/>
  <c r="I84" i="24"/>
  <c r="I85" i="24"/>
  <c r="I86" i="24"/>
  <c r="I87" i="24"/>
  <c r="I88" i="24"/>
  <c r="I89" i="24"/>
  <c r="I90" i="24"/>
  <c r="I91" i="24"/>
  <c r="I92" i="24"/>
  <c r="I93" i="24"/>
  <c r="I94" i="24"/>
  <c r="I95" i="24"/>
  <c r="I96" i="24"/>
  <c r="I97" i="24"/>
  <c r="I98" i="24"/>
  <c r="I99" i="24"/>
  <c r="I100" i="24"/>
  <c r="I101" i="24"/>
  <c r="I102" i="24"/>
  <c r="I2" i="24"/>
  <c r="H3" i="24"/>
  <c r="H4" i="24"/>
  <c r="H5" i="24"/>
  <c r="H6" i="24"/>
  <c r="H7" i="24"/>
  <c r="H8" i="24"/>
  <c r="H9" i="24"/>
  <c r="H10" i="24"/>
  <c r="H11" i="24"/>
  <c r="H12" i="24"/>
  <c r="H13" i="24"/>
  <c r="H14" i="24"/>
  <c r="H15" i="24"/>
  <c r="H16" i="24"/>
  <c r="H17" i="24"/>
  <c r="H18" i="24"/>
  <c r="H19" i="24"/>
  <c r="H20" i="24"/>
  <c r="H21" i="24"/>
  <c r="H22" i="24"/>
  <c r="H23" i="24"/>
  <c r="H24" i="24"/>
  <c r="H25" i="24"/>
  <c r="H26" i="24"/>
  <c r="H27" i="24"/>
  <c r="H28" i="24"/>
  <c r="H29" i="24"/>
  <c r="H30" i="24"/>
  <c r="H31" i="24"/>
  <c r="H32" i="24"/>
  <c r="H33" i="24"/>
  <c r="H34" i="24"/>
  <c r="H35" i="24"/>
  <c r="H36" i="24"/>
  <c r="H37" i="24"/>
  <c r="H38" i="24"/>
  <c r="H39" i="24"/>
  <c r="H40" i="24"/>
  <c r="H41" i="24"/>
  <c r="H42" i="24"/>
  <c r="H43" i="24"/>
  <c r="H44" i="24"/>
  <c r="H45" i="24"/>
  <c r="H46" i="24"/>
  <c r="H47" i="24"/>
  <c r="H48" i="24"/>
  <c r="H49" i="24"/>
  <c r="H50" i="24"/>
  <c r="H51" i="24"/>
  <c r="H52" i="24"/>
  <c r="H53" i="24"/>
  <c r="H54" i="24"/>
  <c r="H55" i="24"/>
  <c r="H56" i="24"/>
  <c r="H57" i="24"/>
  <c r="H58" i="24"/>
  <c r="H59" i="24"/>
  <c r="H60" i="24"/>
  <c r="H61" i="24"/>
  <c r="H62" i="24"/>
  <c r="H63" i="24"/>
  <c r="H64" i="24"/>
  <c r="H65" i="24"/>
  <c r="H66" i="24"/>
  <c r="H67" i="24"/>
  <c r="H68" i="24"/>
  <c r="H69" i="24"/>
  <c r="H70" i="24"/>
  <c r="H71" i="24"/>
  <c r="H72" i="24"/>
  <c r="H73" i="24"/>
  <c r="H74" i="24"/>
  <c r="H75" i="24"/>
  <c r="H76" i="24"/>
  <c r="H77" i="24"/>
  <c r="H78" i="24"/>
  <c r="H79" i="24"/>
  <c r="H80" i="24"/>
  <c r="H81" i="24"/>
  <c r="H82" i="24"/>
  <c r="H83" i="24"/>
  <c r="H84" i="24"/>
  <c r="H85" i="24"/>
  <c r="H86" i="24"/>
  <c r="H87" i="24"/>
  <c r="H88" i="24"/>
  <c r="H89" i="24"/>
  <c r="H90" i="24"/>
  <c r="H91" i="24"/>
  <c r="H92" i="24"/>
  <c r="H93" i="24"/>
  <c r="H94" i="24"/>
  <c r="H95" i="24"/>
  <c r="H96" i="24"/>
  <c r="H97" i="24"/>
  <c r="H98" i="24"/>
  <c r="H99" i="24"/>
  <c r="H100" i="24"/>
  <c r="H101" i="24"/>
  <c r="H102" i="24"/>
  <c r="H2" i="24"/>
  <c r="G3" i="24"/>
  <c r="G4" i="24"/>
  <c r="G5" i="24"/>
  <c r="G6" i="24"/>
  <c r="G7" i="24"/>
  <c r="G8" i="24"/>
  <c r="G9" i="24"/>
  <c r="G10" i="24"/>
  <c r="G11" i="24"/>
  <c r="G12" i="24"/>
  <c r="G13" i="24"/>
  <c r="G14" i="24"/>
  <c r="G15" i="24"/>
  <c r="G16" i="24"/>
  <c r="G17" i="24"/>
  <c r="G18" i="24"/>
  <c r="G19" i="24"/>
  <c r="G20" i="24"/>
  <c r="G21" i="24"/>
  <c r="G22" i="24"/>
  <c r="G23" i="24"/>
  <c r="G24" i="24"/>
  <c r="G25" i="24"/>
  <c r="G26" i="24"/>
  <c r="G27" i="24"/>
  <c r="G28" i="24"/>
  <c r="G29" i="24"/>
  <c r="G30" i="24"/>
  <c r="G31" i="24"/>
  <c r="G32" i="24"/>
  <c r="G33" i="24"/>
  <c r="G34" i="24"/>
  <c r="G35" i="24"/>
  <c r="G36" i="24"/>
  <c r="G37" i="24"/>
  <c r="G38" i="24"/>
  <c r="G39" i="24"/>
  <c r="G40" i="24"/>
  <c r="G41" i="24"/>
  <c r="G42" i="24"/>
  <c r="G43" i="24"/>
  <c r="G44" i="24"/>
  <c r="G45" i="24"/>
  <c r="G46" i="24"/>
  <c r="G47" i="24"/>
  <c r="G48" i="24"/>
  <c r="G49" i="24"/>
  <c r="G50" i="24"/>
  <c r="G51" i="24"/>
  <c r="G52" i="24"/>
  <c r="G53" i="24"/>
  <c r="G54" i="24"/>
  <c r="G55" i="24"/>
  <c r="G56" i="24"/>
  <c r="G57" i="24"/>
  <c r="G58" i="24"/>
  <c r="G59" i="24"/>
  <c r="G60" i="24"/>
  <c r="G61" i="24"/>
  <c r="G62" i="24"/>
  <c r="G63" i="24"/>
  <c r="G64" i="24"/>
  <c r="G65" i="24"/>
  <c r="G66" i="24"/>
  <c r="G67" i="24"/>
  <c r="G68" i="24"/>
  <c r="G69" i="24"/>
  <c r="G70" i="24"/>
  <c r="G71" i="24"/>
  <c r="G72" i="24"/>
  <c r="G73" i="24"/>
  <c r="G74" i="24"/>
  <c r="G75" i="24"/>
  <c r="G76" i="24"/>
  <c r="G77" i="24"/>
  <c r="G78" i="24"/>
  <c r="G79" i="24"/>
  <c r="G80" i="24"/>
  <c r="G81" i="24"/>
  <c r="G82" i="24"/>
  <c r="G83" i="24"/>
  <c r="G84" i="24"/>
  <c r="G85" i="24"/>
  <c r="G86" i="24"/>
  <c r="G87" i="24"/>
  <c r="G88" i="24"/>
  <c r="G89" i="24"/>
  <c r="G90" i="24"/>
  <c r="G91" i="24"/>
  <c r="G92" i="24"/>
  <c r="G93" i="24"/>
  <c r="G94" i="24"/>
  <c r="G95" i="24"/>
  <c r="G96" i="24"/>
  <c r="G97" i="24"/>
  <c r="G98" i="24"/>
  <c r="G99" i="24"/>
  <c r="G100" i="24"/>
  <c r="G101" i="24"/>
  <c r="G102" i="24"/>
  <c r="G2" i="24"/>
  <c r="I4" i="23"/>
  <c r="I5" i="23"/>
  <c r="I6" i="23"/>
  <c r="I7" i="23"/>
  <c r="I8" i="23"/>
  <c r="I9" i="23"/>
  <c r="I10" i="23"/>
  <c r="I11" i="23"/>
  <c r="I12" i="23"/>
  <c r="I13" i="23"/>
  <c r="I14" i="23"/>
  <c r="I15" i="23"/>
  <c r="I16" i="23"/>
  <c r="I17" i="23"/>
  <c r="I18" i="23"/>
  <c r="I19" i="23"/>
  <c r="I20" i="23"/>
  <c r="I21" i="23"/>
  <c r="I22" i="23"/>
  <c r="I23" i="23"/>
  <c r="I24" i="23"/>
  <c r="I25" i="23"/>
  <c r="I26" i="23"/>
  <c r="I27" i="23"/>
  <c r="I28" i="23"/>
  <c r="I29" i="23"/>
  <c r="I30" i="23"/>
  <c r="I31" i="23"/>
  <c r="I32" i="23"/>
  <c r="I33" i="23"/>
  <c r="I34" i="23"/>
  <c r="I35" i="23"/>
  <c r="I36" i="23"/>
  <c r="I37" i="23"/>
  <c r="I38" i="23"/>
  <c r="I39" i="23"/>
  <c r="I40" i="23"/>
  <c r="I41" i="23"/>
  <c r="I42" i="23"/>
  <c r="I43" i="23"/>
  <c r="I44" i="23"/>
  <c r="I45" i="23"/>
  <c r="I46" i="23"/>
  <c r="I47" i="23"/>
  <c r="I48" i="23"/>
  <c r="I49" i="23"/>
  <c r="I50" i="23"/>
  <c r="I51" i="23"/>
  <c r="I52" i="23"/>
  <c r="I53" i="23"/>
  <c r="I54" i="23"/>
  <c r="I55" i="23"/>
  <c r="I56" i="23"/>
  <c r="I57" i="23"/>
  <c r="I58" i="23"/>
  <c r="I59" i="23"/>
  <c r="I60" i="23"/>
  <c r="I61" i="23"/>
  <c r="I62" i="23"/>
  <c r="I63" i="23"/>
  <c r="I64" i="23"/>
  <c r="I65" i="23"/>
  <c r="I66" i="23"/>
  <c r="I67" i="23"/>
  <c r="I68" i="23"/>
  <c r="I69" i="23"/>
  <c r="I70" i="23"/>
  <c r="I71" i="23"/>
  <c r="I72" i="23"/>
  <c r="I73" i="23"/>
  <c r="I74" i="23"/>
  <c r="I75" i="23"/>
  <c r="I76" i="23"/>
  <c r="I77" i="23"/>
  <c r="I78" i="23"/>
  <c r="I79" i="23"/>
  <c r="I80" i="23"/>
  <c r="I81" i="23"/>
  <c r="I82" i="23"/>
  <c r="I83" i="23"/>
  <c r="I84" i="23"/>
  <c r="I85" i="23"/>
  <c r="I86" i="23"/>
  <c r="I87" i="23"/>
  <c r="I88" i="23"/>
  <c r="I89" i="23"/>
  <c r="I90" i="23"/>
  <c r="I91" i="23"/>
  <c r="I92" i="23"/>
  <c r="I93" i="23"/>
  <c r="I94" i="23"/>
  <c r="I95" i="23"/>
  <c r="I96" i="23"/>
  <c r="I97" i="23"/>
  <c r="I98" i="23"/>
  <c r="I99" i="23"/>
  <c r="I100" i="23"/>
  <c r="I101" i="23"/>
  <c r="I102" i="23"/>
  <c r="I103" i="23"/>
  <c r="I3" i="23"/>
  <c r="H4" i="23"/>
  <c r="H5" i="23"/>
  <c r="H6" i="23"/>
  <c r="H7" i="23"/>
  <c r="H8" i="23"/>
  <c r="H9" i="23"/>
  <c r="H10" i="23"/>
  <c r="H11" i="23"/>
  <c r="H12" i="23"/>
  <c r="H13" i="23"/>
  <c r="H14" i="23"/>
  <c r="H15" i="23"/>
  <c r="H16" i="23"/>
  <c r="H17" i="23"/>
  <c r="H18" i="23"/>
  <c r="H19" i="23"/>
  <c r="H20" i="23"/>
  <c r="H21" i="23"/>
  <c r="H22" i="23"/>
  <c r="H23" i="23"/>
  <c r="H24" i="23"/>
  <c r="H25" i="23"/>
  <c r="H26" i="23"/>
  <c r="H27" i="23"/>
  <c r="H28" i="23"/>
  <c r="H29" i="23"/>
  <c r="H30" i="23"/>
  <c r="H31" i="23"/>
  <c r="H32" i="23"/>
  <c r="H33" i="23"/>
  <c r="H34" i="23"/>
  <c r="H35" i="23"/>
  <c r="H36" i="23"/>
  <c r="H37" i="23"/>
  <c r="H38" i="23"/>
  <c r="H39" i="23"/>
  <c r="H40" i="23"/>
  <c r="H41" i="23"/>
  <c r="H42" i="23"/>
  <c r="H43" i="23"/>
  <c r="H44" i="23"/>
  <c r="H45" i="23"/>
  <c r="H46" i="23"/>
  <c r="H47" i="23"/>
  <c r="H48" i="23"/>
  <c r="H49" i="23"/>
  <c r="H50" i="23"/>
  <c r="H51" i="23"/>
  <c r="H52" i="23"/>
  <c r="H53" i="23"/>
  <c r="H54" i="23"/>
  <c r="H55" i="23"/>
  <c r="H56" i="23"/>
  <c r="H57" i="23"/>
  <c r="H58" i="23"/>
  <c r="H59" i="23"/>
  <c r="H60" i="23"/>
  <c r="H61" i="23"/>
  <c r="H62" i="23"/>
  <c r="H63" i="23"/>
  <c r="H64" i="23"/>
  <c r="H65" i="23"/>
  <c r="H66" i="23"/>
  <c r="H67" i="23"/>
  <c r="H68" i="23"/>
  <c r="H69" i="23"/>
  <c r="H70" i="23"/>
  <c r="H71" i="23"/>
  <c r="H72" i="23"/>
  <c r="H73" i="23"/>
  <c r="H74" i="23"/>
  <c r="H75" i="23"/>
  <c r="H76" i="23"/>
  <c r="H77" i="23"/>
  <c r="H78" i="23"/>
  <c r="H79" i="23"/>
  <c r="H80" i="23"/>
  <c r="H81" i="23"/>
  <c r="H82" i="23"/>
  <c r="H83" i="23"/>
  <c r="H84" i="23"/>
  <c r="H85" i="23"/>
  <c r="H86" i="23"/>
  <c r="H87" i="23"/>
  <c r="H88" i="23"/>
  <c r="H89" i="23"/>
  <c r="H90" i="23"/>
  <c r="H91" i="23"/>
  <c r="H92" i="23"/>
  <c r="H93" i="23"/>
  <c r="H94" i="23"/>
  <c r="H95" i="23"/>
  <c r="H96" i="23"/>
  <c r="H97" i="23"/>
  <c r="H98" i="23"/>
  <c r="H99" i="23"/>
  <c r="H100" i="23"/>
  <c r="H101" i="23"/>
  <c r="H102" i="23"/>
  <c r="H103" i="23"/>
  <c r="H3" i="23"/>
  <c r="G4" i="23"/>
  <c r="G5" i="23"/>
  <c r="G6" i="23"/>
  <c r="G7" i="23"/>
  <c r="G8" i="23"/>
  <c r="G9" i="23"/>
  <c r="G10" i="23"/>
  <c r="G11" i="23"/>
  <c r="G12" i="23"/>
  <c r="G13" i="23"/>
  <c r="G14" i="23"/>
  <c r="G15" i="23"/>
  <c r="G16" i="23"/>
  <c r="G17" i="23"/>
  <c r="G18" i="23"/>
  <c r="G19" i="23"/>
  <c r="G20" i="23"/>
  <c r="G21" i="23"/>
  <c r="G22" i="23"/>
  <c r="G23" i="23"/>
  <c r="G24" i="23"/>
  <c r="G25" i="23"/>
  <c r="G26" i="23"/>
  <c r="G27" i="23"/>
  <c r="G28" i="23"/>
  <c r="G29" i="23"/>
  <c r="G30" i="23"/>
  <c r="G31" i="23"/>
  <c r="G32" i="23"/>
  <c r="G33" i="23"/>
  <c r="G34" i="23"/>
  <c r="G35" i="23"/>
  <c r="G36" i="23"/>
  <c r="G37" i="23"/>
  <c r="G38" i="23"/>
  <c r="G39" i="23"/>
  <c r="G40" i="23"/>
  <c r="G41" i="23"/>
  <c r="G42" i="23"/>
  <c r="G43" i="23"/>
  <c r="G44" i="23"/>
  <c r="G45" i="23"/>
  <c r="G46" i="23"/>
  <c r="G47" i="23"/>
  <c r="G48" i="23"/>
  <c r="G49" i="23"/>
  <c r="G50" i="23"/>
  <c r="G51" i="23"/>
  <c r="G52" i="23"/>
  <c r="G53" i="23"/>
  <c r="G54" i="23"/>
  <c r="G55" i="23"/>
  <c r="G56" i="23"/>
  <c r="G57" i="23"/>
  <c r="G58" i="23"/>
  <c r="G59" i="23"/>
  <c r="G60" i="23"/>
  <c r="G61" i="23"/>
  <c r="G62" i="23"/>
  <c r="G63" i="23"/>
  <c r="G64" i="23"/>
  <c r="G65" i="23"/>
  <c r="G66" i="23"/>
  <c r="G67" i="23"/>
  <c r="G68" i="23"/>
  <c r="G69" i="23"/>
  <c r="G70" i="23"/>
  <c r="G71" i="23"/>
  <c r="G72" i="23"/>
  <c r="G73" i="23"/>
  <c r="G74" i="23"/>
  <c r="G75" i="23"/>
  <c r="G76" i="23"/>
  <c r="G77" i="23"/>
  <c r="G78" i="23"/>
  <c r="G79" i="23"/>
  <c r="G80" i="23"/>
  <c r="G81" i="23"/>
  <c r="G82" i="23"/>
  <c r="G83" i="23"/>
  <c r="G84" i="23"/>
  <c r="G85" i="23"/>
  <c r="G86" i="23"/>
  <c r="G87" i="23"/>
  <c r="G88" i="23"/>
  <c r="G89" i="23"/>
  <c r="G90" i="23"/>
  <c r="G91" i="23"/>
  <c r="G92" i="23"/>
  <c r="G93" i="23"/>
  <c r="G94" i="23"/>
  <c r="G95" i="23"/>
  <c r="G96" i="23"/>
  <c r="G97" i="23"/>
  <c r="G98" i="23"/>
  <c r="G99" i="23"/>
  <c r="G100" i="23"/>
  <c r="G101" i="23"/>
  <c r="G102" i="23"/>
  <c r="G103" i="23"/>
  <c r="G3" i="23"/>
  <c r="I3" i="22"/>
  <c r="I4" i="22"/>
  <c r="I5" i="22"/>
  <c r="I6" i="22"/>
  <c r="I7" i="22"/>
  <c r="I8" i="22"/>
  <c r="I9" i="22"/>
  <c r="I10" i="22"/>
  <c r="I11" i="22"/>
  <c r="I12" i="22"/>
  <c r="I13" i="22"/>
  <c r="I14" i="22"/>
  <c r="I15" i="22"/>
  <c r="I16" i="22"/>
  <c r="I17" i="22"/>
  <c r="I18" i="22"/>
  <c r="I19" i="22"/>
  <c r="I20" i="22"/>
  <c r="I21" i="22"/>
  <c r="I22" i="22"/>
  <c r="I23" i="22"/>
  <c r="I24" i="22"/>
  <c r="I25" i="22"/>
  <c r="I26" i="22"/>
  <c r="I27" i="22"/>
  <c r="I28" i="22"/>
  <c r="I29" i="22"/>
  <c r="I30" i="22"/>
  <c r="I31" i="22"/>
  <c r="I32" i="22"/>
  <c r="I33" i="22"/>
  <c r="I34" i="22"/>
  <c r="I35" i="22"/>
  <c r="I36" i="22"/>
  <c r="I37" i="22"/>
  <c r="I38" i="22"/>
  <c r="I39" i="22"/>
  <c r="I40" i="22"/>
  <c r="I41" i="22"/>
  <c r="I42" i="22"/>
  <c r="I43" i="22"/>
  <c r="I44" i="22"/>
  <c r="I45" i="22"/>
  <c r="I46" i="22"/>
  <c r="I47" i="22"/>
  <c r="I48" i="22"/>
  <c r="I49" i="22"/>
  <c r="I50" i="22"/>
  <c r="I51" i="22"/>
  <c r="I52" i="22"/>
  <c r="I53" i="22"/>
  <c r="I54" i="22"/>
  <c r="I55" i="22"/>
  <c r="I56" i="22"/>
  <c r="I57" i="22"/>
  <c r="I58" i="22"/>
  <c r="I59" i="22"/>
  <c r="I60" i="22"/>
  <c r="I61" i="22"/>
  <c r="I62" i="22"/>
  <c r="I63" i="22"/>
  <c r="I64" i="22"/>
  <c r="I65" i="22"/>
  <c r="I66" i="22"/>
  <c r="I67" i="22"/>
  <c r="I68" i="22"/>
  <c r="I69" i="22"/>
  <c r="I70" i="22"/>
  <c r="I71" i="22"/>
  <c r="I72" i="22"/>
  <c r="I73" i="22"/>
  <c r="I74" i="22"/>
  <c r="I75" i="22"/>
  <c r="I76" i="22"/>
  <c r="I77" i="22"/>
  <c r="I78" i="22"/>
  <c r="I79" i="22"/>
  <c r="I80" i="22"/>
  <c r="I81" i="22"/>
  <c r="I82" i="22"/>
  <c r="I83" i="22"/>
  <c r="I84" i="22"/>
  <c r="I85" i="22"/>
  <c r="I86" i="22"/>
  <c r="I87" i="22"/>
  <c r="I88" i="22"/>
  <c r="I89" i="22"/>
  <c r="I90" i="22"/>
  <c r="I91" i="22"/>
  <c r="I92" i="22"/>
  <c r="I93" i="22"/>
  <c r="I94" i="22"/>
  <c r="I95" i="22"/>
  <c r="I96" i="22"/>
  <c r="I97" i="22"/>
  <c r="I98" i="22"/>
  <c r="I99" i="22"/>
  <c r="I100" i="22"/>
  <c r="I101" i="22"/>
  <c r="I102" i="22"/>
  <c r="I2" i="22"/>
  <c r="H3" i="22"/>
  <c r="H4" i="22"/>
  <c r="H5" i="22"/>
  <c r="H6" i="22"/>
  <c r="H7" i="22"/>
  <c r="H8" i="22"/>
  <c r="H9" i="22"/>
  <c r="H10" i="22"/>
  <c r="H11" i="22"/>
  <c r="H12" i="22"/>
  <c r="H13" i="22"/>
  <c r="H14" i="22"/>
  <c r="H15" i="22"/>
  <c r="H16" i="22"/>
  <c r="H17" i="22"/>
  <c r="H18" i="22"/>
  <c r="H19" i="22"/>
  <c r="H20" i="22"/>
  <c r="H21" i="22"/>
  <c r="H22" i="22"/>
  <c r="H23" i="22"/>
  <c r="H24" i="22"/>
  <c r="H25" i="22"/>
  <c r="H26" i="22"/>
  <c r="H27" i="22"/>
  <c r="H28" i="22"/>
  <c r="H29" i="22"/>
  <c r="H30" i="22"/>
  <c r="H31" i="22"/>
  <c r="H32" i="22"/>
  <c r="H33" i="22"/>
  <c r="H34" i="22"/>
  <c r="H35" i="22"/>
  <c r="H36" i="22"/>
  <c r="H37" i="22"/>
  <c r="H38" i="22"/>
  <c r="H39" i="22"/>
  <c r="H40" i="22"/>
  <c r="H41" i="22"/>
  <c r="H42" i="22"/>
  <c r="H43" i="22"/>
  <c r="H44" i="22"/>
  <c r="H45" i="22"/>
  <c r="H46" i="22"/>
  <c r="H47" i="22"/>
  <c r="H48" i="22"/>
  <c r="H49" i="22"/>
  <c r="H50" i="22"/>
  <c r="H51" i="22"/>
  <c r="H52" i="22"/>
  <c r="H53" i="22"/>
  <c r="H54" i="22"/>
  <c r="H55" i="22"/>
  <c r="H56" i="22"/>
  <c r="H57" i="22"/>
  <c r="H58" i="22"/>
  <c r="H59" i="22"/>
  <c r="H60" i="22"/>
  <c r="H61" i="22"/>
  <c r="H62" i="22"/>
  <c r="H63" i="22"/>
  <c r="H64" i="22"/>
  <c r="H65" i="22"/>
  <c r="H66" i="22"/>
  <c r="H67" i="22"/>
  <c r="H68" i="22"/>
  <c r="H69" i="22"/>
  <c r="H70" i="22"/>
  <c r="H71" i="22"/>
  <c r="H72" i="22"/>
  <c r="H73" i="22"/>
  <c r="H74" i="22"/>
  <c r="H75" i="22"/>
  <c r="H76" i="22"/>
  <c r="H77" i="22"/>
  <c r="H78" i="22"/>
  <c r="H79" i="22"/>
  <c r="H80" i="22"/>
  <c r="H81" i="22"/>
  <c r="H82" i="22"/>
  <c r="H83" i="22"/>
  <c r="H84" i="22"/>
  <c r="H85" i="22"/>
  <c r="H86" i="22"/>
  <c r="H87" i="22"/>
  <c r="H88" i="22"/>
  <c r="H89" i="22"/>
  <c r="H90" i="22"/>
  <c r="H91" i="22"/>
  <c r="H92" i="22"/>
  <c r="H93" i="22"/>
  <c r="H94" i="22"/>
  <c r="H95" i="22"/>
  <c r="H96" i="22"/>
  <c r="H97" i="22"/>
  <c r="H98" i="22"/>
  <c r="H99" i="22"/>
  <c r="H100" i="22"/>
  <c r="H101" i="22"/>
  <c r="H102" i="22"/>
  <c r="H2" i="22"/>
  <c r="G3" i="22"/>
  <c r="G4" i="22"/>
  <c r="G5" i="22"/>
  <c r="G6" i="22"/>
  <c r="G7" i="22"/>
  <c r="G8" i="22"/>
  <c r="G9" i="22"/>
  <c r="G10" i="22"/>
  <c r="G11" i="22"/>
  <c r="G12" i="22"/>
  <c r="G13" i="22"/>
  <c r="G14" i="22"/>
  <c r="G15" i="22"/>
  <c r="G16" i="22"/>
  <c r="G17" i="22"/>
  <c r="G18" i="22"/>
  <c r="G19" i="22"/>
  <c r="G20" i="22"/>
  <c r="G21" i="22"/>
  <c r="G22" i="22"/>
  <c r="G23" i="22"/>
  <c r="G24" i="22"/>
  <c r="G25" i="22"/>
  <c r="G26" i="22"/>
  <c r="G27" i="22"/>
  <c r="G28" i="22"/>
  <c r="G29" i="22"/>
  <c r="G30" i="22"/>
  <c r="G31" i="22"/>
  <c r="G32" i="22"/>
  <c r="G33" i="22"/>
  <c r="G34" i="22"/>
  <c r="G35" i="22"/>
  <c r="G36" i="22"/>
  <c r="G37" i="22"/>
  <c r="G38" i="22"/>
  <c r="G39" i="22"/>
  <c r="G40" i="22"/>
  <c r="G41" i="22"/>
  <c r="G42" i="22"/>
  <c r="G43" i="22"/>
  <c r="G44" i="22"/>
  <c r="G45" i="22"/>
  <c r="G46" i="22"/>
  <c r="G47" i="22"/>
  <c r="G48" i="22"/>
  <c r="G49" i="22"/>
  <c r="G50" i="22"/>
  <c r="G51" i="22"/>
  <c r="G52" i="22"/>
  <c r="G53" i="22"/>
  <c r="G54" i="22"/>
  <c r="G55" i="22"/>
  <c r="G56" i="22"/>
  <c r="G57" i="22"/>
  <c r="G58" i="22"/>
  <c r="G59" i="22"/>
  <c r="G60" i="22"/>
  <c r="G61" i="22"/>
  <c r="G62" i="22"/>
  <c r="G63" i="22"/>
  <c r="G64" i="22"/>
  <c r="G65" i="22"/>
  <c r="G66" i="22"/>
  <c r="G67" i="22"/>
  <c r="G68" i="22"/>
  <c r="G69" i="22"/>
  <c r="G70" i="22"/>
  <c r="G71" i="22"/>
  <c r="G72" i="22"/>
  <c r="G73" i="22"/>
  <c r="G74" i="22"/>
  <c r="G75" i="22"/>
  <c r="G76" i="22"/>
  <c r="G77" i="22"/>
  <c r="G78" i="22"/>
  <c r="G79" i="22"/>
  <c r="G80" i="22"/>
  <c r="G81" i="22"/>
  <c r="G82" i="22"/>
  <c r="G83" i="22"/>
  <c r="G84" i="22"/>
  <c r="G85" i="22"/>
  <c r="G86" i="22"/>
  <c r="G87" i="22"/>
  <c r="G88" i="22"/>
  <c r="G89" i="22"/>
  <c r="G90" i="22"/>
  <c r="G91" i="22"/>
  <c r="G92" i="22"/>
  <c r="G93" i="22"/>
  <c r="G94" i="22"/>
  <c r="G95" i="22"/>
  <c r="G96" i="22"/>
  <c r="G97" i="22"/>
  <c r="G98" i="22"/>
  <c r="G99" i="22"/>
  <c r="G100" i="22"/>
  <c r="G101" i="22"/>
  <c r="G102" i="22"/>
  <c r="G2" i="22"/>
  <c r="I3" i="21"/>
  <c r="I4" i="21"/>
  <c r="I5" i="21"/>
  <c r="I6" i="21"/>
  <c r="I7" i="21"/>
  <c r="I8" i="21"/>
  <c r="I9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30" i="21"/>
  <c r="I31" i="21"/>
  <c r="I32" i="21"/>
  <c r="I33" i="21"/>
  <c r="I34" i="21"/>
  <c r="I35" i="21"/>
  <c r="I36" i="21"/>
  <c r="I37" i="21"/>
  <c r="I38" i="21"/>
  <c r="I39" i="21"/>
  <c r="I40" i="21"/>
  <c r="I41" i="21"/>
  <c r="I42" i="21"/>
  <c r="I43" i="21"/>
  <c r="I44" i="21"/>
  <c r="I45" i="21"/>
  <c r="I46" i="21"/>
  <c r="I47" i="21"/>
  <c r="I48" i="21"/>
  <c r="I49" i="21"/>
  <c r="I50" i="21"/>
  <c r="I51" i="21"/>
  <c r="I52" i="21"/>
  <c r="I53" i="21"/>
  <c r="I54" i="21"/>
  <c r="I55" i="21"/>
  <c r="I56" i="21"/>
  <c r="I57" i="21"/>
  <c r="I58" i="21"/>
  <c r="I59" i="21"/>
  <c r="I60" i="21"/>
  <c r="I61" i="21"/>
  <c r="I62" i="21"/>
  <c r="I63" i="21"/>
  <c r="I64" i="21"/>
  <c r="I65" i="21"/>
  <c r="I66" i="21"/>
  <c r="I67" i="21"/>
  <c r="I68" i="21"/>
  <c r="I69" i="21"/>
  <c r="I70" i="21"/>
  <c r="I71" i="21"/>
  <c r="I72" i="21"/>
  <c r="I73" i="21"/>
  <c r="I74" i="21"/>
  <c r="I75" i="21"/>
  <c r="I76" i="21"/>
  <c r="I77" i="21"/>
  <c r="I78" i="21"/>
  <c r="I79" i="21"/>
  <c r="I80" i="21"/>
  <c r="I81" i="21"/>
  <c r="I82" i="21"/>
  <c r="I83" i="21"/>
  <c r="I84" i="21"/>
  <c r="I85" i="21"/>
  <c r="I86" i="21"/>
  <c r="I87" i="21"/>
  <c r="I88" i="21"/>
  <c r="I89" i="21"/>
  <c r="I90" i="21"/>
  <c r="I91" i="21"/>
  <c r="I92" i="21"/>
  <c r="I93" i="21"/>
  <c r="I94" i="21"/>
  <c r="I95" i="21"/>
  <c r="I96" i="21"/>
  <c r="I97" i="21"/>
  <c r="I98" i="21"/>
  <c r="I99" i="21"/>
  <c r="I100" i="21"/>
  <c r="I101" i="21"/>
  <c r="I102" i="21"/>
  <c r="I2" i="21"/>
  <c r="H3" i="21"/>
  <c r="H4" i="21"/>
  <c r="H5" i="21"/>
  <c r="H6" i="21"/>
  <c r="H7" i="21"/>
  <c r="H8" i="21"/>
  <c r="H9" i="21"/>
  <c r="H10" i="21"/>
  <c r="H11" i="21"/>
  <c r="H12" i="21"/>
  <c r="H13" i="21"/>
  <c r="H14" i="21"/>
  <c r="H15" i="21"/>
  <c r="H16" i="21"/>
  <c r="H17" i="21"/>
  <c r="H18" i="21"/>
  <c r="H19" i="21"/>
  <c r="H20" i="21"/>
  <c r="H21" i="21"/>
  <c r="H22" i="21"/>
  <c r="H23" i="21"/>
  <c r="H24" i="21"/>
  <c r="H25" i="21"/>
  <c r="H26" i="21"/>
  <c r="H27" i="21"/>
  <c r="H28" i="21"/>
  <c r="H29" i="21"/>
  <c r="H30" i="21"/>
  <c r="H31" i="21"/>
  <c r="H32" i="21"/>
  <c r="H33" i="21"/>
  <c r="H34" i="21"/>
  <c r="H35" i="21"/>
  <c r="H36" i="21"/>
  <c r="H37" i="21"/>
  <c r="H38" i="21"/>
  <c r="H39" i="21"/>
  <c r="H40" i="21"/>
  <c r="H41" i="21"/>
  <c r="H42" i="21"/>
  <c r="H43" i="21"/>
  <c r="H44" i="21"/>
  <c r="H45" i="21"/>
  <c r="H46" i="21"/>
  <c r="H47" i="21"/>
  <c r="H48" i="21"/>
  <c r="H49" i="21"/>
  <c r="H50" i="21"/>
  <c r="H51" i="21"/>
  <c r="H52" i="21"/>
  <c r="H53" i="21"/>
  <c r="H54" i="21"/>
  <c r="H55" i="21"/>
  <c r="H56" i="21"/>
  <c r="H57" i="21"/>
  <c r="H58" i="21"/>
  <c r="H59" i="21"/>
  <c r="H60" i="21"/>
  <c r="H61" i="21"/>
  <c r="H62" i="21"/>
  <c r="H63" i="21"/>
  <c r="H64" i="21"/>
  <c r="H65" i="21"/>
  <c r="H66" i="21"/>
  <c r="H67" i="21"/>
  <c r="H68" i="21"/>
  <c r="H69" i="21"/>
  <c r="H70" i="21"/>
  <c r="H71" i="21"/>
  <c r="H72" i="21"/>
  <c r="H73" i="21"/>
  <c r="H74" i="21"/>
  <c r="H75" i="21"/>
  <c r="H76" i="21"/>
  <c r="H77" i="21"/>
  <c r="H78" i="21"/>
  <c r="H79" i="21"/>
  <c r="H80" i="21"/>
  <c r="H81" i="21"/>
  <c r="H82" i="21"/>
  <c r="H83" i="21"/>
  <c r="H84" i="21"/>
  <c r="H85" i="21"/>
  <c r="H86" i="21"/>
  <c r="H87" i="21"/>
  <c r="H88" i="21"/>
  <c r="H89" i="21"/>
  <c r="H90" i="21"/>
  <c r="H91" i="21"/>
  <c r="H92" i="21"/>
  <c r="H93" i="21"/>
  <c r="H94" i="21"/>
  <c r="H95" i="21"/>
  <c r="H96" i="21"/>
  <c r="H97" i="21"/>
  <c r="H98" i="21"/>
  <c r="H99" i="21"/>
  <c r="H100" i="21"/>
  <c r="H101" i="21"/>
  <c r="H102" i="21"/>
  <c r="H2" i="21"/>
  <c r="G3" i="21"/>
  <c r="G4" i="21"/>
  <c r="G5" i="21"/>
  <c r="G6" i="21"/>
  <c r="G7" i="21"/>
  <c r="G8" i="21"/>
  <c r="G9" i="21"/>
  <c r="G10" i="21"/>
  <c r="G11" i="21"/>
  <c r="G12" i="21"/>
  <c r="G13" i="21"/>
  <c r="G14" i="21"/>
  <c r="G15" i="21"/>
  <c r="G16" i="21"/>
  <c r="G17" i="21"/>
  <c r="G18" i="21"/>
  <c r="G19" i="21"/>
  <c r="G20" i="21"/>
  <c r="G21" i="21"/>
  <c r="G22" i="21"/>
  <c r="G23" i="21"/>
  <c r="G24" i="21"/>
  <c r="G25" i="21"/>
  <c r="G26" i="21"/>
  <c r="G27" i="21"/>
  <c r="G28" i="21"/>
  <c r="G29" i="21"/>
  <c r="G30" i="21"/>
  <c r="G31" i="21"/>
  <c r="G32" i="21"/>
  <c r="G33" i="21"/>
  <c r="G34" i="21"/>
  <c r="G35" i="21"/>
  <c r="G36" i="21"/>
  <c r="G37" i="21"/>
  <c r="G38" i="21"/>
  <c r="G39" i="21"/>
  <c r="G40" i="21"/>
  <c r="G41" i="21"/>
  <c r="G42" i="21"/>
  <c r="G43" i="21"/>
  <c r="G44" i="21"/>
  <c r="G45" i="21"/>
  <c r="G46" i="21"/>
  <c r="G47" i="21"/>
  <c r="G48" i="21"/>
  <c r="G49" i="21"/>
  <c r="G50" i="21"/>
  <c r="G51" i="21"/>
  <c r="G52" i="21"/>
  <c r="G53" i="21"/>
  <c r="G54" i="21"/>
  <c r="G55" i="21"/>
  <c r="G56" i="21"/>
  <c r="G57" i="21"/>
  <c r="G58" i="21"/>
  <c r="G59" i="21"/>
  <c r="G60" i="21"/>
  <c r="G61" i="21"/>
  <c r="G62" i="21"/>
  <c r="G63" i="21"/>
  <c r="G64" i="21"/>
  <c r="G65" i="21"/>
  <c r="G66" i="21"/>
  <c r="G67" i="21"/>
  <c r="G68" i="21"/>
  <c r="G69" i="21"/>
  <c r="G70" i="21"/>
  <c r="G71" i="21"/>
  <c r="G72" i="21"/>
  <c r="G73" i="21"/>
  <c r="G74" i="21"/>
  <c r="G75" i="21"/>
  <c r="G76" i="21"/>
  <c r="G77" i="21"/>
  <c r="G78" i="21"/>
  <c r="G79" i="21"/>
  <c r="G80" i="21"/>
  <c r="G81" i="21"/>
  <c r="G82" i="21"/>
  <c r="G83" i="21"/>
  <c r="G84" i="21"/>
  <c r="G85" i="21"/>
  <c r="G86" i="21"/>
  <c r="G87" i="21"/>
  <c r="G88" i="21"/>
  <c r="G89" i="21"/>
  <c r="G90" i="21"/>
  <c r="G91" i="21"/>
  <c r="G92" i="21"/>
  <c r="G93" i="21"/>
  <c r="G94" i="21"/>
  <c r="G95" i="21"/>
  <c r="G96" i="21"/>
  <c r="G97" i="21"/>
  <c r="G98" i="21"/>
  <c r="G99" i="21"/>
  <c r="G100" i="21"/>
  <c r="G101" i="21"/>
  <c r="G102" i="21"/>
  <c r="G2" i="21"/>
  <c r="I3" i="20"/>
  <c r="I4" i="20"/>
  <c r="I5" i="20"/>
  <c r="I6" i="20"/>
  <c r="I7" i="20"/>
  <c r="I8" i="20"/>
  <c r="I9" i="20"/>
  <c r="I10" i="20"/>
  <c r="I11" i="20"/>
  <c r="I12" i="20"/>
  <c r="I13" i="20"/>
  <c r="I14" i="20"/>
  <c r="I15" i="20"/>
  <c r="I16" i="20"/>
  <c r="I17" i="20"/>
  <c r="I18" i="20"/>
  <c r="I19" i="20"/>
  <c r="I20" i="20"/>
  <c r="I21" i="20"/>
  <c r="I22" i="20"/>
  <c r="I23" i="20"/>
  <c r="I24" i="20"/>
  <c r="I25" i="20"/>
  <c r="I26" i="20"/>
  <c r="I27" i="20"/>
  <c r="I28" i="20"/>
  <c r="I29" i="20"/>
  <c r="I30" i="20"/>
  <c r="I31" i="20"/>
  <c r="I32" i="20"/>
  <c r="I33" i="20"/>
  <c r="I34" i="20"/>
  <c r="I35" i="20"/>
  <c r="I36" i="20"/>
  <c r="I37" i="20"/>
  <c r="I38" i="20"/>
  <c r="I39" i="20"/>
  <c r="I40" i="20"/>
  <c r="I41" i="20"/>
  <c r="I42" i="20"/>
  <c r="I43" i="20"/>
  <c r="I44" i="20"/>
  <c r="I45" i="20"/>
  <c r="I46" i="20"/>
  <c r="I47" i="20"/>
  <c r="I48" i="20"/>
  <c r="I49" i="20"/>
  <c r="I50" i="20"/>
  <c r="I51" i="20"/>
  <c r="I52" i="20"/>
  <c r="I53" i="20"/>
  <c r="I54" i="20"/>
  <c r="I55" i="20"/>
  <c r="I56" i="20"/>
  <c r="I57" i="20"/>
  <c r="I58" i="20"/>
  <c r="I59" i="20"/>
  <c r="I60" i="20"/>
  <c r="I61" i="20"/>
  <c r="I62" i="20"/>
  <c r="I63" i="20"/>
  <c r="I64" i="20"/>
  <c r="I65" i="20"/>
  <c r="I66" i="20"/>
  <c r="I67" i="20"/>
  <c r="I68" i="20"/>
  <c r="I69" i="20"/>
  <c r="I70" i="20"/>
  <c r="I71" i="20"/>
  <c r="I72" i="20"/>
  <c r="I73" i="20"/>
  <c r="I74" i="20"/>
  <c r="I75" i="20"/>
  <c r="I76" i="20"/>
  <c r="I77" i="20"/>
  <c r="I78" i="20"/>
  <c r="I79" i="20"/>
  <c r="I80" i="20"/>
  <c r="I81" i="20"/>
  <c r="I82" i="20"/>
  <c r="I83" i="20"/>
  <c r="I84" i="20"/>
  <c r="I85" i="20"/>
  <c r="I86" i="20"/>
  <c r="I87" i="20"/>
  <c r="I88" i="20"/>
  <c r="I89" i="20"/>
  <c r="I90" i="20"/>
  <c r="I91" i="20"/>
  <c r="I92" i="20"/>
  <c r="I93" i="20"/>
  <c r="I94" i="20"/>
  <c r="I95" i="20"/>
  <c r="I96" i="20"/>
  <c r="I97" i="20"/>
  <c r="I98" i="20"/>
  <c r="I99" i="20"/>
  <c r="I100" i="20"/>
  <c r="I101" i="20"/>
  <c r="I102" i="20"/>
  <c r="I2" i="20"/>
  <c r="H3" i="20"/>
  <c r="H4" i="20"/>
  <c r="H5" i="20"/>
  <c r="H6" i="20"/>
  <c r="H7" i="20"/>
  <c r="H8" i="20"/>
  <c r="H9" i="20"/>
  <c r="H10" i="20"/>
  <c r="H11" i="20"/>
  <c r="H12" i="20"/>
  <c r="H13" i="20"/>
  <c r="H14" i="20"/>
  <c r="H15" i="20"/>
  <c r="H16" i="20"/>
  <c r="H17" i="20"/>
  <c r="H18" i="20"/>
  <c r="H19" i="20"/>
  <c r="H20" i="20"/>
  <c r="H21" i="20"/>
  <c r="H22" i="20"/>
  <c r="H23" i="20"/>
  <c r="H24" i="20"/>
  <c r="H25" i="20"/>
  <c r="H26" i="20"/>
  <c r="H27" i="20"/>
  <c r="H28" i="20"/>
  <c r="H29" i="20"/>
  <c r="H30" i="20"/>
  <c r="H31" i="20"/>
  <c r="H32" i="20"/>
  <c r="H33" i="20"/>
  <c r="H34" i="20"/>
  <c r="H35" i="20"/>
  <c r="H36" i="20"/>
  <c r="H37" i="20"/>
  <c r="H38" i="20"/>
  <c r="H39" i="20"/>
  <c r="H40" i="20"/>
  <c r="H41" i="20"/>
  <c r="H42" i="20"/>
  <c r="H43" i="20"/>
  <c r="H44" i="20"/>
  <c r="H45" i="20"/>
  <c r="H46" i="20"/>
  <c r="H47" i="20"/>
  <c r="H48" i="20"/>
  <c r="H49" i="20"/>
  <c r="H50" i="20"/>
  <c r="H51" i="20"/>
  <c r="H52" i="20"/>
  <c r="H53" i="20"/>
  <c r="H54" i="20"/>
  <c r="H55" i="20"/>
  <c r="H56" i="20"/>
  <c r="H57" i="20"/>
  <c r="H58" i="20"/>
  <c r="H59" i="20"/>
  <c r="H60" i="20"/>
  <c r="H61" i="20"/>
  <c r="H62" i="20"/>
  <c r="H63" i="20"/>
  <c r="H64" i="20"/>
  <c r="H65" i="20"/>
  <c r="H66" i="20"/>
  <c r="H67" i="20"/>
  <c r="H68" i="20"/>
  <c r="H69" i="20"/>
  <c r="H70" i="20"/>
  <c r="H71" i="20"/>
  <c r="H72" i="20"/>
  <c r="H73" i="20"/>
  <c r="H74" i="20"/>
  <c r="H75" i="20"/>
  <c r="H76" i="20"/>
  <c r="H77" i="20"/>
  <c r="H78" i="20"/>
  <c r="H79" i="20"/>
  <c r="H80" i="20"/>
  <c r="H81" i="20"/>
  <c r="H82" i="20"/>
  <c r="H83" i="20"/>
  <c r="H84" i="20"/>
  <c r="H85" i="20"/>
  <c r="H86" i="20"/>
  <c r="H87" i="20"/>
  <c r="H88" i="20"/>
  <c r="H89" i="20"/>
  <c r="H90" i="20"/>
  <c r="H91" i="20"/>
  <c r="H92" i="20"/>
  <c r="H93" i="20"/>
  <c r="H94" i="20"/>
  <c r="H95" i="20"/>
  <c r="H96" i="20"/>
  <c r="H97" i="20"/>
  <c r="H98" i="20"/>
  <c r="H99" i="20"/>
  <c r="H100" i="20"/>
  <c r="H101" i="20"/>
  <c r="H102" i="20"/>
  <c r="G3" i="20"/>
  <c r="G4" i="20"/>
  <c r="G5" i="20"/>
  <c r="G6" i="20"/>
  <c r="G7" i="20"/>
  <c r="G8" i="20"/>
  <c r="G9" i="20"/>
  <c r="G10" i="20"/>
  <c r="G11" i="20"/>
  <c r="G12" i="20"/>
  <c r="G13" i="20"/>
  <c r="G14" i="20"/>
  <c r="G15" i="20"/>
  <c r="G16" i="20"/>
  <c r="G17" i="20"/>
  <c r="G18" i="20"/>
  <c r="G19" i="20"/>
  <c r="G20" i="20"/>
  <c r="G21" i="20"/>
  <c r="G22" i="20"/>
  <c r="G23" i="20"/>
  <c r="G24" i="20"/>
  <c r="G25" i="20"/>
  <c r="G26" i="20"/>
  <c r="G27" i="20"/>
  <c r="G28" i="20"/>
  <c r="G29" i="20"/>
  <c r="G30" i="20"/>
  <c r="G31" i="20"/>
  <c r="G32" i="20"/>
  <c r="G33" i="20"/>
  <c r="G34" i="20"/>
  <c r="G35" i="20"/>
  <c r="G36" i="20"/>
  <c r="G37" i="20"/>
  <c r="G38" i="20"/>
  <c r="G39" i="20"/>
  <c r="G40" i="20"/>
  <c r="G41" i="20"/>
  <c r="G42" i="20"/>
  <c r="G43" i="20"/>
  <c r="G44" i="20"/>
  <c r="G45" i="20"/>
  <c r="G46" i="20"/>
  <c r="G47" i="20"/>
  <c r="G48" i="20"/>
  <c r="G49" i="20"/>
  <c r="G50" i="20"/>
  <c r="G51" i="20"/>
  <c r="G52" i="20"/>
  <c r="G53" i="20"/>
  <c r="G54" i="20"/>
  <c r="G55" i="20"/>
  <c r="G56" i="20"/>
  <c r="G57" i="20"/>
  <c r="G58" i="20"/>
  <c r="G59" i="20"/>
  <c r="G60" i="20"/>
  <c r="G61" i="20"/>
  <c r="G62" i="20"/>
  <c r="G63" i="20"/>
  <c r="G64" i="20"/>
  <c r="G65" i="20"/>
  <c r="G66" i="20"/>
  <c r="G67" i="20"/>
  <c r="G68" i="20"/>
  <c r="G69" i="20"/>
  <c r="G70" i="20"/>
  <c r="G71" i="20"/>
  <c r="G72" i="20"/>
  <c r="G73" i="20"/>
  <c r="G74" i="20"/>
  <c r="G75" i="20"/>
  <c r="G76" i="20"/>
  <c r="G77" i="20"/>
  <c r="G78" i="20"/>
  <c r="G79" i="20"/>
  <c r="G80" i="20"/>
  <c r="G81" i="20"/>
  <c r="G82" i="20"/>
  <c r="G83" i="20"/>
  <c r="G84" i="20"/>
  <c r="G85" i="20"/>
  <c r="G86" i="20"/>
  <c r="G87" i="20"/>
  <c r="G88" i="20"/>
  <c r="G89" i="20"/>
  <c r="G90" i="20"/>
  <c r="G91" i="20"/>
  <c r="G92" i="20"/>
  <c r="G93" i="20"/>
  <c r="G94" i="20"/>
  <c r="G95" i="20"/>
  <c r="G96" i="20"/>
  <c r="G97" i="20"/>
  <c r="G98" i="20"/>
  <c r="G99" i="20"/>
  <c r="G100" i="20"/>
  <c r="G101" i="20"/>
  <c r="G102" i="20"/>
  <c r="H2" i="20"/>
  <c r="G2" i="20"/>
  <c r="I3" i="19"/>
  <c r="I4" i="19"/>
  <c r="I5" i="19"/>
  <c r="I6" i="19"/>
  <c r="I7" i="19"/>
  <c r="I8" i="19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I37" i="19"/>
  <c r="I38" i="19"/>
  <c r="I39" i="19"/>
  <c r="I40" i="19"/>
  <c r="I41" i="19"/>
  <c r="I42" i="19"/>
  <c r="I43" i="19"/>
  <c r="I44" i="19"/>
  <c r="I45" i="19"/>
  <c r="I46" i="19"/>
  <c r="I47" i="19"/>
  <c r="I48" i="19"/>
  <c r="I49" i="19"/>
  <c r="I50" i="19"/>
  <c r="I51" i="19"/>
  <c r="I52" i="19"/>
  <c r="I53" i="19"/>
  <c r="I54" i="19"/>
  <c r="I55" i="19"/>
  <c r="I56" i="19"/>
  <c r="I57" i="19"/>
  <c r="I58" i="19"/>
  <c r="I59" i="19"/>
  <c r="I60" i="19"/>
  <c r="I61" i="19"/>
  <c r="I62" i="19"/>
  <c r="I63" i="19"/>
  <c r="I64" i="19"/>
  <c r="I65" i="19"/>
  <c r="I66" i="19"/>
  <c r="I67" i="19"/>
  <c r="I68" i="19"/>
  <c r="I69" i="19"/>
  <c r="I70" i="19"/>
  <c r="I71" i="19"/>
  <c r="I72" i="19"/>
  <c r="I73" i="19"/>
  <c r="I74" i="19"/>
  <c r="I75" i="19"/>
  <c r="I76" i="19"/>
  <c r="I77" i="19"/>
  <c r="I78" i="19"/>
  <c r="I79" i="19"/>
  <c r="I80" i="19"/>
  <c r="I81" i="19"/>
  <c r="I82" i="19"/>
  <c r="I83" i="19"/>
  <c r="I84" i="19"/>
  <c r="I85" i="19"/>
  <c r="I86" i="19"/>
  <c r="I87" i="19"/>
  <c r="I88" i="19"/>
  <c r="I89" i="19"/>
  <c r="I90" i="19"/>
  <c r="I91" i="19"/>
  <c r="I92" i="19"/>
  <c r="I93" i="19"/>
  <c r="I94" i="19"/>
  <c r="I95" i="19"/>
  <c r="I96" i="19"/>
  <c r="I97" i="19"/>
  <c r="I98" i="19"/>
  <c r="I99" i="19"/>
  <c r="I100" i="19"/>
  <c r="I101" i="19"/>
  <c r="I102" i="19"/>
  <c r="I2" i="19"/>
  <c r="H3" i="19"/>
  <c r="H4" i="19"/>
  <c r="H5" i="19"/>
  <c r="H6" i="19"/>
  <c r="H7" i="19"/>
  <c r="H8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36" i="19"/>
  <c r="H37" i="19"/>
  <c r="H38" i="19"/>
  <c r="H39" i="19"/>
  <c r="H40" i="19"/>
  <c r="H41" i="19"/>
  <c r="H42" i="19"/>
  <c r="H43" i="19"/>
  <c r="H44" i="19"/>
  <c r="H45" i="19"/>
  <c r="H46" i="19"/>
  <c r="H47" i="19"/>
  <c r="H48" i="19"/>
  <c r="H49" i="19"/>
  <c r="H50" i="19"/>
  <c r="H51" i="19"/>
  <c r="H52" i="19"/>
  <c r="H53" i="19"/>
  <c r="H54" i="19"/>
  <c r="H55" i="19"/>
  <c r="H56" i="19"/>
  <c r="H57" i="19"/>
  <c r="H58" i="19"/>
  <c r="H59" i="19"/>
  <c r="H60" i="19"/>
  <c r="H61" i="19"/>
  <c r="H62" i="19"/>
  <c r="H63" i="19"/>
  <c r="H64" i="19"/>
  <c r="H65" i="19"/>
  <c r="H66" i="19"/>
  <c r="H67" i="19"/>
  <c r="H68" i="19"/>
  <c r="H69" i="19"/>
  <c r="H70" i="19"/>
  <c r="H71" i="19"/>
  <c r="H72" i="19"/>
  <c r="H73" i="19"/>
  <c r="H74" i="19"/>
  <c r="H75" i="19"/>
  <c r="H76" i="19"/>
  <c r="H77" i="19"/>
  <c r="H78" i="19"/>
  <c r="H79" i="19"/>
  <c r="H80" i="19"/>
  <c r="H81" i="19"/>
  <c r="H82" i="19"/>
  <c r="H83" i="19"/>
  <c r="H84" i="19"/>
  <c r="H85" i="19"/>
  <c r="H86" i="19"/>
  <c r="H87" i="19"/>
  <c r="H88" i="19"/>
  <c r="H89" i="19"/>
  <c r="H90" i="19"/>
  <c r="H91" i="19"/>
  <c r="H92" i="19"/>
  <c r="H93" i="19"/>
  <c r="H94" i="19"/>
  <c r="H95" i="19"/>
  <c r="H96" i="19"/>
  <c r="H97" i="19"/>
  <c r="H98" i="19"/>
  <c r="H99" i="19"/>
  <c r="H100" i="19"/>
  <c r="H101" i="19"/>
  <c r="H102" i="19"/>
  <c r="H2" i="19"/>
  <c r="G3" i="19"/>
  <c r="G4" i="19"/>
  <c r="G5" i="19"/>
  <c r="G6" i="19"/>
  <c r="G7" i="19"/>
  <c r="G8" i="19"/>
  <c r="G9" i="19"/>
  <c r="G10" i="19"/>
  <c r="G11" i="19"/>
  <c r="G12" i="19"/>
  <c r="G13" i="19"/>
  <c r="G14" i="19"/>
  <c r="G15" i="19"/>
  <c r="G16" i="19"/>
  <c r="G17" i="19"/>
  <c r="G18" i="19"/>
  <c r="G19" i="19"/>
  <c r="G20" i="19"/>
  <c r="G21" i="19"/>
  <c r="G22" i="19"/>
  <c r="G23" i="19"/>
  <c r="G24" i="19"/>
  <c r="G25" i="19"/>
  <c r="G26" i="19"/>
  <c r="G27" i="19"/>
  <c r="G28" i="19"/>
  <c r="G29" i="19"/>
  <c r="G30" i="19"/>
  <c r="G31" i="19"/>
  <c r="G32" i="19"/>
  <c r="G33" i="19"/>
  <c r="G34" i="19"/>
  <c r="G35" i="19"/>
  <c r="G36" i="19"/>
  <c r="G37" i="19"/>
  <c r="G38" i="19"/>
  <c r="G39" i="19"/>
  <c r="G40" i="19"/>
  <c r="G41" i="19"/>
  <c r="G42" i="19"/>
  <c r="G43" i="19"/>
  <c r="G44" i="19"/>
  <c r="G45" i="19"/>
  <c r="G46" i="19"/>
  <c r="G47" i="19"/>
  <c r="G48" i="19"/>
  <c r="G49" i="19"/>
  <c r="G50" i="19"/>
  <c r="G51" i="19"/>
  <c r="G52" i="19"/>
  <c r="G53" i="19"/>
  <c r="G54" i="19"/>
  <c r="G55" i="19"/>
  <c r="G56" i="19"/>
  <c r="G57" i="19"/>
  <c r="G58" i="19"/>
  <c r="G59" i="19"/>
  <c r="G60" i="19"/>
  <c r="G61" i="19"/>
  <c r="G62" i="19"/>
  <c r="G63" i="19"/>
  <c r="G64" i="19"/>
  <c r="G65" i="19"/>
  <c r="G66" i="19"/>
  <c r="G67" i="19"/>
  <c r="G68" i="19"/>
  <c r="G69" i="19"/>
  <c r="G70" i="19"/>
  <c r="G71" i="19"/>
  <c r="G72" i="19"/>
  <c r="G73" i="19"/>
  <c r="G74" i="19"/>
  <c r="G75" i="19"/>
  <c r="G76" i="19"/>
  <c r="G77" i="19"/>
  <c r="G78" i="19"/>
  <c r="G79" i="19"/>
  <c r="G80" i="19"/>
  <c r="G81" i="19"/>
  <c r="G82" i="19"/>
  <c r="G83" i="19"/>
  <c r="G84" i="19"/>
  <c r="G85" i="19"/>
  <c r="G86" i="19"/>
  <c r="G87" i="19"/>
  <c r="G88" i="19"/>
  <c r="G89" i="19"/>
  <c r="G90" i="19"/>
  <c r="G91" i="19"/>
  <c r="G92" i="19"/>
  <c r="G93" i="19"/>
  <c r="G94" i="19"/>
  <c r="G95" i="19"/>
  <c r="G96" i="19"/>
  <c r="G97" i="19"/>
  <c r="G98" i="19"/>
  <c r="G99" i="19"/>
  <c r="G100" i="19"/>
  <c r="G101" i="19"/>
  <c r="G102" i="19"/>
  <c r="G2" i="19"/>
  <c r="I4" i="18"/>
  <c r="I5" i="18"/>
  <c r="I6" i="18"/>
  <c r="I7" i="18"/>
  <c r="I8" i="18"/>
  <c r="I9" i="18"/>
  <c r="I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32" i="18"/>
  <c r="I33" i="18"/>
  <c r="I34" i="18"/>
  <c r="I35" i="18"/>
  <c r="I36" i="18"/>
  <c r="I37" i="18"/>
  <c r="I38" i="18"/>
  <c r="I39" i="18"/>
  <c r="I40" i="18"/>
  <c r="I41" i="18"/>
  <c r="I42" i="18"/>
  <c r="I43" i="18"/>
  <c r="I44" i="18"/>
  <c r="I45" i="18"/>
  <c r="I46" i="18"/>
  <c r="I47" i="18"/>
  <c r="I48" i="18"/>
  <c r="I49" i="18"/>
  <c r="I50" i="18"/>
  <c r="I51" i="18"/>
  <c r="I52" i="18"/>
  <c r="I53" i="18"/>
  <c r="I54" i="18"/>
  <c r="I55" i="18"/>
  <c r="I56" i="18"/>
  <c r="I57" i="18"/>
  <c r="I58" i="18"/>
  <c r="I59" i="18"/>
  <c r="I60" i="18"/>
  <c r="I61" i="18"/>
  <c r="I62" i="18"/>
  <c r="I63" i="18"/>
  <c r="I64" i="18"/>
  <c r="I65" i="18"/>
  <c r="I66" i="18"/>
  <c r="I67" i="18"/>
  <c r="I68" i="18"/>
  <c r="I69" i="18"/>
  <c r="I70" i="18"/>
  <c r="I71" i="18"/>
  <c r="I72" i="18"/>
  <c r="I73" i="18"/>
  <c r="I74" i="18"/>
  <c r="I75" i="18"/>
  <c r="I76" i="18"/>
  <c r="I77" i="18"/>
  <c r="I78" i="18"/>
  <c r="I79" i="18"/>
  <c r="I80" i="18"/>
  <c r="I81" i="18"/>
  <c r="I82" i="18"/>
  <c r="I83" i="18"/>
  <c r="I84" i="18"/>
  <c r="I85" i="18"/>
  <c r="I86" i="18"/>
  <c r="I87" i="18"/>
  <c r="I88" i="18"/>
  <c r="I89" i="18"/>
  <c r="I90" i="18"/>
  <c r="I91" i="18"/>
  <c r="I92" i="18"/>
  <c r="I93" i="18"/>
  <c r="I94" i="18"/>
  <c r="I95" i="18"/>
  <c r="I96" i="18"/>
  <c r="I97" i="18"/>
  <c r="I98" i="18"/>
  <c r="I99" i="18"/>
  <c r="I100" i="18"/>
  <c r="I101" i="18"/>
  <c r="I102" i="18"/>
  <c r="I103" i="18"/>
  <c r="I3" i="18"/>
  <c r="G4" i="18"/>
  <c r="G5" i="18"/>
  <c r="G6" i="18"/>
  <c r="G7" i="18"/>
  <c r="G8" i="18"/>
  <c r="G9" i="18"/>
  <c r="G10" i="18"/>
  <c r="G11" i="18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36" i="18"/>
  <c r="G37" i="18"/>
  <c r="G38" i="18"/>
  <c r="G39" i="18"/>
  <c r="G40" i="18"/>
  <c r="G41" i="18"/>
  <c r="G42" i="18"/>
  <c r="G43" i="18"/>
  <c r="G44" i="18"/>
  <c r="G45" i="18"/>
  <c r="G46" i="18"/>
  <c r="G47" i="18"/>
  <c r="G48" i="18"/>
  <c r="G49" i="18"/>
  <c r="G50" i="18"/>
  <c r="G51" i="18"/>
  <c r="G52" i="18"/>
  <c r="G53" i="18"/>
  <c r="G54" i="18"/>
  <c r="G55" i="18"/>
  <c r="G56" i="18"/>
  <c r="G57" i="18"/>
  <c r="G58" i="18"/>
  <c r="G59" i="18"/>
  <c r="G60" i="18"/>
  <c r="G61" i="18"/>
  <c r="G62" i="18"/>
  <c r="G63" i="18"/>
  <c r="G64" i="18"/>
  <c r="G65" i="18"/>
  <c r="G66" i="18"/>
  <c r="G67" i="18"/>
  <c r="G68" i="18"/>
  <c r="G69" i="18"/>
  <c r="G70" i="18"/>
  <c r="G71" i="18"/>
  <c r="G72" i="18"/>
  <c r="G73" i="18"/>
  <c r="G74" i="18"/>
  <c r="G75" i="18"/>
  <c r="G76" i="18"/>
  <c r="G77" i="18"/>
  <c r="G78" i="18"/>
  <c r="G79" i="18"/>
  <c r="G80" i="18"/>
  <c r="G81" i="18"/>
  <c r="G82" i="18"/>
  <c r="G83" i="18"/>
  <c r="G84" i="18"/>
  <c r="G85" i="18"/>
  <c r="G86" i="18"/>
  <c r="G87" i="18"/>
  <c r="G88" i="18"/>
  <c r="G89" i="18"/>
  <c r="G90" i="18"/>
  <c r="G91" i="18"/>
  <c r="G92" i="18"/>
  <c r="G93" i="18"/>
  <c r="G94" i="18"/>
  <c r="G95" i="18"/>
  <c r="G96" i="18"/>
  <c r="G97" i="18"/>
  <c r="G98" i="18"/>
  <c r="G99" i="18"/>
  <c r="G100" i="18"/>
  <c r="G101" i="18"/>
  <c r="G102" i="18"/>
  <c r="G103" i="18"/>
  <c r="H4" i="18"/>
  <c r="H5" i="18"/>
  <c r="H6" i="18"/>
  <c r="H7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H30" i="18"/>
  <c r="H31" i="18"/>
  <c r="H32" i="18"/>
  <c r="H33" i="18"/>
  <c r="H34" i="18"/>
  <c r="H35" i="18"/>
  <c r="H36" i="18"/>
  <c r="H37" i="18"/>
  <c r="H38" i="18"/>
  <c r="H39" i="18"/>
  <c r="H40" i="18"/>
  <c r="H41" i="18"/>
  <c r="H42" i="18"/>
  <c r="H43" i="18"/>
  <c r="H44" i="18"/>
  <c r="H45" i="18"/>
  <c r="H46" i="18"/>
  <c r="H47" i="18"/>
  <c r="H48" i="18"/>
  <c r="H49" i="18"/>
  <c r="H50" i="18"/>
  <c r="H51" i="18"/>
  <c r="H52" i="18"/>
  <c r="H53" i="18"/>
  <c r="H54" i="18"/>
  <c r="H55" i="18"/>
  <c r="H56" i="18"/>
  <c r="H57" i="18"/>
  <c r="H58" i="18"/>
  <c r="H59" i="18"/>
  <c r="H60" i="18"/>
  <c r="H61" i="18"/>
  <c r="H62" i="18"/>
  <c r="H63" i="18"/>
  <c r="H64" i="18"/>
  <c r="H65" i="18"/>
  <c r="H66" i="18"/>
  <c r="H67" i="18"/>
  <c r="H68" i="18"/>
  <c r="H69" i="18"/>
  <c r="H70" i="18"/>
  <c r="H71" i="18"/>
  <c r="H72" i="18"/>
  <c r="H73" i="18"/>
  <c r="H74" i="18"/>
  <c r="H75" i="18"/>
  <c r="H76" i="18"/>
  <c r="H77" i="18"/>
  <c r="H78" i="18"/>
  <c r="H79" i="18"/>
  <c r="H80" i="18"/>
  <c r="H81" i="18"/>
  <c r="H82" i="18"/>
  <c r="H83" i="18"/>
  <c r="H84" i="18"/>
  <c r="H85" i="18"/>
  <c r="H86" i="18"/>
  <c r="H87" i="18"/>
  <c r="H88" i="18"/>
  <c r="H89" i="18"/>
  <c r="H90" i="18"/>
  <c r="H91" i="18"/>
  <c r="H92" i="18"/>
  <c r="H93" i="18"/>
  <c r="H94" i="18"/>
  <c r="H95" i="18"/>
  <c r="H96" i="18"/>
  <c r="H97" i="18"/>
  <c r="H98" i="18"/>
  <c r="H99" i="18"/>
  <c r="H100" i="18"/>
  <c r="H101" i="18"/>
  <c r="H102" i="18"/>
  <c r="H103" i="18"/>
  <c r="H3" i="18"/>
  <c r="G3" i="18"/>
  <c r="I3" i="17"/>
  <c r="I4" i="17"/>
  <c r="I5" i="17"/>
  <c r="I6" i="17"/>
  <c r="I7" i="17"/>
  <c r="I8" i="17"/>
  <c r="I9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I39" i="17"/>
  <c r="I40" i="17"/>
  <c r="I41" i="17"/>
  <c r="I42" i="17"/>
  <c r="I43" i="17"/>
  <c r="I44" i="17"/>
  <c r="I45" i="17"/>
  <c r="I46" i="17"/>
  <c r="I47" i="17"/>
  <c r="I48" i="17"/>
  <c r="I49" i="17"/>
  <c r="I50" i="17"/>
  <c r="I51" i="17"/>
  <c r="I52" i="17"/>
  <c r="I53" i="17"/>
  <c r="I54" i="17"/>
  <c r="I55" i="17"/>
  <c r="I56" i="17"/>
  <c r="I57" i="17"/>
  <c r="I58" i="17"/>
  <c r="I59" i="17"/>
  <c r="I60" i="17"/>
  <c r="I61" i="17"/>
  <c r="I62" i="17"/>
  <c r="I63" i="17"/>
  <c r="I64" i="17"/>
  <c r="I65" i="17"/>
  <c r="I66" i="17"/>
  <c r="I67" i="17"/>
  <c r="I68" i="17"/>
  <c r="I69" i="17"/>
  <c r="I70" i="17"/>
  <c r="I71" i="17"/>
  <c r="I72" i="17"/>
  <c r="I73" i="17"/>
  <c r="I74" i="17"/>
  <c r="I75" i="17"/>
  <c r="I76" i="17"/>
  <c r="I77" i="17"/>
  <c r="I78" i="17"/>
  <c r="I79" i="17"/>
  <c r="I80" i="17"/>
  <c r="I81" i="17"/>
  <c r="I82" i="17"/>
  <c r="I83" i="17"/>
  <c r="I84" i="17"/>
  <c r="I85" i="17"/>
  <c r="I86" i="17"/>
  <c r="I87" i="17"/>
  <c r="I88" i="17"/>
  <c r="I89" i="17"/>
  <c r="I90" i="17"/>
  <c r="I91" i="17"/>
  <c r="I92" i="17"/>
  <c r="I93" i="17"/>
  <c r="I94" i="17"/>
  <c r="I95" i="17"/>
  <c r="I96" i="17"/>
  <c r="I97" i="17"/>
  <c r="I98" i="17"/>
  <c r="I99" i="17"/>
  <c r="I100" i="17"/>
  <c r="I101" i="17"/>
  <c r="I102" i="17"/>
  <c r="H3" i="17"/>
  <c r="H4" i="17"/>
  <c r="H5" i="17"/>
  <c r="H6" i="17"/>
  <c r="H7" i="17"/>
  <c r="H8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53" i="17"/>
  <c r="H54" i="17"/>
  <c r="H55" i="17"/>
  <c r="H56" i="17"/>
  <c r="H57" i="17"/>
  <c r="H58" i="17"/>
  <c r="H59" i="17"/>
  <c r="H60" i="17"/>
  <c r="H61" i="17"/>
  <c r="H62" i="17"/>
  <c r="H63" i="17"/>
  <c r="H64" i="17"/>
  <c r="H65" i="17"/>
  <c r="H66" i="17"/>
  <c r="H67" i="17"/>
  <c r="H68" i="17"/>
  <c r="H69" i="17"/>
  <c r="H70" i="17"/>
  <c r="H71" i="17"/>
  <c r="H72" i="17"/>
  <c r="H73" i="17"/>
  <c r="H74" i="17"/>
  <c r="H75" i="17"/>
  <c r="H76" i="17"/>
  <c r="H77" i="17"/>
  <c r="H78" i="17"/>
  <c r="H79" i="17"/>
  <c r="H80" i="17"/>
  <c r="H81" i="17"/>
  <c r="H82" i="17"/>
  <c r="H83" i="17"/>
  <c r="H84" i="17"/>
  <c r="H85" i="17"/>
  <c r="H86" i="17"/>
  <c r="H87" i="17"/>
  <c r="H88" i="17"/>
  <c r="H89" i="17"/>
  <c r="H90" i="17"/>
  <c r="H91" i="17"/>
  <c r="H92" i="17"/>
  <c r="H93" i="17"/>
  <c r="H94" i="17"/>
  <c r="H95" i="17"/>
  <c r="H96" i="17"/>
  <c r="H97" i="17"/>
  <c r="H98" i="17"/>
  <c r="H99" i="17"/>
  <c r="H100" i="17"/>
  <c r="H101" i="17"/>
  <c r="H102" i="17"/>
  <c r="G3" i="17"/>
  <c r="G4" i="17"/>
  <c r="G5" i="17"/>
  <c r="G6" i="17"/>
  <c r="G7" i="17"/>
  <c r="G8" i="17"/>
  <c r="G9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G39" i="17"/>
  <c r="G40" i="17"/>
  <c r="G41" i="17"/>
  <c r="G42" i="17"/>
  <c r="G43" i="17"/>
  <c r="G44" i="17"/>
  <c r="G45" i="17"/>
  <c r="G46" i="17"/>
  <c r="G47" i="17"/>
  <c r="G48" i="17"/>
  <c r="G49" i="17"/>
  <c r="G50" i="17"/>
  <c r="G51" i="17"/>
  <c r="G52" i="17"/>
  <c r="G53" i="17"/>
  <c r="G54" i="17"/>
  <c r="G55" i="17"/>
  <c r="G56" i="17"/>
  <c r="G57" i="17"/>
  <c r="G58" i="17"/>
  <c r="G59" i="17"/>
  <c r="G60" i="17"/>
  <c r="G61" i="17"/>
  <c r="G62" i="17"/>
  <c r="G63" i="17"/>
  <c r="G64" i="17"/>
  <c r="G65" i="17"/>
  <c r="G66" i="17"/>
  <c r="G67" i="17"/>
  <c r="G68" i="17"/>
  <c r="G69" i="17"/>
  <c r="G70" i="17"/>
  <c r="G71" i="17"/>
  <c r="G72" i="17"/>
  <c r="G73" i="17"/>
  <c r="G74" i="17"/>
  <c r="G75" i="17"/>
  <c r="G76" i="17"/>
  <c r="G77" i="17"/>
  <c r="G78" i="17"/>
  <c r="G79" i="17"/>
  <c r="G80" i="17"/>
  <c r="G81" i="17"/>
  <c r="G82" i="17"/>
  <c r="G83" i="17"/>
  <c r="G84" i="17"/>
  <c r="G85" i="17"/>
  <c r="G86" i="17"/>
  <c r="G87" i="17"/>
  <c r="G88" i="17"/>
  <c r="G89" i="17"/>
  <c r="G90" i="17"/>
  <c r="G91" i="17"/>
  <c r="G92" i="17"/>
  <c r="G93" i="17"/>
  <c r="G94" i="17"/>
  <c r="G95" i="17"/>
  <c r="G96" i="17"/>
  <c r="G97" i="17"/>
  <c r="G98" i="17"/>
  <c r="G99" i="17"/>
  <c r="G100" i="17"/>
  <c r="G101" i="17"/>
  <c r="G102" i="17"/>
  <c r="I2" i="17"/>
  <c r="H2" i="17"/>
  <c r="G2" i="17"/>
  <c r="I3" i="16"/>
  <c r="I4" i="16"/>
  <c r="I5" i="16"/>
  <c r="I6" i="16"/>
  <c r="I7" i="16"/>
  <c r="I8" i="16"/>
  <c r="I9" i="16"/>
  <c r="I10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30" i="16"/>
  <c r="I31" i="16"/>
  <c r="I32" i="16"/>
  <c r="I33" i="16"/>
  <c r="I34" i="16"/>
  <c r="I35" i="16"/>
  <c r="I36" i="16"/>
  <c r="I37" i="16"/>
  <c r="I38" i="16"/>
  <c r="I39" i="16"/>
  <c r="I40" i="16"/>
  <c r="I41" i="16"/>
  <c r="I42" i="16"/>
  <c r="I43" i="16"/>
  <c r="I44" i="16"/>
  <c r="I45" i="16"/>
  <c r="I46" i="16"/>
  <c r="I47" i="16"/>
  <c r="I48" i="16"/>
  <c r="I49" i="16"/>
  <c r="I50" i="16"/>
  <c r="I51" i="16"/>
  <c r="I52" i="16"/>
  <c r="I53" i="16"/>
  <c r="I54" i="16"/>
  <c r="I55" i="16"/>
  <c r="I56" i="16"/>
  <c r="I57" i="16"/>
  <c r="I58" i="16"/>
  <c r="I59" i="16"/>
  <c r="I60" i="16"/>
  <c r="I61" i="16"/>
  <c r="I62" i="16"/>
  <c r="I63" i="16"/>
  <c r="I64" i="16"/>
  <c r="I65" i="16"/>
  <c r="I66" i="16"/>
  <c r="I67" i="16"/>
  <c r="I68" i="16"/>
  <c r="I69" i="16"/>
  <c r="I70" i="16"/>
  <c r="I71" i="16"/>
  <c r="I72" i="16"/>
  <c r="I73" i="16"/>
  <c r="I74" i="16"/>
  <c r="I75" i="16"/>
  <c r="I76" i="16"/>
  <c r="I77" i="16"/>
  <c r="I78" i="16"/>
  <c r="I79" i="16"/>
  <c r="I80" i="16"/>
  <c r="I81" i="16"/>
  <c r="I82" i="16"/>
  <c r="I83" i="16"/>
  <c r="I84" i="16"/>
  <c r="I85" i="16"/>
  <c r="I86" i="16"/>
  <c r="I87" i="16"/>
  <c r="I88" i="16"/>
  <c r="I89" i="16"/>
  <c r="I90" i="16"/>
  <c r="I91" i="16"/>
  <c r="I92" i="16"/>
  <c r="I93" i="16"/>
  <c r="I94" i="16"/>
  <c r="I95" i="16"/>
  <c r="I96" i="16"/>
  <c r="I97" i="16"/>
  <c r="I98" i="16"/>
  <c r="I99" i="16"/>
  <c r="I100" i="16"/>
  <c r="I101" i="16"/>
  <c r="I102" i="16"/>
  <c r="I2" i="16"/>
  <c r="H3" i="16"/>
  <c r="H4" i="16"/>
  <c r="H5" i="16"/>
  <c r="H6" i="16"/>
  <c r="H7" i="16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49" i="16"/>
  <c r="H50" i="16"/>
  <c r="H51" i="16"/>
  <c r="H52" i="16"/>
  <c r="H53" i="16"/>
  <c r="H54" i="16"/>
  <c r="H55" i="16"/>
  <c r="H56" i="16"/>
  <c r="H57" i="16"/>
  <c r="H58" i="16"/>
  <c r="H59" i="16"/>
  <c r="H60" i="16"/>
  <c r="H61" i="16"/>
  <c r="H62" i="16"/>
  <c r="H63" i="16"/>
  <c r="H64" i="16"/>
  <c r="H65" i="16"/>
  <c r="H66" i="16"/>
  <c r="H67" i="16"/>
  <c r="H68" i="16"/>
  <c r="H69" i="16"/>
  <c r="H70" i="16"/>
  <c r="H71" i="16"/>
  <c r="H72" i="16"/>
  <c r="H73" i="16"/>
  <c r="H74" i="16"/>
  <c r="H75" i="16"/>
  <c r="H76" i="16"/>
  <c r="H77" i="16"/>
  <c r="H78" i="16"/>
  <c r="H79" i="16"/>
  <c r="H80" i="16"/>
  <c r="H81" i="16"/>
  <c r="H82" i="16"/>
  <c r="H83" i="16"/>
  <c r="H84" i="16"/>
  <c r="H85" i="16"/>
  <c r="H86" i="16"/>
  <c r="H87" i="16"/>
  <c r="H88" i="16"/>
  <c r="H89" i="16"/>
  <c r="H90" i="16"/>
  <c r="H91" i="16"/>
  <c r="H92" i="16"/>
  <c r="H93" i="16"/>
  <c r="H94" i="16"/>
  <c r="H95" i="16"/>
  <c r="H96" i="16"/>
  <c r="H97" i="16"/>
  <c r="H98" i="16"/>
  <c r="H99" i="16"/>
  <c r="H100" i="16"/>
  <c r="H101" i="16"/>
  <c r="H102" i="16"/>
  <c r="H2" i="16"/>
  <c r="G3" i="16"/>
  <c r="G4" i="16"/>
  <c r="G5" i="16"/>
  <c r="G6" i="16"/>
  <c r="G7" i="16"/>
  <c r="G8" i="16"/>
  <c r="G9" i="16"/>
  <c r="G10" i="16"/>
  <c r="G11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G30" i="16"/>
  <c r="G31" i="16"/>
  <c r="G32" i="16"/>
  <c r="G33" i="16"/>
  <c r="G34" i="16"/>
  <c r="G35" i="16"/>
  <c r="G36" i="16"/>
  <c r="G37" i="16"/>
  <c r="G38" i="16"/>
  <c r="G39" i="16"/>
  <c r="G40" i="16"/>
  <c r="G41" i="16"/>
  <c r="G42" i="16"/>
  <c r="G43" i="16"/>
  <c r="G44" i="16"/>
  <c r="G45" i="16"/>
  <c r="G46" i="16"/>
  <c r="G47" i="16"/>
  <c r="G48" i="16"/>
  <c r="G49" i="16"/>
  <c r="G50" i="16"/>
  <c r="G51" i="16"/>
  <c r="G52" i="16"/>
  <c r="G53" i="16"/>
  <c r="G54" i="16"/>
  <c r="G55" i="16"/>
  <c r="G56" i="16"/>
  <c r="G57" i="16"/>
  <c r="G58" i="16"/>
  <c r="G59" i="16"/>
  <c r="G60" i="16"/>
  <c r="G61" i="16"/>
  <c r="G62" i="16"/>
  <c r="G63" i="16"/>
  <c r="G64" i="16"/>
  <c r="G65" i="16"/>
  <c r="G66" i="16"/>
  <c r="G67" i="16"/>
  <c r="G68" i="16"/>
  <c r="G69" i="16"/>
  <c r="G70" i="16"/>
  <c r="G71" i="16"/>
  <c r="G72" i="16"/>
  <c r="G73" i="16"/>
  <c r="G74" i="16"/>
  <c r="G75" i="16"/>
  <c r="G76" i="16"/>
  <c r="G77" i="16"/>
  <c r="G78" i="16"/>
  <c r="G79" i="16"/>
  <c r="G80" i="16"/>
  <c r="G81" i="16"/>
  <c r="G82" i="16"/>
  <c r="G83" i="16"/>
  <c r="G84" i="16"/>
  <c r="G85" i="16"/>
  <c r="G86" i="16"/>
  <c r="G87" i="16"/>
  <c r="G88" i="16"/>
  <c r="G89" i="16"/>
  <c r="G90" i="16"/>
  <c r="G91" i="16"/>
  <c r="G92" i="16"/>
  <c r="G93" i="16"/>
  <c r="G94" i="16"/>
  <c r="G95" i="16"/>
  <c r="G96" i="16"/>
  <c r="G97" i="16"/>
  <c r="G98" i="16"/>
  <c r="G99" i="16"/>
  <c r="G100" i="16"/>
  <c r="G101" i="16"/>
  <c r="G102" i="16"/>
  <c r="G2" i="16"/>
  <c r="I3" i="15"/>
  <c r="I4" i="15"/>
  <c r="I5" i="15"/>
  <c r="I6" i="15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I45" i="15"/>
  <c r="I46" i="15"/>
  <c r="I47" i="15"/>
  <c r="I48" i="15"/>
  <c r="I49" i="15"/>
  <c r="I50" i="15"/>
  <c r="I51" i="15"/>
  <c r="I52" i="15"/>
  <c r="I53" i="15"/>
  <c r="I54" i="15"/>
  <c r="I55" i="15"/>
  <c r="I56" i="15"/>
  <c r="I57" i="15"/>
  <c r="I58" i="15"/>
  <c r="I59" i="15"/>
  <c r="I60" i="15"/>
  <c r="I61" i="15"/>
  <c r="I62" i="15"/>
  <c r="I63" i="15"/>
  <c r="I64" i="15"/>
  <c r="I65" i="15"/>
  <c r="I66" i="15"/>
  <c r="I67" i="15"/>
  <c r="I68" i="15"/>
  <c r="I69" i="15"/>
  <c r="I70" i="15"/>
  <c r="I71" i="15"/>
  <c r="I72" i="15"/>
  <c r="I73" i="15"/>
  <c r="I74" i="15"/>
  <c r="I75" i="15"/>
  <c r="I76" i="15"/>
  <c r="I77" i="15"/>
  <c r="I78" i="15"/>
  <c r="I79" i="15"/>
  <c r="I80" i="15"/>
  <c r="I81" i="15"/>
  <c r="I82" i="15"/>
  <c r="I83" i="15"/>
  <c r="I84" i="15"/>
  <c r="I85" i="15"/>
  <c r="I86" i="15"/>
  <c r="I87" i="15"/>
  <c r="I88" i="15"/>
  <c r="I89" i="15"/>
  <c r="I90" i="15"/>
  <c r="I91" i="15"/>
  <c r="I92" i="15"/>
  <c r="I93" i="15"/>
  <c r="I94" i="15"/>
  <c r="I95" i="15"/>
  <c r="I96" i="15"/>
  <c r="I97" i="15"/>
  <c r="I98" i="15"/>
  <c r="I99" i="15"/>
  <c r="I100" i="15"/>
  <c r="I101" i="15"/>
  <c r="I102" i="15"/>
  <c r="I2" i="15"/>
  <c r="H3" i="15"/>
  <c r="H4" i="15"/>
  <c r="H5" i="15"/>
  <c r="H6" i="15"/>
  <c r="H7" i="15"/>
  <c r="H8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53" i="15"/>
  <c r="H54" i="15"/>
  <c r="H55" i="15"/>
  <c r="H56" i="15"/>
  <c r="H57" i="15"/>
  <c r="H58" i="15"/>
  <c r="H59" i="15"/>
  <c r="H60" i="15"/>
  <c r="H61" i="15"/>
  <c r="H62" i="15"/>
  <c r="H63" i="15"/>
  <c r="H64" i="15"/>
  <c r="H65" i="15"/>
  <c r="H66" i="15"/>
  <c r="H67" i="15"/>
  <c r="H68" i="15"/>
  <c r="H69" i="15"/>
  <c r="H70" i="15"/>
  <c r="H71" i="15"/>
  <c r="H72" i="15"/>
  <c r="H73" i="15"/>
  <c r="H74" i="15"/>
  <c r="H75" i="15"/>
  <c r="H76" i="15"/>
  <c r="H77" i="15"/>
  <c r="H78" i="15"/>
  <c r="H79" i="15"/>
  <c r="H80" i="15"/>
  <c r="H81" i="15"/>
  <c r="H82" i="15"/>
  <c r="H83" i="15"/>
  <c r="H84" i="15"/>
  <c r="H85" i="15"/>
  <c r="H86" i="15"/>
  <c r="H87" i="15"/>
  <c r="H88" i="15"/>
  <c r="H89" i="15"/>
  <c r="H90" i="15"/>
  <c r="H91" i="15"/>
  <c r="H92" i="15"/>
  <c r="H93" i="15"/>
  <c r="H94" i="15"/>
  <c r="H95" i="15"/>
  <c r="H96" i="15"/>
  <c r="H97" i="15"/>
  <c r="H98" i="15"/>
  <c r="H99" i="15"/>
  <c r="H100" i="15"/>
  <c r="H101" i="15"/>
  <c r="H102" i="15"/>
  <c r="G3" i="15"/>
  <c r="G4" i="15"/>
  <c r="G5" i="15"/>
  <c r="G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36" i="15"/>
  <c r="G37" i="15"/>
  <c r="G38" i="15"/>
  <c r="G39" i="15"/>
  <c r="G40" i="15"/>
  <c r="G41" i="15"/>
  <c r="G42" i="15"/>
  <c r="G43" i="15"/>
  <c r="G44" i="15"/>
  <c r="G45" i="15"/>
  <c r="G46" i="15"/>
  <c r="G47" i="15"/>
  <c r="G48" i="15"/>
  <c r="G49" i="15"/>
  <c r="G50" i="15"/>
  <c r="G51" i="15"/>
  <c r="G52" i="15"/>
  <c r="G53" i="15"/>
  <c r="G54" i="15"/>
  <c r="G55" i="15"/>
  <c r="G56" i="15"/>
  <c r="G57" i="15"/>
  <c r="G58" i="15"/>
  <c r="G59" i="15"/>
  <c r="G60" i="15"/>
  <c r="G61" i="15"/>
  <c r="G62" i="15"/>
  <c r="G63" i="15"/>
  <c r="G64" i="15"/>
  <c r="G65" i="15"/>
  <c r="G66" i="15"/>
  <c r="G67" i="15"/>
  <c r="G68" i="15"/>
  <c r="G69" i="15"/>
  <c r="G70" i="15"/>
  <c r="G71" i="15"/>
  <c r="G72" i="15"/>
  <c r="G73" i="15"/>
  <c r="G74" i="15"/>
  <c r="G75" i="15"/>
  <c r="G76" i="15"/>
  <c r="G77" i="15"/>
  <c r="G78" i="15"/>
  <c r="G79" i="15"/>
  <c r="G80" i="15"/>
  <c r="G81" i="15"/>
  <c r="G82" i="15"/>
  <c r="G83" i="15"/>
  <c r="G84" i="15"/>
  <c r="G85" i="15"/>
  <c r="G86" i="15"/>
  <c r="G87" i="15"/>
  <c r="G88" i="15"/>
  <c r="G89" i="15"/>
  <c r="G90" i="15"/>
  <c r="G91" i="15"/>
  <c r="G92" i="15"/>
  <c r="G93" i="15"/>
  <c r="G94" i="15"/>
  <c r="G95" i="15"/>
  <c r="G96" i="15"/>
  <c r="G97" i="15"/>
  <c r="G98" i="15"/>
  <c r="G99" i="15"/>
  <c r="G100" i="15"/>
  <c r="G101" i="15"/>
  <c r="G102" i="15"/>
  <c r="H2" i="15"/>
  <c r="G2" i="15"/>
  <c r="I3" i="14"/>
  <c r="I4" i="14"/>
  <c r="I5" i="14"/>
  <c r="I6" i="14"/>
  <c r="I7" i="14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I34" i="14"/>
  <c r="I35" i="14"/>
  <c r="I36" i="14"/>
  <c r="I37" i="14"/>
  <c r="I38" i="14"/>
  <c r="I39" i="14"/>
  <c r="I40" i="14"/>
  <c r="I41" i="14"/>
  <c r="I42" i="14"/>
  <c r="I43" i="14"/>
  <c r="I44" i="14"/>
  <c r="I45" i="14"/>
  <c r="I46" i="14"/>
  <c r="I47" i="14"/>
  <c r="I48" i="14"/>
  <c r="I49" i="14"/>
  <c r="I50" i="14"/>
  <c r="I51" i="14"/>
  <c r="I52" i="14"/>
  <c r="I53" i="14"/>
  <c r="I54" i="14"/>
  <c r="I55" i="14"/>
  <c r="I56" i="14"/>
  <c r="I57" i="14"/>
  <c r="I58" i="14"/>
  <c r="I59" i="14"/>
  <c r="I60" i="14"/>
  <c r="I61" i="14"/>
  <c r="I62" i="14"/>
  <c r="I63" i="14"/>
  <c r="I64" i="14"/>
  <c r="I65" i="14"/>
  <c r="I66" i="14"/>
  <c r="I67" i="14"/>
  <c r="I68" i="14"/>
  <c r="I69" i="14"/>
  <c r="I70" i="14"/>
  <c r="I71" i="14"/>
  <c r="I72" i="14"/>
  <c r="I73" i="14"/>
  <c r="I74" i="14"/>
  <c r="I75" i="14"/>
  <c r="I76" i="14"/>
  <c r="I77" i="14"/>
  <c r="I78" i="14"/>
  <c r="I79" i="14"/>
  <c r="I80" i="14"/>
  <c r="I81" i="14"/>
  <c r="I82" i="14"/>
  <c r="I83" i="14"/>
  <c r="I84" i="14"/>
  <c r="I85" i="14"/>
  <c r="I86" i="14"/>
  <c r="I87" i="14"/>
  <c r="I88" i="14"/>
  <c r="I89" i="14"/>
  <c r="I90" i="14"/>
  <c r="I91" i="14"/>
  <c r="I92" i="14"/>
  <c r="I93" i="14"/>
  <c r="I94" i="14"/>
  <c r="I95" i="14"/>
  <c r="I96" i="14"/>
  <c r="I97" i="14"/>
  <c r="I98" i="14"/>
  <c r="I99" i="14"/>
  <c r="I100" i="14"/>
  <c r="I101" i="14"/>
  <c r="I102" i="14"/>
  <c r="I2" i="14"/>
  <c r="H3" i="14"/>
  <c r="H4" i="14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64" i="14"/>
  <c r="H65" i="14"/>
  <c r="H66" i="14"/>
  <c r="H67" i="14"/>
  <c r="H68" i="14"/>
  <c r="H69" i="14"/>
  <c r="H70" i="14"/>
  <c r="H71" i="14"/>
  <c r="H72" i="14"/>
  <c r="H73" i="14"/>
  <c r="H74" i="14"/>
  <c r="H75" i="14"/>
  <c r="H76" i="14"/>
  <c r="H77" i="14"/>
  <c r="H78" i="14"/>
  <c r="H79" i="14"/>
  <c r="H80" i="14"/>
  <c r="H81" i="14"/>
  <c r="H82" i="14"/>
  <c r="H83" i="14"/>
  <c r="H84" i="14"/>
  <c r="H85" i="14"/>
  <c r="H86" i="14"/>
  <c r="H87" i="14"/>
  <c r="H88" i="14"/>
  <c r="H89" i="14"/>
  <c r="H90" i="14"/>
  <c r="H91" i="14"/>
  <c r="H92" i="14"/>
  <c r="H93" i="14"/>
  <c r="H94" i="14"/>
  <c r="H95" i="14"/>
  <c r="H96" i="14"/>
  <c r="H97" i="14"/>
  <c r="H98" i="14"/>
  <c r="H99" i="14"/>
  <c r="H100" i="14"/>
  <c r="H101" i="14"/>
  <c r="H102" i="14"/>
  <c r="H2" i="14"/>
  <c r="G3" i="14"/>
  <c r="G4" i="14"/>
  <c r="G5" i="14"/>
  <c r="G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G58" i="14"/>
  <c r="G59" i="14"/>
  <c r="G60" i="14"/>
  <c r="G61" i="14"/>
  <c r="G62" i="14"/>
  <c r="G63" i="14"/>
  <c r="G64" i="14"/>
  <c r="G65" i="14"/>
  <c r="G66" i="14"/>
  <c r="G67" i="14"/>
  <c r="G68" i="14"/>
  <c r="G69" i="14"/>
  <c r="G70" i="14"/>
  <c r="G71" i="14"/>
  <c r="G72" i="14"/>
  <c r="G73" i="14"/>
  <c r="G74" i="14"/>
  <c r="G75" i="14"/>
  <c r="G76" i="14"/>
  <c r="G77" i="14"/>
  <c r="G78" i="14"/>
  <c r="G79" i="14"/>
  <c r="G80" i="14"/>
  <c r="G81" i="14"/>
  <c r="G82" i="14"/>
  <c r="G83" i="14"/>
  <c r="G84" i="14"/>
  <c r="G85" i="14"/>
  <c r="G86" i="14"/>
  <c r="G87" i="14"/>
  <c r="G88" i="14"/>
  <c r="G89" i="14"/>
  <c r="G90" i="14"/>
  <c r="G91" i="14"/>
  <c r="G92" i="14"/>
  <c r="G93" i="14"/>
  <c r="G94" i="14"/>
  <c r="G95" i="14"/>
  <c r="G96" i="14"/>
  <c r="G97" i="14"/>
  <c r="G98" i="14"/>
  <c r="G99" i="14"/>
  <c r="G100" i="14"/>
  <c r="G101" i="14"/>
  <c r="G102" i="14"/>
  <c r="G2" i="14"/>
  <c r="I4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59" i="13"/>
  <c r="I60" i="13"/>
  <c r="I61" i="13"/>
  <c r="I62" i="13"/>
  <c r="I63" i="13"/>
  <c r="I64" i="13"/>
  <c r="I65" i="13"/>
  <c r="I66" i="13"/>
  <c r="I67" i="13"/>
  <c r="I68" i="13"/>
  <c r="I69" i="13"/>
  <c r="I70" i="13"/>
  <c r="I71" i="13"/>
  <c r="I72" i="13"/>
  <c r="I73" i="13"/>
  <c r="I74" i="13"/>
  <c r="I75" i="13"/>
  <c r="I76" i="13"/>
  <c r="I77" i="13"/>
  <c r="I78" i="13"/>
  <c r="I79" i="13"/>
  <c r="I80" i="13"/>
  <c r="I81" i="13"/>
  <c r="I82" i="13"/>
  <c r="I83" i="13"/>
  <c r="I84" i="13"/>
  <c r="I85" i="13"/>
  <c r="I86" i="13"/>
  <c r="I87" i="13"/>
  <c r="I88" i="13"/>
  <c r="I89" i="13"/>
  <c r="I90" i="13"/>
  <c r="I91" i="13"/>
  <c r="I92" i="13"/>
  <c r="I93" i="13"/>
  <c r="I94" i="13"/>
  <c r="I95" i="13"/>
  <c r="I96" i="13"/>
  <c r="I97" i="13"/>
  <c r="I98" i="13"/>
  <c r="I99" i="13"/>
  <c r="I100" i="13"/>
  <c r="I101" i="13"/>
  <c r="I102" i="13"/>
  <c r="I103" i="13"/>
  <c r="I3" i="13"/>
  <c r="H4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68" i="13"/>
  <c r="H69" i="13"/>
  <c r="H70" i="13"/>
  <c r="H71" i="13"/>
  <c r="H72" i="13"/>
  <c r="H73" i="13"/>
  <c r="H74" i="13"/>
  <c r="H75" i="13"/>
  <c r="H76" i="13"/>
  <c r="H77" i="13"/>
  <c r="H78" i="13"/>
  <c r="H79" i="13"/>
  <c r="H80" i="13"/>
  <c r="H81" i="13"/>
  <c r="H82" i="13"/>
  <c r="H83" i="13"/>
  <c r="H84" i="13"/>
  <c r="H85" i="13"/>
  <c r="H86" i="13"/>
  <c r="H87" i="13"/>
  <c r="H88" i="13"/>
  <c r="H89" i="13"/>
  <c r="H90" i="13"/>
  <c r="H91" i="13"/>
  <c r="H92" i="13"/>
  <c r="H93" i="13"/>
  <c r="H94" i="13"/>
  <c r="H95" i="13"/>
  <c r="H96" i="13"/>
  <c r="H97" i="13"/>
  <c r="H98" i="13"/>
  <c r="H99" i="13"/>
  <c r="H100" i="13"/>
  <c r="H101" i="13"/>
  <c r="H102" i="13"/>
  <c r="H103" i="13"/>
  <c r="H3" i="13"/>
  <c r="G3" i="13"/>
  <c r="G4" i="13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46" i="13"/>
  <c r="G47" i="13"/>
  <c r="G48" i="13"/>
  <c r="G49" i="13"/>
  <c r="G50" i="13"/>
  <c r="G51" i="13"/>
  <c r="G52" i="13"/>
  <c r="G53" i="13"/>
  <c r="G54" i="13"/>
  <c r="G55" i="13"/>
  <c r="G56" i="13"/>
  <c r="G57" i="13"/>
  <c r="G58" i="13"/>
  <c r="G59" i="13"/>
  <c r="G60" i="13"/>
  <c r="G61" i="13"/>
  <c r="G62" i="13"/>
  <c r="G63" i="13"/>
  <c r="G64" i="13"/>
  <c r="G65" i="13"/>
  <c r="G66" i="13"/>
  <c r="G67" i="13"/>
  <c r="G68" i="13"/>
  <c r="G69" i="13"/>
  <c r="G70" i="13"/>
  <c r="G71" i="13"/>
  <c r="G72" i="13"/>
  <c r="G73" i="13"/>
  <c r="G74" i="13"/>
  <c r="G75" i="13"/>
  <c r="G76" i="13"/>
  <c r="G77" i="13"/>
  <c r="G78" i="13"/>
  <c r="G79" i="13"/>
  <c r="G80" i="13"/>
  <c r="G81" i="13"/>
  <c r="G82" i="13"/>
  <c r="G83" i="13"/>
  <c r="G84" i="13"/>
  <c r="G85" i="13"/>
  <c r="G86" i="13"/>
  <c r="G87" i="13"/>
  <c r="G88" i="13"/>
  <c r="G89" i="13"/>
  <c r="G90" i="13"/>
  <c r="G91" i="13"/>
  <c r="G92" i="13"/>
  <c r="G93" i="13"/>
  <c r="G94" i="13"/>
  <c r="G95" i="13"/>
  <c r="G96" i="13"/>
  <c r="G97" i="13"/>
  <c r="G98" i="13"/>
  <c r="G99" i="13"/>
  <c r="G100" i="13"/>
  <c r="G101" i="13"/>
  <c r="G102" i="13"/>
  <c r="G103" i="13"/>
  <c r="I3" i="12"/>
  <c r="I4" i="12"/>
  <c r="I5" i="12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64" i="12"/>
  <c r="I65" i="12"/>
  <c r="I66" i="12"/>
  <c r="I67" i="12"/>
  <c r="I68" i="12"/>
  <c r="I69" i="12"/>
  <c r="I70" i="12"/>
  <c r="I71" i="12"/>
  <c r="I72" i="12"/>
  <c r="I73" i="12"/>
  <c r="I74" i="12"/>
  <c r="I75" i="12"/>
  <c r="I76" i="12"/>
  <c r="I77" i="12"/>
  <c r="I78" i="12"/>
  <c r="I79" i="12"/>
  <c r="I80" i="12"/>
  <c r="I81" i="12"/>
  <c r="I82" i="12"/>
  <c r="I83" i="12"/>
  <c r="I84" i="12"/>
  <c r="I85" i="12"/>
  <c r="I86" i="12"/>
  <c r="I87" i="12"/>
  <c r="I88" i="12"/>
  <c r="I89" i="12"/>
  <c r="I90" i="12"/>
  <c r="I91" i="12"/>
  <c r="I92" i="12"/>
  <c r="I93" i="12"/>
  <c r="I94" i="12"/>
  <c r="I95" i="12"/>
  <c r="I96" i="12"/>
  <c r="I97" i="12"/>
  <c r="I98" i="12"/>
  <c r="I99" i="12"/>
  <c r="I100" i="12"/>
  <c r="I101" i="12"/>
  <c r="I102" i="12"/>
  <c r="I2" i="12"/>
  <c r="H3" i="12"/>
  <c r="H4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H57" i="12"/>
  <c r="H58" i="12"/>
  <c r="H59" i="12"/>
  <c r="H60" i="12"/>
  <c r="H61" i="12"/>
  <c r="H62" i="12"/>
  <c r="H63" i="12"/>
  <c r="H64" i="12"/>
  <c r="H65" i="12"/>
  <c r="H66" i="12"/>
  <c r="H67" i="12"/>
  <c r="H68" i="12"/>
  <c r="H69" i="12"/>
  <c r="H70" i="12"/>
  <c r="H71" i="12"/>
  <c r="H72" i="12"/>
  <c r="H73" i="12"/>
  <c r="H74" i="12"/>
  <c r="H75" i="12"/>
  <c r="H76" i="12"/>
  <c r="H77" i="12"/>
  <c r="H78" i="12"/>
  <c r="H79" i="12"/>
  <c r="H80" i="12"/>
  <c r="H81" i="12"/>
  <c r="H82" i="12"/>
  <c r="H83" i="12"/>
  <c r="H84" i="12"/>
  <c r="H85" i="12"/>
  <c r="H86" i="12"/>
  <c r="H87" i="12"/>
  <c r="H88" i="12"/>
  <c r="H89" i="12"/>
  <c r="H90" i="12"/>
  <c r="H91" i="12"/>
  <c r="H92" i="12"/>
  <c r="H93" i="12"/>
  <c r="H94" i="12"/>
  <c r="H95" i="12"/>
  <c r="H96" i="12"/>
  <c r="H97" i="12"/>
  <c r="H98" i="12"/>
  <c r="H99" i="12"/>
  <c r="H100" i="12"/>
  <c r="H101" i="12"/>
  <c r="H102" i="12"/>
  <c r="H2" i="12"/>
  <c r="G3" i="12"/>
  <c r="G4" i="12"/>
  <c r="G5" i="12"/>
  <c r="G6" i="12"/>
  <c r="G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G66" i="12"/>
  <c r="G67" i="12"/>
  <c r="G68" i="12"/>
  <c r="G69" i="12"/>
  <c r="G70" i="12"/>
  <c r="G71" i="12"/>
  <c r="G72" i="12"/>
  <c r="G73" i="12"/>
  <c r="G74" i="12"/>
  <c r="G75" i="12"/>
  <c r="G76" i="12"/>
  <c r="G77" i="12"/>
  <c r="G78" i="12"/>
  <c r="G79" i="12"/>
  <c r="G80" i="12"/>
  <c r="G81" i="12"/>
  <c r="G82" i="12"/>
  <c r="G83" i="12"/>
  <c r="G84" i="12"/>
  <c r="G85" i="12"/>
  <c r="G86" i="12"/>
  <c r="G87" i="12"/>
  <c r="G88" i="12"/>
  <c r="G89" i="12"/>
  <c r="G90" i="12"/>
  <c r="G91" i="12"/>
  <c r="G92" i="12"/>
  <c r="G93" i="12"/>
  <c r="G94" i="12"/>
  <c r="G95" i="12"/>
  <c r="G96" i="12"/>
  <c r="G97" i="12"/>
  <c r="G98" i="12"/>
  <c r="G99" i="12"/>
  <c r="G100" i="12"/>
  <c r="G101" i="12"/>
  <c r="G102" i="12"/>
  <c r="G2" i="12"/>
  <c r="I3" i="11"/>
  <c r="I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2" i="11"/>
  <c r="H3" i="11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67" i="11"/>
  <c r="H68" i="11"/>
  <c r="H69" i="11"/>
  <c r="H70" i="11"/>
  <c r="H71" i="11"/>
  <c r="H72" i="11"/>
  <c r="H73" i="11"/>
  <c r="H74" i="11"/>
  <c r="H75" i="11"/>
  <c r="H76" i="11"/>
  <c r="H77" i="11"/>
  <c r="H78" i="11"/>
  <c r="H79" i="11"/>
  <c r="H80" i="11"/>
  <c r="H81" i="11"/>
  <c r="H82" i="11"/>
  <c r="H83" i="11"/>
  <c r="H84" i="11"/>
  <c r="H85" i="11"/>
  <c r="H86" i="11"/>
  <c r="H87" i="11"/>
  <c r="H88" i="11"/>
  <c r="H89" i="11"/>
  <c r="H90" i="11"/>
  <c r="H91" i="11"/>
  <c r="H92" i="11"/>
  <c r="H93" i="11"/>
  <c r="H94" i="11"/>
  <c r="H95" i="11"/>
  <c r="H96" i="11"/>
  <c r="H97" i="11"/>
  <c r="H98" i="11"/>
  <c r="H99" i="11"/>
  <c r="H100" i="11"/>
  <c r="H101" i="11"/>
  <c r="H102" i="11"/>
  <c r="H2" i="11"/>
  <c r="G3" i="11"/>
  <c r="G4" i="11"/>
  <c r="G5" i="1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5" i="11"/>
  <c r="G56" i="11"/>
  <c r="G57" i="11"/>
  <c r="G58" i="11"/>
  <c r="G59" i="11"/>
  <c r="G60" i="11"/>
  <c r="G61" i="11"/>
  <c r="G62" i="11"/>
  <c r="G63" i="11"/>
  <c r="G64" i="11"/>
  <c r="G65" i="11"/>
  <c r="G66" i="11"/>
  <c r="G67" i="11"/>
  <c r="G68" i="11"/>
  <c r="G69" i="11"/>
  <c r="G70" i="11"/>
  <c r="G71" i="11"/>
  <c r="G72" i="11"/>
  <c r="G73" i="11"/>
  <c r="G74" i="11"/>
  <c r="G75" i="11"/>
  <c r="G76" i="11"/>
  <c r="G77" i="11"/>
  <c r="G78" i="11"/>
  <c r="G79" i="11"/>
  <c r="G80" i="11"/>
  <c r="G81" i="11"/>
  <c r="G82" i="11"/>
  <c r="G83" i="11"/>
  <c r="G84" i="11"/>
  <c r="G85" i="11"/>
  <c r="G86" i="11"/>
  <c r="G87" i="11"/>
  <c r="G88" i="11"/>
  <c r="G89" i="11"/>
  <c r="G90" i="11"/>
  <c r="G91" i="11"/>
  <c r="G92" i="11"/>
  <c r="G93" i="11"/>
  <c r="G94" i="11"/>
  <c r="G95" i="11"/>
  <c r="G96" i="11"/>
  <c r="G97" i="11"/>
  <c r="G98" i="11"/>
  <c r="G99" i="11"/>
  <c r="G100" i="11"/>
  <c r="G101" i="11"/>
  <c r="G102" i="11"/>
  <c r="G2" i="11"/>
  <c r="I3" i="10"/>
  <c r="I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2" i="10"/>
  <c r="H3" i="10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99" i="10"/>
  <c r="H100" i="10"/>
  <c r="H101" i="10"/>
  <c r="H102" i="10"/>
  <c r="H2" i="10"/>
  <c r="G3" i="10"/>
  <c r="G4" i="10"/>
  <c r="G5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G62" i="10"/>
  <c r="G63" i="10"/>
  <c r="G64" i="10"/>
  <c r="G65" i="10"/>
  <c r="G66" i="10"/>
  <c r="G67" i="10"/>
  <c r="G68" i="10"/>
  <c r="G69" i="10"/>
  <c r="G70" i="10"/>
  <c r="G71" i="10"/>
  <c r="G72" i="10"/>
  <c r="G73" i="10"/>
  <c r="G74" i="10"/>
  <c r="G75" i="10"/>
  <c r="G76" i="10"/>
  <c r="G77" i="10"/>
  <c r="G78" i="10"/>
  <c r="G79" i="10"/>
  <c r="G80" i="10"/>
  <c r="G81" i="10"/>
  <c r="G82" i="10"/>
  <c r="G83" i="10"/>
  <c r="G84" i="10"/>
  <c r="G85" i="10"/>
  <c r="G86" i="10"/>
  <c r="G87" i="10"/>
  <c r="G88" i="10"/>
  <c r="G89" i="10"/>
  <c r="G90" i="10"/>
  <c r="G91" i="10"/>
  <c r="G92" i="10"/>
  <c r="G93" i="10"/>
  <c r="G94" i="10"/>
  <c r="G95" i="10"/>
  <c r="G96" i="10"/>
  <c r="G97" i="10"/>
  <c r="G98" i="10"/>
  <c r="G99" i="10"/>
  <c r="G100" i="10"/>
  <c r="G101" i="10"/>
  <c r="G102" i="10"/>
  <c r="G2" i="10"/>
  <c r="I3" i="9"/>
  <c r="I4" i="9"/>
  <c r="I5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2" i="9"/>
  <c r="H3" i="9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2" i="9"/>
  <c r="G3" i="9"/>
  <c r="G4" i="9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G80" i="9"/>
  <c r="G81" i="9"/>
  <c r="G82" i="9"/>
  <c r="G83" i="9"/>
  <c r="G84" i="9"/>
  <c r="G85" i="9"/>
  <c r="G86" i="9"/>
  <c r="G87" i="9"/>
  <c r="G88" i="9"/>
  <c r="G89" i="9"/>
  <c r="G90" i="9"/>
  <c r="G91" i="9"/>
  <c r="G92" i="9"/>
  <c r="G93" i="9"/>
  <c r="G94" i="9"/>
  <c r="G95" i="9"/>
  <c r="G96" i="9"/>
  <c r="G97" i="9"/>
  <c r="G98" i="9"/>
  <c r="G99" i="9"/>
  <c r="G100" i="9"/>
  <c r="G101" i="9"/>
  <c r="G102" i="9"/>
  <c r="G2" i="9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100" i="8"/>
  <c r="I101" i="8"/>
  <c r="I102" i="8"/>
  <c r="I103" i="8"/>
  <c r="I3" i="8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100" i="8"/>
  <c r="H101" i="8"/>
  <c r="H102" i="8"/>
  <c r="H103" i="8"/>
  <c r="H3" i="8"/>
  <c r="G4" i="8"/>
  <c r="G5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63" i="8"/>
  <c r="G64" i="8"/>
  <c r="G65" i="8"/>
  <c r="G66" i="8"/>
  <c r="G67" i="8"/>
  <c r="G68" i="8"/>
  <c r="G69" i="8"/>
  <c r="G70" i="8"/>
  <c r="G71" i="8"/>
  <c r="G72" i="8"/>
  <c r="G73" i="8"/>
  <c r="G74" i="8"/>
  <c r="G75" i="8"/>
  <c r="G76" i="8"/>
  <c r="G77" i="8"/>
  <c r="G78" i="8"/>
  <c r="G79" i="8"/>
  <c r="G80" i="8"/>
  <c r="G81" i="8"/>
  <c r="G82" i="8"/>
  <c r="G83" i="8"/>
  <c r="G84" i="8"/>
  <c r="G85" i="8"/>
  <c r="G86" i="8"/>
  <c r="G87" i="8"/>
  <c r="G88" i="8"/>
  <c r="G89" i="8"/>
  <c r="G90" i="8"/>
  <c r="G91" i="8"/>
  <c r="G92" i="8"/>
  <c r="G93" i="8"/>
  <c r="G94" i="8"/>
  <c r="G95" i="8"/>
  <c r="G96" i="8"/>
  <c r="G97" i="8"/>
  <c r="G98" i="8"/>
  <c r="G99" i="8"/>
  <c r="G100" i="8"/>
  <c r="G101" i="8"/>
  <c r="G102" i="8"/>
  <c r="G103" i="8"/>
  <c r="G3" i="8"/>
  <c r="I3" i="7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2" i="7"/>
  <c r="H3" i="7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2" i="7"/>
  <c r="G3" i="7"/>
  <c r="G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2" i="7"/>
  <c r="I3" i="6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2" i="6"/>
  <c r="H3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2" i="6"/>
  <c r="G3" i="6"/>
  <c r="G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2" i="6"/>
  <c r="I3" i="5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2" i="5"/>
  <c r="G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H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2" i="5"/>
  <c r="G2" i="5"/>
  <c r="I3" i="4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2" i="4"/>
  <c r="H3" i="4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2" i="4"/>
  <c r="G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2" i="4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3" i="3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2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2" i="2"/>
  <c r="I103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2" i="1"/>
  <c r="M80" i="1" l="1"/>
  <c r="N79" i="1" l="1"/>
  <c r="O80" i="1"/>
  <c r="M81" i="1"/>
  <c r="N80" i="1" s="1"/>
  <c r="Q79" i="1"/>
  <c r="Q80" i="1" l="1"/>
  <c r="O81" i="1"/>
  <c r="M82" i="1"/>
  <c r="N81" i="1" s="1"/>
  <c r="Q81" i="1" l="1"/>
  <c r="O82" i="1"/>
  <c r="M83" i="1"/>
  <c r="N82" i="1" s="1"/>
  <c r="Q82" i="1" l="1"/>
  <c r="O83" i="1"/>
  <c r="M84" i="1"/>
  <c r="N83" i="1" s="1"/>
  <c r="O84" i="1" l="1"/>
  <c r="M85" i="1"/>
  <c r="N84" i="1" s="1"/>
  <c r="Q83" i="1"/>
  <c r="O85" i="1" l="1"/>
  <c r="M86" i="1"/>
  <c r="Q85" i="1" s="1"/>
  <c r="Q84" i="1"/>
  <c r="O86" i="1" l="1"/>
  <c r="M87" i="1"/>
  <c r="N86" i="1" s="1"/>
  <c r="N85" i="1"/>
  <c r="O87" i="1" l="1"/>
  <c r="M88" i="1"/>
  <c r="N87" i="1" s="1"/>
  <c r="Q86" i="1"/>
  <c r="O88" i="1" l="1"/>
  <c r="M89" i="1"/>
  <c r="N88" i="1" s="1"/>
  <c r="Q87" i="1"/>
  <c r="O89" i="1" l="1"/>
  <c r="M90" i="1"/>
  <c r="N89" i="1" s="1"/>
  <c r="Q88" i="1"/>
  <c r="O90" i="1" l="1"/>
  <c r="M91" i="1"/>
  <c r="Q90" i="1" s="1"/>
  <c r="Q89" i="1"/>
  <c r="N90" i="1" l="1"/>
  <c r="O91" i="1"/>
  <c r="M92" i="1"/>
  <c r="N91" i="1" s="1"/>
  <c r="Q91" i="1" l="1"/>
  <c r="M93" i="1"/>
  <c r="Q92" i="1" s="1"/>
  <c r="O92" i="1"/>
  <c r="N92" i="1" l="1"/>
  <c r="O93" i="1"/>
  <c r="M94" i="1"/>
  <c r="O94" i="1" l="1"/>
  <c r="M95" i="1"/>
  <c r="Q94" i="1" s="1"/>
  <c r="Q93" i="1"/>
  <c r="N93" i="1"/>
  <c r="O95" i="1" l="1"/>
  <c r="M96" i="1"/>
  <c r="N95" i="1" s="1"/>
  <c r="N94" i="1"/>
  <c r="Q95" i="1" l="1"/>
  <c r="O96" i="1"/>
  <c r="M97" i="1"/>
  <c r="N96" i="1" s="1"/>
  <c r="Q96" i="1" l="1"/>
  <c r="O97" i="1"/>
  <c r="M98" i="1"/>
  <c r="M99" i="1" l="1"/>
  <c r="Q98" i="1" s="1"/>
  <c r="O98" i="1"/>
  <c r="Q97" i="1"/>
  <c r="N97" i="1"/>
  <c r="O99" i="1" l="1"/>
  <c r="M100" i="1"/>
  <c r="N99" i="1" s="1"/>
  <c r="N98" i="1"/>
  <c r="Q99" i="1" l="1"/>
  <c r="M101" i="1"/>
  <c r="O100" i="1"/>
  <c r="O101" i="1" l="1"/>
  <c r="M102" i="1"/>
  <c r="N101" i="1" s="1"/>
  <c r="Q100" i="1"/>
  <c r="N100" i="1"/>
  <c r="Q101" i="1" l="1"/>
  <c r="N102" i="1"/>
  <c r="R102" i="1"/>
  <c r="S102" i="1" s="1"/>
  <c r="Q102" i="1"/>
  <c r="O102" i="1"/>
  <c r="P98" i="1" s="1"/>
  <c r="R101" i="1" l="1"/>
  <c r="S101" i="1" s="1"/>
  <c r="R99" i="1"/>
  <c r="S99" i="1" s="1"/>
  <c r="P102" i="1"/>
  <c r="P50" i="1"/>
  <c r="P81" i="1"/>
  <c r="P59" i="1"/>
  <c r="P9" i="1"/>
  <c r="P61" i="1"/>
  <c r="P56" i="1"/>
  <c r="P64" i="1"/>
  <c r="P76" i="1"/>
  <c r="P62" i="1"/>
  <c r="P2" i="1"/>
  <c r="P46" i="1"/>
  <c r="P51" i="1"/>
  <c r="P42" i="1"/>
  <c r="P65" i="1"/>
  <c r="P43" i="1"/>
  <c r="P67" i="1"/>
  <c r="P27" i="1"/>
  <c r="P48" i="1"/>
  <c r="P71" i="1"/>
  <c r="P22" i="1"/>
  <c r="P79" i="1"/>
  <c r="P63" i="1"/>
  <c r="P34" i="1"/>
  <c r="P78" i="1"/>
  <c r="P40" i="1"/>
  <c r="P44" i="1"/>
  <c r="P73" i="1"/>
  <c r="P80" i="1"/>
  <c r="P21" i="1"/>
  <c r="P25" i="1"/>
  <c r="P13" i="1"/>
  <c r="P19" i="1"/>
  <c r="P28" i="1"/>
  <c r="P26" i="1"/>
  <c r="P11" i="1"/>
  <c r="P15" i="1"/>
  <c r="P7" i="1"/>
  <c r="P60" i="1"/>
  <c r="P52" i="1"/>
  <c r="P58" i="1"/>
  <c r="P18" i="1"/>
  <c r="P31" i="1"/>
  <c r="P24" i="1"/>
  <c r="P29" i="1"/>
  <c r="P3" i="1"/>
  <c r="P14" i="1"/>
  <c r="P68" i="1"/>
  <c r="P69" i="1"/>
  <c r="P23" i="1"/>
  <c r="P33" i="1"/>
  <c r="P4" i="1"/>
  <c r="P20" i="1"/>
  <c r="P74" i="1"/>
  <c r="P5" i="1"/>
  <c r="P8" i="1"/>
  <c r="P72" i="1"/>
  <c r="P45" i="1"/>
  <c r="P55" i="1"/>
  <c r="P82" i="1"/>
  <c r="P49" i="1"/>
  <c r="P41" i="1"/>
  <c r="P70" i="1"/>
  <c r="P10" i="1"/>
  <c r="P12" i="1"/>
  <c r="P66" i="1"/>
  <c r="P75" i="1"/>
  <c r="P39" i="1"/>
  <c r="P57" i="1"/>
  <c r="P47" i="1"/>
  <c r="P6" i="1"/>
  <c r="P36" i="1"/>
  <c r="P38" i="1"/>
  <c r="P37" i="1"/>
  <c r="P32" i="1"/>
  <c r="P30" i="1"/>
  <c r="P53" i="1"/>
  <c r="P77" i="1"/>
  <c r="P16" i="1"/>
  <c r="P17" i="1"/>
  <c r="P54" i="1"/>
  <c r="P35" i="1"/>
  <c r="P83" i="1"/>
  <c r="P84" i="1"/>
  <c r="P85" i="1"/>
  <c r="P86" i="1"/>
  <c r="P87" i="1"/>
  <c r="P88" i="1"/>
  <c r="P89" i="1"/>
  <c r="P90" i="1"/>
  <c r="P92" i="1"/>
  <c r="P91" i="1"/>
  <c r="P93" i="1"/>
  <c r="P100" i="1"/>
  <c r="P96" i="1"/>
  <c r="P97" i="1"/>
  <c r="P99" i="1"/>
  <c r="P94" i="1"/>
  <c r="P95" i="1"/>
  <c r="P101" i="1"/>
  <c r="R11" i="1"/>
  <c r="S11" i="1" s="1"/>
  <c r="R8" i="1"/>
  <c r="S8" i="1" s="1"/>
  <c r="R56" i="1"/>
  <c r="S56" i="1" s="1"/>
  <c r="R49" i="1"/>
  <c r="S49" i="1" s="1"/>
  <c r="R67" i="1"/>
  <c r="S67" i="1" s="1"/>
  <c r="R22" i="1"/>
  <c r="S22" i="1" s="1"/>
  <c r="R15" i="1"/>
  <c r="S15" i="1" s="1"/>
  <c r="R16" i="1"/>
  <c r="S16" i="1" s="1"/>
  <c r="R72" i="1"/>
  <c r="S72" i="1" s="1"/>
  <c r="R58" i="1"/>
  <c r="S58" i="1" s="1"/>
  <c r="R74" i="1"/>
  <c r="S74" i="1" s="1"/>
  <c r="R47" i="1"/>
  <c r="S47" i="1" s="1"/>
  <c r="R27" i="1"/>
  <c r="S27" i="1" s="1"/>
  <c r="R42" i="1"/>
  <c r="S42" i="1" s="1"/>
  <c r="R70" i="1"/>
  <c r="S70" i="1" s="1"/>
  <c r="R37" i="1"/>
  <c r="S37" i="1" s="1"/>
  <c r="R46" i="1"/>
  <c r="S46" i="1" s="1"/>
  <c r="R79" i="1"/>
  <c r="S79" i="1" s="1"/>
  <c r="R59" i="1"/>
  <c r="S59" i="1" s="1"/>
  <c r="R29" i="1"/>
  <c r="S29" i="1" s="1"/>
  <c r="R30" i="1"/>
  <c r="S30" i="1" s="1"/>
  <c r="R6" i="1"/>
  <c r="S6" i="1" s="1"/>
  <c r="R43" i="1"/>
  <c r="S43" i="1" s="1"/>
  <c r="R21" i="1"/>
  <c r="S21" i="1" s="1"/>
  <c r="R73" i="1"/>
  <c r="S73" i="1" s="1"/>
  <c r="R2" i="1"/>
  <c r="S2" i="1" s="1"/>
  <c r="R75" i="1"/>
  <c r="S75" i="1" s="1"/>
  <c r="R66" i="1"/>
  <c r="S66" i="1" s="1"/>
  <c r="R24" i="1"/>
  <c r="S24" i="1" s="1"/>
  <c r="R5" i="1"/>
  <c r="S5" i="1" s="1"/>
  <c r="R17" i="1"/>
  <c r="S17" i="1" s="1"/>
  <c r="R7" i="1"/>
  <c r="S7" i="1" s="1"/>
  <c r="R77" i="1"/>
  <c r="S77" i="1" s="1"/>
  <c r="R26" i="1"/>
  <c r="S26" i="1" s="1"/>
  <c r="R41" i="1"/>
  <c r="S41" i="1" s="1"/>
  <c r="R35" i="1"/>
  <c r="S35" i="1" s="1"/>
  <c r="R80" i="1"/>
  <c r="S80" i="1" s="1"/>
  <c r="R39" i="1"/>
  <c r="S39" i="1" s="1"/>
  <c r="R40" i="1"/>
  <c r="S40" i="1" s="1"/>
  <c r="R62" i="1"/>
  <c r="S62" i="1" s="1"/>
  <c r="R18" i="1"/>
  <c r="S18" i="1" s="1"/>
  <c r="R64" i="1"/>
  <c r="S64" i="1" s="1"/>
  <c r="R14" i="1"/>
  <c r="S14" i="1" s="1"/>
  <c r="R82" i="1"/>
  <c r="S82" i="1" s="1"/>
  <c r="R76" i="1"/>
  <c r="S76" i="1" s="1"/>
  <c r="R32" i="1"/>
  <c r="S32" i="1" s="1"/>
  <c r="R28" i="1"/>
  <c r="S28" i="1" s="1"/>
  <c r="R52" i="1"/>
  <c r="S52" i="1" s="1"/>
  <c r="R51" i="1"/>
  <c r="S51" i="1" s="1"/>
  <c r="R63" i="1"/>
  <c r="S63" i="1" s="1"/>
  <c r="R44" i="1"/>
  <c r="S44" i="1" s="1"/>
  <c r="R34" i="1"/>
  <c r="S34" i="1" s="1"/>
  <c r="R48" i="1"/>
  <c r="S48" i="1" s="1"/>
  <c r="R50" i="1"/>
  <c r="S50" i="1" s="1"/>
  <c r="R33" i="1"/>
  <c r="S33" i="1" s="1"/>
  <c r="R9" i="1"/>
  <c r="S9" i="1" s="1"/>
  <c r="R71" i="1"/>
  <c r="S71" i="1" s="1"/>
  <c r="R65" i="1"/>
  <c r="S65" i="1" s="1"/>
  <c r="R31" i="1"/>
  <c r="S31" i="1" s="1"/>
  <c r="R81" i="1"/>
  <c r="S81" i="1" s="1"/>
  <c r="R55" i="1"/>
  <c r="S55" i="1" s="1"/>
  <c r="R61" i="1"/>
  <c r="S61" i="1" s="1"/>
  <c r="R19" i="1"/>
  <c r="S19" i="1" s="1"/>
  <c r="R20" i="1"/>
  <c r="S20" i="1" s="1"/>
  <c r="R12" i="1"/>
  <c r="S12" i="1" s="1"/>
  <c r="R68" i="1"/>
  <c r="S68" i="1" s="1"/>
  <c r="R54" i="1"/>
  <c r="S54" i="1" s="1"/>
  <c r="R23" i="1"/>
  <c r="S23" i="1" s="1"/>
  <c r="R36" i="1"/>
  <c r="S36" i="1" s="1"/>
  <c r="R25" i="1"/>
  <c r="S25" i="1" s="1"/>
  <c r="R60" i="1"/>
  <c r="S60" i="1" s="1"/>
  <c r="R3" i="1"/>
  <c r="S3" i="1" s="1"/>
  <c r="R45" i="1"/>
  <c r="S45" i="1" s="1"/>
  <c r="R53" i="1"/>
  <c r="S53" i="1" s="1"/>
  <c r="R4" i="1"/>
  <c r="S4" i="1" s="1"/>
  <c r="R69" i="1"/>
  <c r="S69" i="1" s="1"/>
  <c r="R57" i="1"/>
  <c r="S57" i="1" s="1"/>
  <c r="R38" i="1"/>
  <c r="S38" i="1" s="1"/>
  <c r="R78" i="1"/>
  <c r="S78" i="1" s="1"/>
  <c r="R13" i="1"/>
  <c r="S13" i="1" s="1"/>
  <c r="R10" i="1"/>
  <c r="S10" i="1" s="1"/>
  <c r="R83" i="1"/>
  <c r="S83" i="1" s="1"/>
  <c r="R86" i="1"/>
  <c r="S86" i="1" s="1"/>
  <c r="R84" i="1"/>
  <c r="S84" i="1" s="1"/>
  <c r="R85" i="1"/>
  <c r="S85" i="1" s="1"/>
  <c r="R87" i="1"/>
  <c r="S87" i="1" s="1"/>
  <c r="R89" i="1"/>
  <c r="S89" i="1" s="1"/>
  <c r="R88" i="1"/>
  <c r="S88" i="1" s="1"/>
  <c r="R91" i="1"/>
  <c r="S91" i="1" s="1"/>
  <c r="R90" i="1"/>
  <c r="S90" i="1" s="1"/>
  <c r="R94" i="1"/>
  <c r="S94" i="1" s="1"/>
  <c r="R92" i="1"/>
  <c r="S92" i="1" s="1"/>
  <c r="R97" i="1"/>
  <c r="S97" i="1" s="1"/>
  <c r="R93" i="1"/>
  <c r="S93" i="1" s="1"/>
  <c r="R95" i="1"/>
  <c r="S95" i="1" s="1"/>
  <c r="R96" i="1"/>
  <c r="S96" i="1" s="1"/>
  <c r="R98" i="1"/>
  <c r="S98" i="1" s="1"/>
  <c r="R100" i="1"/>
  <c r="S100" i="1" s="1"/>
</calcChain>
</file>

<file path=xl/comments1.xml><?xml version="1.0" encoding="utf-8"?>
<comments xmlns="http://schemas.openxmlformats.org/spreadsheetml/2006/main">
  <authors>
    <author>Maros</author>
    <author>jsebo</author>
    <author>ThinkPad</author>
  </authors>
  <commentList>
    <comment ref="J1" authorId="0">
      <text>
        <r>
          <rPr>
            <b/>
            <sz val="9"/>
            <color indexed="81"/>
            <rFont val="Tahoma"/>
            <family val="2"/>
            <charset val="238"/>
          </rPr>
          <t>Maros:</t>
        </r>
        <r>
          <rPr>
            <sz val="9"/>
            <color indexed="81"/>
            <rFont val="Tahoma"/>
            <family val="2"/>
            <charset val="238"/>
          </rPr>
          <t xml:space="preserve">
počet zomrelých vydelený počtom žijúcich
</t>
        </r>
      </text>
    </comment>
    <comment ref="Q1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Počet rokov prežitých jedincami vo veku x</t>
        </r>
      </text>
    </comment>
    <comment ref="R1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Počet prežitých rokov celej populácie od veku x až do konca tabuľky, t.j. do veku 100+</t>
        </r>
      </text>
    </comment>
    <comment ref="S1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Stredná dĺžka života ľudí vo veku x
</t>
        </r>
      </text>
    </comment>
    <comment ref="V3" authorId="2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Výška technickej rezervy NBS
</t>
        </r>
      </text>
    </comment>
    <comment ref="T61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logický test pre platnosť podmienky Min(Abs(px-rx))</t>
        </r>
      </text>
    </comment>
    <comment ref="W61" authorId="0">
      <text>
        <r>
          <rPr>
            <b/>
            <sz val="9"/>
            <color indexed="81"/>
            <rFont val="Tahoma"/>
            <family val="2"/>
            <charset val="238"/>
          </rPr>
          <t>Maros:</t>
        </r>
        <r>
          <rPr>
            <sz val="9"/>
            <color indexed="81"/>
            <rFont val="Tahoma"/>
            <family val="2"/>
            <charset val="238"/>
          </rPr>
          <t xml:space="preserve">
pravdepodobnosť prežitia pre vek x, px = 1 - qx</t>
        </r>
      </text>
    </comment>
    <comment ref="L78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Od tohto momentu sa hodnoty upravujú o logický test obsiahnutý v stĺpci P a ak je hodnota v bunke v stĺpci P rovná 1, potom vypíše zo vzorca 1-rx. Ak to neplatí ponechá pôvodný vzorec.
Určite to číslo zmení najneskôr vo veku 85 rokov, lebo aspoň jedno číslo musí byť minimum.</t>
        </r>
      </text>
    </comment>
  </commentList>
</comments>
</file>

<file path=xl/comments10.xml><?xml version="1.0" encoding="utf-8"?>
<comments xmlns="http://schemas.openxmlformats.org/spreadsheetml/2006/main">
  <authors>
    <author>Maros</author>
    <author>jsebo</author>
    <author>ThinkPad</author>
  </authors>
  <commentList>
    <comment ref="J1" authorId="0">
      <text>
        <r>
          <rPr>
            <b/>
            <sz val="9"/>
            <color indexed="81"/>
            <rFont val="Tahoma"/>
            <family val="2"/>
            <charset val="238"/>
          </rPr>
          <t>Maros:</t>
        </r>
        <r>
          <rPr>
            <sz val="9"/>
            <color indexed="81"/>
            <rFont val="Tahoma"/>
            <family val="2"/>
            <charset val="238"/>
          </rPr>
          <t xml:space="preserve">
počet zomrelých vydelený počtom žijúcich
</t>
        </r>
      </text>
    </comment>
    <comment ref="Q1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Počet rokov prežitých jedincami vo veku x</t>
        </r>
      </text>
    </comment>
    <comment ref="R1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Počet prežitých rokov celej populácie od veku x až do konca tabuľky, t.j. do veku 100+</t>
        </r>
      </text>
    </comment>
    <comment ref="S1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Stredná dĺžka života ľudí vo veku x
</t>
        </r>
      </text>
    </comment>
    <comment ref="V3" authorId="2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Výška technickej rezervy NBS
</t>
        </r>
      </text>
    </comment>
    <comment ref="T61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logický test pre platnosť podmienky Min(Abs(px-rx))</t>
        </r>
      </text>
    </comment>
    <comment ref="W61" authorId="0">
      <text>
        <r>
          <rPr>
            <b/>
            <sz val="9"/>
            <color indexed="81"/>
            <rFont val="Tahoma"/>
            <family val="2"/>
            <charset val="238"/>
          </rPr>
          <t>Maros:</t>
        </r>
        <r>
          <rPr>
            <sz val="9"/>
            <color indexed="81"/>
            <rFont val="Tahoma"/>
            <family val="2"/>
            <charset val="238"/>
          </rPr>
          <t xml:space="preserve">
pravdepodobnosť prežitia pre vek x, px = 1 - qx</t>
        </r>
      </text>
    </comment>
  </commentList>
</comments>
</file>

<file path=xl/comments11.xml><?xml version="1.0" encoding="utf-8"?>
<comments xmlns="http://schemas.openxmlformats.org/spreadsheetml/2006/main">
  <authors>
    <author>Maros</author>
    <author>jsebo</author>
    <author>ThinkPad</author>
  </authors>
  <commentList>
    <comment ref="J1" authorId="0">
      <text>
        <r>
          <rPr>
            <b/>
            <sz val="9"/>
            <color indexed="81"/>
            <rFont val="Tahoma"/>
            <family val="2"/>
            <charset val="238"/>
          </rPr>
          <t>Maros:</t>
        </r>
        <r>
          <rPr>
            <sz val="9"/>
            <color indexed="81"/>
            <rFont val="Tahoma"/>
            <family val="2"/>
            <charset val="238"/>
          </rPr>
          <t xml:space="preserve">
počet zomrelých vydelený počtom žijúcich
</t>
        </r>
      </text>
    </comment>
    <comment ref="Q1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Počet rokov prežitých jedincami vo veku x</t>
        </r>
      </text>
    </comment>
    <comment ref="R1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Počet prežitých rokov celej populácie od veku x až do konca tabuľky, t.j. do veku 100+</t>
        </r>
      </text>
    </comment>
    <comment ref="S1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Stredná dĺžka života ľudí vo veku x
</t>
        </r>
      </text>
    </comment>
    <comment ref="V3" authorId="2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Výška technickej rezervy NBS
</t>
        </r>
      </text>
    </comment>
    <comment ref="T61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logický test pre platnosť podmienky Min(Abs(px-rx))</t>
        </r>
      </text>
    </comment>
    <comment ref="W61" authorId="0">
      <text>
        <r>
          <rPr>
            <b/>
            <sz val="9"/>
            <color indexed="81"/>
            <rFont val="Tahoma"/>
            <family val="2"/>
            <charset val="238"/>
          </rPr>
          <t>Maros:</t>
        </r>
        <r>
          <rPr>
            <sz val="9"/>
            <color indexed="81"/>
            <rFont val="Tahoma"/>
            <family val="2"/>
            <charset val="238"/>
          </rPr>
          <t xml:space="preserve">
pravdepodobnosť prežitia pre vek x, px = 1 - qx</t>
        </r>
      </text>
    </comment>
  </commentList>
</comments>
</file>

<file path=xl/comments12.xml><?xml version="1.0" encoding="utf-8"?>
<comments xmlns="http://schemas.openxmlformats.org/spreadsheetml/2006/main">
  <authors>
    <author>Maros</author>
    <author>jsebo</author>
    <author>ThinkPad</author>
  </authors>
  <commentList>
    <comment ref="J1" authorId="0">
      <text>
        <r>
          <rPr>
            <b/>
            <sz val="9"/>
            <color indexed="81"/>
            <rFont val="Tahoma"/>
            <family val="2"/>
            <charset val="238"/>
          </rPr>
          <t>Maros:</t>
        </r>
        <r>
          <rPr>
            <sz val="9"/>
            <color indexed="81"/>
            <rFont val="Tahoma"/>
            <family val="2"/>
            <charset val="238"/>
          </rPr>
          <t xml:space="preserve">
počet zomrelých vydelený počtom žijúcich
</t>
        </r>
      </text>
    </comment>
    <comment ref="Q1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Počet rokov prežitých jedincami vo veku x</t>
        </r>
      </text>
    </comment>
    <comment ref="R1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Počet prežitých rokov celej populácie od veku x až do konca tabuľky, t.j. do veku 100+</t>
        </r>
      </text>
    </comment>
    <comment ref="S1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Stredná dĺžka života ľudí vo veku x
</t>
        </r>
      </text>
    </comment>
    <comment ref="V3" authorId="2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Výška technickej rezervy NBS
</t>
        </r>
      </text>
    </comment>
    <comment ref="T61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logický test pre platnosť podmienky Min(Abs(px-rx))</t>
        </r>
      </text>
    </comment>
    <comment ref="W61" authorId="0">
      <text>
        <r>
          <rPr>
            <b/>
            <sz val="9"/>
            <color indexed="81"/>
            <rFont val="Tahoma"/>
            <family val="2"/>
            <charset val="238"/>
          </rPr>
          <t>Maros:</t>
        </r>
        <r>
          <rPr>
            <sz val="9"/>
            <color indexed="81"/>
            <rFont val="Tahoma"/>
            <family val="2"/>
            <charset val="238"/>
          </rPr>
          <t xml:space="preserve">
pravdepodobnosť prežitia pre vek x, px = 1 - qx</t>
        </r>
      </text>
    </comment>
  </commentList>
</comments>
</file>

<file path=xl/comments13.xml><?xml version="1.0" encoding="utf-8"?>
<comments xmlns="http://schemas.openxmlformats.org/spreadsheetml/2006/main">
  <authors>
    <author>Maros</author>
    <author>jsebo</author>
    <author>ThinkPad</author>
  </authors>
  <commentList>
    <comment ref="J2" authorId="0">
      <text>
        <r>
          <rPr>
            <b/>
            <sz val="9"/>
            <color indexed="81"/>
            <rFont val="Tahoma"/>
            <family val="2"/>
            <charset val="238"/>
          </rPr>
          <t>Maros:</t>
        </r>
        <r>
          <rPr>
            <sz val="9"/>
            <color indexed="81"/>
            <rFont val="Tahoma"/>
            <family val="2"/>
            <charset val="238"/>
          </rPr>
          <t xml:space="preserve">
počet zomrelých vydelený počtom žijúcich
</t>
        </r>
      </text>
    </comment>
    <comment ref="Q2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Počet rokov prežitých jedincami vo veku x</t>
        </r>
      </text>
    </comment>
    <comment ref="R2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Počet prežitých rokov celej populácie od veku x až do konca tabuľky, t.j. do veku 100+</t>
        </r>
      </text>
    </comment>
    <comment ref="S2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Stredná dĺžka života ľudí vo veku x
</t>
        </r>
      </text>
    </comment>
    <comment ref="V4" authorId="2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Výška technickej rezervy NBS
</t>
        </r>
      </text>
    </comment>
    <comment ref="T62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logický test pre platnosť podmienky Min(Abs(px-rx))</t>
        </r>
      </text>
    </comment>
    <comment ref="W62" authorId="0">
      <text>
        <r>
          <rPr>
            <b/>
            <sz val="9"/>
            <color indexed="81"/>
            <rFont val="Tahoma"/>
            <family val="2"/>
            <charset val="238"/>
          </rPr>
          <t>Maros:</t>
        </r>
        <r>
          <rPr>
            <sz val="9"/>
            <color indexed="81"/>
            <rFont val="Tahoma"/>
            <family val="2"/>
            <charset val="238"/>
          </rPr>
          <t xml:space="preserve">
pravdepodobnosť prežitia pre vek x, px = 1 - qx</t>
        </r>
      </text>
    </comment>
  </commentList>
</comments>
</file>

<file path=xl/comments14.xml><?xml version="1.0" encoding="utf-8"?>
<comments xmlns="http://schemas.openxmlformats.org/spreadsheetml/2006/main">
  <authors>
    <author>Maros</author>
    <author>jsebo</author>
    <author>ThinkPad</author>
  </authors>
  <commentList>
    <comment ref="J1" authorId="0">
      <text>
        <r>
          <rPr>
            <b/>
            <sz val="9"/>
            <color indexed="81"/>
            <rFont val="Tahoma"/>
            <family val="2"/>
            <charset val="238"/>
          </rPr>
          <t>Maros:</t>
        </r>
        <r>
          <rPr>
            <sz val="9"/>
            <color indexed="81"/>
            <rFont val="Tahoma"/>
            <family val="2"/>
            <charset val="238"/>
          </rPr>
          <t xml:space="preserve">
počet zomrelých vydelený počtom žijúcich
</t>
        </r>
      </text>
    </comment>
    <comment ref="Q1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Počet rokov prežitých jedincami vo veku x</t>
        </r>
      </text>
    </comment>
    <comment ref="R1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Počet prežitých rokov celej populácie od veku x až do konca tabuľky, t.j. do veku 100+</t>
        </r>
      </text>
    </comment>
    <comment ref="S1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Stredná dĺžka života ľudí vo veku x
</t>
        </r>
      </text>
    </comment>
    <comment ref="V3" authorId="2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Výška technickej rezervy NBS
</t>
        </r>
      </text>
    </comment>
    <comment ref="T61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logický test pre platnosť podmienky Min(Abs(px-rx))</t>
        </r>
      </text>
    </comment>
    <comment ref="W61" authorId="0">
      <text>
        <r>
          <rPr>
            <b/>
            <sz val="9"/>
            <color indexed="81"/>
            <rFont val="Tahoma"/>
            <family val="2"/>
            <charset val="238"/>
          </rPr>
          <t>Maros:</t>
        </r>
        <r>
          <rPr>
            <sz val="9"/>
            <color indexed="81"/>
            <rFont val="Tahoma"/>
            <family val="2"/>
            <charset val="238"/>
          </rPr>
          <t xml:space="preserve">
pravdepodobnosť prežitia pre vek x, px = 1 - qx</t>
        </r>
      </text>
    </comment>
  </commentList>
</comments>
</file>

<file path=xl/comments15.xml><?xml version="1.0" encoding="utf-8"?>
<comments xmlns="http://schemas.openxmlformats.org/spreadsheetml/2006/main">
  <authors>
    <author>Maros</author>
    <author>jsebo</author>
    <author>ThinkPad</author>
  </authors>
  <commentList>
    <comment ref="J1" authorId="0">
      <text>
        <r>
          <rPr>
            <b/>
            <sz val="9"/>
            <color indexed="81"/>
            <rFont val="Tahoma"/>
            <family val="2"/>
            <charset val="238"/>
          </rPr>
          <t>Maros:</t>
        </r>
        <r>
          <rPr>
            <sz val="9"/>
            <color indexed="81"/>
            <rFont val="Tahoma"/>
            <family val="2"/>
            <charset val="238"/>
          </rPr>
          <t xml:space="preserve">
počet zomrelých vydelený počtom žijúcich
</t>
        </r>
      </text>
    </comment>
    <comment ref="Q1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Počet rokov prežitých jedincami vo veku x</t>
        </r>
      </text>
    </comment>
    <comment ref="R1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Počet prežitých rokov celej populácie od veku x až do konca tabuľky, t.j. do veku 100+</t>
        </r>
      </text>
    </comment>
    <comment ref="S1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Stredná dĺžka života ľudí vo veku x
</t>
        </r>
      </text>
    </comment>
    <comment ref="V3" authorId="2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Výška technickej rezervy NBS
</t>
        </r>
      </text>
    </comment>
    <comment ref="T61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logický test pre platnosť podmienky Min(Abs(px-rx))</t>
        </r>
      </text>
    </comment>
    <comment ref="W61" authorId="0">
      <text>
        <r>
          <rPr>
            <b/>
            <sz val="9"/>
            <color indexed="81"/>
            <rFont val="Tahoma"/>
            <family val="2"/>
            <charset val="238"/>
          </rPr>
          <t>Maros:</t>
        </r>
        <r>
          <rPr>
            <sz val="9"/>
            <color indexed="81"/>
            <rFont val="Tahoma"/>
            <family val="2"/>
            <charset val="238"/>
          </rPr>
          <t xml:space="preserve">
pravdepodobnosť prežitia pre vek x, px = 1 - qx</t>
        </r>
      </text>
    </comment>
  </commentList>
</comments>
</file>

<file path=xl/comments16.xml><?xml version="1.0" encoding="utf-8"?>
<comments xmlns="http://schemas.openxmlformats.org/spreadsheetml/2006/main">
  <authors>
    <author>Maros</author>
    <author>jsebo</author>
    <author>ThinkPad</author>
  </authors>
  <commentList>
    <comment ref="J1" authorId="0">
      <text>
        <r>
          <rPr>
            <b/>
            <sz val="9"/>
            <color indexed="81"/>
            <rFont val="Tahoma"/>
            <family val="2"/>
            <charset val="238"/>
          </rPr>
          <t>Maros:</t>
        </r>
        <r>
          <rPr>
            <sz val="9"/>
            <color indexed="81"/>
            <rFont val="Tahoma"/>
            <family val="2"/>
            <charset val="238"/>
          </rPr>
          <t xml:space="preserve">
počet zomrelých vydelený počtom žijúcich
</t>
        </r>
      </text>
    </comment>
    <comment ref="Q1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Počet rokov prežitých jedincami vo veku x</t>
        </r>
      </text>
    </comment>
    <comment ref="R1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Počet prežitých rokov celej populácie od veku x až do konca tabuľky, t.j. do veku 100+</t>
        </r>
      </text>
    </comment>
    <comment ref="S1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Stredná dĺžka života ľudí vo veku x
</t>
        </r>
      </text>
    </comment>
    <comment ref="V3" authorId="2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Výška technickej rezervy NBS
</t>
        </r>
      </text>
    </comment>
    <comment ref="T61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logický test pre platnosť podmienky Min(Abs(px-rx))</t>
        </r>
      </text>
    </comment>
    <comment ref="W61" authorId="0">
      <text>
        <r>
          <rPr>
            <b/>
            <sz val="9"/>
            <color indexed="81"/>
            <rFont val="Tahoma"/>
            <family val="2"/>
            <charset val="238"/>
          </rPr>
          <t>Maros:</t>
        </r>
        <r>
          <rPr>
            <sz val="9"/>
            <color indexed="81"/>
            <rFont val="Tahoma"/>
            <family val="2"/>
            <charset val="238"/>
          </rPr>
          <t xml:space="preserve">
pravdepodobnosť prežitia pre vek x, px = 1 - qx</t>
        </r>
      </text>
    </comment>
  </commentList>
</comments>
</file>

<file path=xl/comments17.xml><?xml version="1.0" encoding="utf-8"?>
<comments xmlns="http://schemas.openxmlformats.org/spreadsheetml/2006/main">
  <authors>
    <author>Maros</author>
    <author>jsebo</author>
    <author>ThinkPad</author>
  </authors>
  <commentList>
    <comment ref="J1" authorId="0">
      <text>
        <r>
          <rPr>
            <b/>
            <sz val="9"/>
            <color indexed="81"/>
            <rFont val="Tahoma"/>
            <family val="2"/>
            <charset val="238"/>
          </rPr>
          <t>Maros:</t>
        </r>
        <r>
          <rPr>
            <sz val="9"/>
            <color indexed="81"/>
            <rFont val="Tahoma"/>
            <family val="2"/>
            <charset val="238"/>
          </rPr>
          <t xml:space="preserve">
počet zomrelých vydelený počtom žijúcich
</t>
        </r>
      </text>
    </comment>
    <comment ref="Q1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Počet rokov prežitých jedincami vo veku x</t>
        </r>
      </text>
    </comment>
    <comment ref="R1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Počet prežitých rokov celej populácie od veku x až do konca tabuľky, t.j. do veku 100+</t>
        </r>
      </text>
    </comment>
    <comment ref="S1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Stredná dĺžka života ľudí vo veku x
</t>
        </r>
      </text>
    </comment>
    <comment ref="V3" authorId="2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Výška technickej rezervy NBS
</t>
        </r>
      </text>
    </comment>
    <comment ref="T61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logický test pre platnosť podmienky Min(Abs(px-rx))</t>
        </r>
      </text>
    </comment>
    <comment ref="W61" authorId="0">
      <text>
        <r>
          <rPr>
            <b/>
            <sz val="9"/>
            <color indexed="81"/>
            <rFont val="Tahoma"/>
            <family val="2"/>
            <charset val="238"/>
          </rPr>
          <t>Maros:</t>
        </r>
        <r>
          <rPr>
            <sz val="9"/>
            <color indexed="81"/>
            <rFont val="Tahoma"/>
            <family val="2"/>
            <charset val="238"/>
          </rPr>
          <t xml:space="preserve">
pravdepodobnosť prežitia pre vek x, px = 1 - qx</t>
        </r>
      </text>
    </comment>
  </commentList>
</comments>
</file>

<file path=xl/comments18.xml><?xml version="1.0" encoding="utf-8"?>
<comments xmlns="http://schemas.openxmlformats.org/spreadsheetml/2006/main">
  <authors>
    <author>Maros</author>
    <author>jsebo</author>
    <author>ThinkPad</author>
  </authors>
  <commentList>
    <comment ref="J2" authorId="0">
      <text>
        <r>
          <rPr>
            <b/>
            <sz val="9"/>
            <color indexed="81"/>
            <rFont val="Tahoma"/>
            <family val="2"/>
            <charset val="238"/>
          </rPr>
          <t>Maros:</t>
        </r>
        <r>
          <rPr>
            <sz val="9"/>
            <color indexed="81"/>
            <rFont val="Tahoma"/>
            <family val="2"/>
            <charset val="238"/>
          </rPr>
          <t xml:space="preserve">
počet zomrelých vydelený počtom žijúcich
</t>
        </r>
      </text>
    </comment>
    <comment ref="Q2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Počet rokov prežitých jedincami vo veku x</t>
        </r>
      </text>
    </comment>
    <comment ref="R2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Počet prežitých rokov celej populácie od veku x až do konca tabuľky, t.j. do veku 100+</t>
        </r>
      </text>
    </comment>
    <comment ref="S2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Stredná dĺžka života ľudí vo veku x
</t>
        </r>
      </text>
    </comment>
    <comment ref="V4" authorId="2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Výška technickej rezervy NBS
</t>
        </r>
      </text>
    </comment>
    <comment ref="T62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logický test pre platnosť podmienky Min(Abs(px-rx))</t>
        </r>
      </text>
    </comment>
    <comment ref="W62" authorId="0">
      <text>
        <r>
          <rPr>
            <b/>
            <sz val="9"/>
            <color indexed="81"/>
            <rFont val="Tahoma"/>
            <family val="2"/>
            <charset val="238"/>
          </rPr>
          <t>Maros:</t>
        </r>
        <r>
          <rPr>
            <sz val="9"/>
            <color indexed="81"/>
            <rFont val="Tahoma"/>
            <family val="2"/>
            <charset val="238"/>
          </rPr>
          <t xml:space="preserve">
pravdepodobnosť prežitia pre vek x, px = 1 - qx</t>
        </r>
      </text>
    </comment>
  </commentList>
</comments>
</file>

<file path=xl/comments19.xml><?xml version="1.0" encoding="utf-8"?>
<comments xmlns="http://schemas.openxmlformats.org/spreadsheetml/2006/main">
  <authors>
    <author>Maros</author>
    <author>jsebo</author>
    <author>ThinkPad</author>
  </authors>
  <commentList>
    <comment ref="J1" authorId="0">
      <text>
        <r>
          <rPr>
            <b/>
            <sz val="9"/>
            <color indexed="81"/>
            <rFont val="Tahoma"/>
            <family val="2"/>
            <charset val="238"/>
          </rPr>
          <t>Maros:</t>
        </r>
        <r>
          <rPr>
            <sz val="9"/>
            <color indexed="81"/>
            <rFont val="Tahoma"/>
            <family val="2"/>
            <charset val="238"/>
          </rPr>
          <t xml:space="preserve">
počet zomrelých vydelený počtom žijúcich
</t>
        </r>
      </text>
    </comment>
    <comment ref="Q1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Počet rokov prežitých jedincami vo veku x</t>
        </r>
      </text>
    </comment>
    <comment ref="R1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Počet prežitých rokov celej populácie od veku x až do konca tabuľky, t.j. do veku 100+</t>
        </r>
      </text>
    </comment>
    <comment ref="S1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Stredná dĺžka života ľudí vo veku x
</t>
        </r>
      </text>
    </comment>
    <comment ref="V3" authorId="2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Výška technickej rezervy NBS
</t>
        </r>
      </text>
    </comment>
    <comment ref="T61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logický test pre platnosť podmienky Min(Abs(px-rx))</t>
        </r>
      </text>
    </comment>
    <comment ref="W61" authorId="0">
      <text>
        <r>
          <rPr>
            <b/>
            <sz val="9"/>
            <color indexed="81"/>
            <rFont val="Tahoma"/>
            <family val="2"/>
            <charset val="238"/>
          </rPr>
          <t>Maros:</t>
        </r>
        <r>
          <rPr>
            <sz val="9"/>
            <color indexed="81"/>
            <rFont val="Tahoma"/>
            <family val="2"/>
            <charset val="238"/>
          </rPr>
          <t xml:space="preserve">
pravdepodobnosť prežitia pre vek x, px = 1 - qx</t>
        </r>
      </text>
    </comment>
  </commentList>
</comments>
</file>

<file path=xl/comments2.xml><?xml version="1.0" encoding="utf-8"?>
<comments xmlns="http://schemas.openxmlformats.org/spreadsheetml/2006/main">
  <authors>
    <author>Maros</author>
    <author>jsebo</author>
    <author>ThinkPad</author>
  </authors>
  <commentList>
    <comment ref="J1" authorId="0">
      <text>
        <r>
          <rPr>
            <b/>
            <sz val="9"/>
            <color indexed="81"/>
            <rFont val="Tahoma"/>
            <family val="2"/>
            <charset val="238"/>
          </rPr>
          <t>Maros:</t>
        </r>
        <r>
          <rPr>
            <sz val="9"/>
            <color indexed="81"/>
            <rFont val="Tahoma"/>
            <family val="2"/>
            <charset val="238"/>
          </rPr>
          <t xml:space="preserve">
počet zomrelých vydelený počtom žijúcich
</t>
        </r>
      </text>
    </comment>
    <comment ref="Q1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Počet rokov prežitých jedincami vo veku x</t>
        </r>
      </text>
    </comment>
    <comment ref="R1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Počet prežitých rokov celej populácie od veku x až do konca tabuľky, t.j. do veku 100+</t>
        </r>
      </text>
    </comment>
    <comment ref="S1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Stredná dĺžka života ľudí vo veku x
</t>
        </r>
      </text>
    </comment>
    <comment ref="V3" authorId="2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Výška technickej rezervy NBS
</t>
        </r>
      </text>
    </comment>
    <comment ref="T61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logický test pre platnosť podmienky Min(Abs(px-rx))</t>
        </r>
      </text>
    </comment>
    <comment ref="W61" authorId="0">
      <text>
        <r>
          <rPr>
            <b/>
            <sz val="9"/>
            <color indexed="81"/>
            <rFont val="Tahoma"/>
            <family val="2"/>
            <charset val="238"/>
          </rPr>
          <t>Maros:</t>
        </r>
        <r>
          <rPr>
            <sz val="9"/>
            <color indexed="81"/>
            <rFont val="Tahoma"/>
            <family val="2"/>
            <charset val="238"/>
          </rPr>
          <t xml:space="preserve">
pravdepodobnosť prežitia pre vek x, px = 1 - qx</t>
        </r>
      </text>
    </comment>
  </commentList>
</comments>
</file>

<file path=xl/comments20.xml><?xml version="1.0" encoding="utf-8"?>
<comments xmlns="http://schemas.openxmlformats.org/spreadsheetml/2006/main">
  <authors>
    <author>Maros</author>
    <author>jsebo</author>
    <author>ThinkPad</author>
  </authors>
  <commentList>
    <comment ref="J1" authorId="0">
      <text>
        <r>
          <rPr>
            <b/>
            <sz val="9"/>
            <color indexed="81"/>
            <rFont val="Tahoma"/>
            <family val="2"/>
            <charset val="238"/>
          </rPr>
          <t>Maros:</t>
        </r>
        <r>
          <rPr>
            <sz val="9"/>
            <color indexed="81"/>
            <rFont val="Tahoma"/>
            <family val="2"/>
            <charset val="238"/>
          </rPr>
          <t xml:space="preserve">
počet zomrelých vydelený počtom žijúcich
</t>
        </r>
      </text>
    </comment>
    <comment ref="Q1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Počet rokov prežitých jedincami vo veku x</t>
        </r>
      </text>
    </comment>
    <comment ref="R1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Počet prežitých rokov celej populácie od veku x až do konca tabuľky, t.j. do veku 100+</t>
        </r>
      </text>
    </comment>
    <comment ref="S1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Stredná dĺžka života ľudí vo veku x
</t>
        </r>
      </text>
    </comment>
    <comment ref="V3" authorId="2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Výška technickej rezervy NBS
</t>
        </r>
      </text>
    </comment>
    <comment ref="T61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logický test pre platnosť podmienky Min(Abs(px-rx))</t>
        </r>
      </text>
    </comment>
    <comment ref="W61" authorId="0">
      <text>
        <r>
          <rPr>
            <b/>
            <sz val="9"/>
            <color indexed="81"/>
            <rFont val="Tahoma"/>
            <family val="2"/>
            <charset val="238"/>
          </rPr>
          <t>Maros:</t>
        </r>
        <r>
          <rPr>
            <sz val="9"/>
            <color indexed="81"/>
            <rFont val="Tahoma"/>
            <family val="2"/>
            <charset val="238"/>
          </rPr>
          <t xml:space="preserve">
pravdepodobnosť prežitia pre vek x, px = 1 - qx</t>
        </r>
      </text>
    </comment>
  </commentList>
</comments>
</file>

<file path=xl/comments21.xml><?xml version="1.0" encoding="utf-8"?>
<comments xmlns="http://schemas.openxmlformats.org/spreadsheetml/2006/main">
  <authors>
    <author>Maros</author>
    <author>jsebo</author>
    <author>ThinkPad</author>
  </authors>
  <commentList>
    <comment ref="J1" authorId="0">
      <text>
        <r>
          <rPr>
            <b/>
            <sz val="9"/>
            <color indexed="81"/>
            <rFont val="Tahoma"/>
            <family val="2"/>
            <charset val="238"/>
          </rPr>
          <t>Maros:</t>
        </r>
        <r>
          <rPr>
            <sz val="9"/>
            <color indexed="81"/>
            <rFont val="Tahoma"/>
            <family val="2"/>
            <charset val="238"/>
          </rPr>
          <t xml:space="preserve">
počet zomrelých vydelený počtom žijúcich
</t>
        </r>
      </text>
    </comment>
    <comment ref="Q1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Počet rokov prežitých jedincami vo veku x</t>
        </r>
      </text>
    </comment>
    <comment ref="R1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Počet prežitých rokov celej populácie od veku x až do konca tabuľky, t.j. do veku 100+</t>
        </r>
      </text>
    </comment>
    <comment ref="S1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Stredná dĺžka života ľudí vo veku x
</t>
        </r>
      </text>
    </comment>
    <comment ref="V3" authorId="2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Výška technickej rezervy NBS
</t>
        </r>
      </text>
    </comment>
    <comment ref="T61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logický test pre platnosť podmienky Min(Abs(px-rx))</t>
        </r>
      </text>
    </comment>
    <comment ref="W61" authorId="0">
      <text>
        <r>
          <rPr>
            <b/>
            <sz val="9"/>
            <color indexed="81"/>
            <rFont val="Tahoma"/>
            <family val="2"/>
            <charset val="238"/>
          </rPr>
          <t>Maros:</t>
        </r>
        <r>
          <rPr>
            <sz val="9"/>
            <color indexed="81"/>
            <rFont val="Tahoma"/>
            <family val="2"/>
            <charset val="238"/>
          </rPr>
          <t xml:space="preserve">
pravdepodobnosť prežitia pre vek x, px = 1 - qx</t>
        </r>
      </text>
    </comment>
  </commentList>
</comments>
</file>

<file path=xl/comments22.xml><?xml version="1.0" encoding="utf-8"?>
<comments xmlns="http://schemas.openxmlformats.org/spreadsheetml/2006/main">
  <authors>
    <author>Maros</author>
    <author>jsebo</author>
    <author>ThinkPad</author>
  </authors>
  <commentList>
    <comment ref="J1" authorId="0">
      <text>
        <r>
          <rPr>
            <b/>
            <sz val="9"/>
            <color indexed="81"/>
            <rFont val="Tahoma"/>
            <family val="2"/>
            <charset val="238"/>
          </rPr>
          <t>Maros:</t>
        </r>
        <r>
          <rPr>
            <sz val="9"/>
            <color indexed="81"/>
            <rFont val="Tahoma"/>
            <family val="2"/>
            <charset val="238"/>
          </rPr>
          <t xml:space="preserve">
počet zomrelých vydelený počtom žijúcich
</t>
        </r>
      </text>
    </comment>
    <comment ref="Q1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Počet rokov prežitých jedincami vo veku x</t>
        </r>
      </text>
    </comment>
    <comment ref="R1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Počet prežitých rokov celej populácie od veku x až do konca tabuľky, t.j. do veku 100+</t>
        </r>
      </text>
    </comment>
    <comment ref="S1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Stredná dĺžka života ľudí vo veku x
</t>
        </r>
      </text>
    </comment>
    <comment ref="V3" authorId="2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Výška technickej rezervy NBS
</t>
        </r>
      </text>
    </comment>
    <comment ref="T61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logický test pre platnosť podmienky Min(Abs(px-rx))</t>
        </r>
      </text>
    </comment>
    <comment ref="W61" authorId="0">
      <text>
        <r>
          <rPr>
            <b/>
            <sz val="9"/>
            <color indexed="81"/>
            <rFont val="Tahoma"/>
            <family val="2"/>
            <charset val="238"/>
          </rPr>
          <t>Maros:</t>
        </r>
        <r>
          <rPr>
            <sz val="9"/>
            <color indexed="81"/>
            <rFont val="Tahoma"/>
            <family val="2"/>
            <charset val="238"/>
          </rPr>
          <t xml:space="preserve">
pravdepodobnosť prežitia pre vek x, px = 1 - qx</t>
        </r>
      </text>
    </comment>
  </commentList>
</comments>
</file>

<file path=xl/comments23.xml><?xml version="1.0" encoding="utf-8"?>
<comments xmlns="http://schemas.openxmlformats.org/spreadsheetml/2006/main">
  <authors>
    <author>Maros</author>
    <author>jsebo</author>
    <author>ThinkPad</author>
  </authors>
  <commentList>
    <comment ref="J2" authorId="0">
      <text>
        <r>
          <rPr>
            <b/>
            <sz val="9"/>
            <color indexed="81"/>
            <rFont val="Tahoma"/>
            <family val="2"/>
            <charset val="238"/>
          </rPr>
          <t>Maros:</t>
        </r>
        <r>
          <rPr>
            <sz val="9"/>
            <color indexed="81"/>
            <rFont val="Tahoma"/>
            <family val="2"/>
            <charset val="238"/>
          </rPr>
          <t xml:space="preserve">
počet zomrelých vydelený počtom žijúcich
</t>
        </r>
      </text>
    </comment>
    <comment ref="Q2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Počet rokov prežitých jedincami vo veku x</t>
        </r>
      </text>
    </comment>
    <comment ref="R2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Počet prežitých rokov celej populácie od veku x až do konca tabuľky, t.j. do veku 100+</t>
        </r>
      </text>
    </comment>
    <comment ref="S2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Stredná dĺžka života ľudí vo veku x
</t>
        </r>
      </text>
    </comment>
    <comment ref="V4" authorId="2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Výška technickej rezervy NBS
</t>
        </r>
      </text>
    </comment>
    <comment ref="T62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logický test pre platnosť podmienky Min(Abs(px-rx))</t>
        </r>
      </text>
    </comment>
    <comment ref="W62" authorId="0">
      <text>
        <r>
          <rPr>
            <b/>
            <sz val="9"/>
            <color indexed="81"/>
            <rFont val="Tahoma"/>
            <family val="2"/>
            <charset val="238"/>
          </rPr>
          <t>Maros:</t>
        </r>
        <r>
          <rPr>
            <sz val="9"/>
            <color indexed="81"/>
            <rFont val="Tahoma"/>
            <family val="2"/>
            <charset val="238"/>
          </rPr>
          <t xml:space="preserve">
pravdepodobnosť prežitia pre vek x, px = 1 - qx</t>
        </r>
      </text>
    </comment>
  </commentList>
</comments>
</file>

<file path=xl/comments24.xml><?xml version="1.0" encoding="utf-8"?>
<comments xmlns="http://schemas.openxmlformats.org/spreadsheetml/2006/main">
  <authors>
    <author>Maros</author>
    <author>jsebo</author>
    <author>ThinkPad</author>
  </authors>
  <commentList>
    <comment ref="J1" authorId="0">
      <text>
        <r>
          <rPr>
            <b/>
            <sz val="9"/>
            <color indexed="81"/>
            <rFont val="Tahoma"/>
            <family val="2"/>
            <charset val="238"/>
          </rPr>
          <t>Maros:</t>
        </r>
        <r>
          <rPr>
            <sz val="9"/>
            <color indexed="81"/>
            <rFont val="Tahoma"/>
            <family val="2"/>
            <charset val="238"/>
          </rPr>
          <t xml:space="preserve">
počet zomrelých vydelený počtom žijúcich
</t>
        </r>
      </text>
    </comment>
    <comment ref="Q1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Počet rokov prežitých jedincami vo veku x</t>
        </r>
      </text>
    </comment>
    <comment ref="R1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Počet prežitých rokov celej populácie od veku x až do konca tabuľky, t.j. do veku 100+</t>
        </r>
      </text>
    </comment>
    <comment ref="S1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Stredná dĺžka života ľudí vo veku x
</t>
        </r>
      </text>
    </comment>
    <comment ref="V3" authorId="2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Výška technickej rezervy NBS
</t>
        </r>
      </text>
    </comment>
    <comment ref="T61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logický test pre platnosť podmienky Min(Abs(px-rx))</t>
        </r>
      </text>
    </comment>
    <comment ref="W61" authorId="0">
      <text>
        <r>
          <rPr>
            <b/>
            <sz val="9"/>
            <color indexed="81"/>
            <rFont val="Tahoma"/>
            <family val="2"/>
            <charset val="238"/>
          </rPr>
          <t>Maros:</t>
        </r>
        <r>
          <rPr>
            <sz val="9"/>
            <color indexed="81"/>
            <rFont val="Tahoma"/>
            <family val="2"/>
            <charset val="238"/>
          </rPr>
          <t xml:space="preserve">
pravdepodobnosť prežitia pre vek x, px = 1 - qx</t>
        </r>
      </text>
    </comment>
  </commentList>
</comments>
</file>

<file path=xl/comments25.xml><?xml version="1.0" encoding="utf-8"?>
<comments xmlns="http://schemas.openxmlformats.org/spreadsheetml/2006/main">
  <authors>
    <author>Maros</author>
    <author>jsebo</author>
    <author>ThinkPad</author>
  </authors>
  <commentList>
    <comment ref="J1" authorId="0">
      <text>
        <r>
          <rPr>
            <b/>
            <sz val="9"/>
            <color indexed="81"/>
            <rFont val="Tahoma"/>
            <family val="2"/>
            <charset val="238"/>
          </rPr>
          <t>Maros:</t>
        </r>
        <r>
          <rPr>
            <sz val="9"/>
            <color indexed="81"/>
            <rFont val="Tahoma"/>
            <family val="2"/>
            <charset val="238"/>
          </rPr>
          <t xml:space="preserve">
počet zomrelých vydelený počtom žijúcich
</t>
        </r>
      </text>
    </comment>
    <comment ref="Q1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Počet rokov prežitých jedincami vo veku x</t>
        </r>
      </text>
    </comment>
    <comment ref="R1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Počet prežitých rokov celej populácie od veku x až do konca tabuľky, t.j. do veku 100+</t>
        </r>
      </text>
    </comment>
    <comment ref="S1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Stredná dĺžka života ľudí vo veku x
</t>
        </r>
      </text>
    </comment>
    <comment ref="V3" authorId="2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Výška technickej rezervy NBS
</t>
        </r>
      </text>
    </comment>
    <comment ref="T61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logický test pre platnosť podmienky Min(Abs(px-rx))</t>
        </r>
      </text>
    </comment>
    <comment ref="W61" authorId="0">
      <text>
        <r>
          <rPr>
            <b/>
            <sz val="9"/>
            <color indexed="81"/>
            <rFont val="Tahoma"/>
            <family val="2"/>
            <charset val="238"/>
          </rPr>
          <t>Maros:</t>
        </r>
        <r>
          <rPr>
            <sz val="9"/>
            <color indexed="81"/>
            <rFont val="Tahoma"/>
            <family val="2"/>
            <charset val="238"/>
          </rPr>
          <t xml:space="preserve">
pravdepodobnosť prežitia pre vek x, px = 1 - qx</t>
        </r>
      </text>
    </comment>
  </commentList>
</comments>
</file>

<file path=xl/comments26.xml><?xml version="1.0" encoding="utf-8"?>
<comments xmlns="http://schemas.openxmlformats.org/spreadsheetml/2006/main">
  <authors>
    <author>Maros</author>
    <author>jsebo</author>
    <author>ThinkPad</author>
  </authors>
  <commentList>
    <comment ref="J1" authorId="0">
      <text>
        <r>
          <rPr>
            <b/>
            <sz val="9"/>
            <color indexed="81"/>
            <rFont val="Tahoma"/>
            <family val="2"/>
            <charset val="238"/>
          </rPr>
          <t>Maros:</t>
        </r>
        <r>
          <rPr>
            <sz val="9"/>
            <color indexed="81"/>
            <rFont val="Tahoma"/>
            <family val="2"/>
            <charset val="238"/>
          </rPr>
          <t xml:space="preserve">
počet zomrelých vydelený počtom žijúcich
</t>
        </r>
      </text>
    </comment>
    <comment ref="Q1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Počet rokov prežitých jedincami vo veku x</t>
        </r>
      </text>
    </comment>
    <comment ref="R1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Počet prežitých rokov celej populácie od veku x až do konca tabuľky, t.j. do veku 100+</t>
        </r>
      </text>
    </comment>
    <comment ref="S1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Stredná dĺžka života ľudí vo veku x
</t>
        </r>
      </text>
    </comment>
    <comment ref="V3" authorId="2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Výška technickej rezervy NBS
</t>
        </r>
      </text>
    </comment>
    <comment ref="T61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logický test pre platnosť podmienky Min(Abs(px-rx))</t>
        </r>
      </text>
    </comment>
    <comment ref="W61" authorId="0">
      <text>
        <r>
          <rPr>
            <b/>
            <sz val="9"/>
            <color indexed="81"/>
            <rFont val="Tahoma"/>
            <family val="2"/>
            <charset val="238"/>
          </rPr>
          <t>Maros:</t>
        </r>
        <r>
          <rPr>
            <sz val="9"/>
            <color indexed="81"/>
            <rFont val="Tahoma"/>
            <family val="2"/>
            <charset val="238"/>
          </rPr>
          <t xml:space="preserve">
pravdepodobnosť prežitia pre vek x, px = 1 - qx</t>
        </r>
      </text>
    </comment>
  </commentList>
</comments>
</file>

<file path=xl/comments27.xml><?xml version="1.0" encoding="utf-8"?>
<comments xmlns="http://schemas.openxmlformats.org/spreadsheetml/2006/main">
  <authors>
    <author>Maros</author>
    <author>jsebo</author>
    <author>ThinkPad</author>
  </authors>
  <commentList>
    <comment ref="J1" authorId="0">
      <text>
        <r>
          <rPr>
            <b/>
            <sz val="9"/>
            <color indexed="81"/>
            <rFont val="Tahoma"/>
            <family val="2"/>
            <charset val="238"/>
          </rPr>
          <t>Maros:</t>
        </r>
        <r>
          <rPr>
            <sz val="9"/>
            <color indexed="81"/>
            <rFont val="Tahoma"/>
            <family val="2"/>
            <charset val="238"/>
          </rPr>
          <t xml:space="preserve">
počet zomrelých vydelený počtom žijúcich
</t>
        </r>
      </text>
    </comment>
    <comment ref="Q1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Počet rokov prežitých jedincami vo veku x</t>
        </r>
      </text>
    </comment>
    <comment ref="R1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Počet prežitých rokov celej populácie od veku x až do konca tabuľky, t.j. do veku 100+</t>
        </r>
      </text>
    </comment>
    <comment ref="S1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Stredná dĺžka života ľudí vo veku x
</t>
        </r>
      </text>
    </comment>
    <comment ref="V3" authorId="2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Výška technickej rezervy NBS
</t>
        </r>
      </text>
    </comment>
    <comment ref="T61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logický test pre platnosť podmienky Min(Abs(px-rx))</t>
        </r>
      </text>
    </comment>
    <comment ref="W61" authorId="0">
      <text>
        <r>
          <rPr>
            <b/>
            <sz val="9"/>
            <color indexed="81"/>
            <rFont val="Tahoma"/>
            <family val="2"/>
            <charset val="238"/>
          </rPr>
          <t>Maros:</t>
        </r>
        <r>
          <rPr>
            <sz val="9"/>
            <color indexed="81"/>
            <rFont val="Tahoma"/>
            <family val="2"/>
            <charset val="238"/>
          </rPr>
          <t xml:space="preserve">
pravdepodobnosť prežitia pre vek x, px = 1 - qx</t>
        </r>
      </text>
    </comment>
  </commentList>
</comments>
</file>

<file path=xl/comments28.xml><?xml version="1.0" encoding="utf-8"?>
<comments xmlns="http://schemas.openxmlformats.org/spreadsheetml/2006/main">
  <authors>
    <author>Maros</author>
    <author>jsebo</author>
    <author>ThinkPad</author>
  </authors>
  <commentList>
    <comment ref="J2" authorId="0">
      <text>
        <r>
          <rPr>
            <b/>
            <sz val="9"/>
            <color indexed="81"/>
            <rFont val="Tahoma"/>
            <family val="2"/>
            <charset val="238"/>
          </rPr>
          <t>Maros:</t>
        </r>
        <r>
          <rPr>
            <sz val="9"/>
            <color indexed="81"/>
            <rFont val="Tahoma"/>
            <family val="2"/>
            <charset val="238"/>
          </rPr>
          <t xml:space="preserve">
počet zomrelých vydelený počtom žijúcich
</t>
        </r>
      </text>
    </comment>
    <comment ref="Q2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Počet rokov prežitých jedincami vo veku x</t>
        </r>
      </text>
    </comment>
    <comment ref="R2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Počet prežitých rokov celej populácie od veku x až do konca tabuľky, t.j. do veku 100+</t>
        </r>
      </text>
    </comment>
    <comment ref="S2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Stredná dĺžka života ľudí vo veku x
</t>
        </r>
      </text>
    </comment>
    <comment ref="V4" authorId="2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Výška technickej rezervy NBS
</t>
        </r>
      </text>
    </comment>
    <comment ref="T62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logický test pre platnosť podmienky Min(Abs(px-rx))</t>
        </r>
      </text>
    </comment>
    <comment ref="W62" authorId="0">
      <text>
        <r>
          <rPr>
            <b/>
            <sz val="9"/>
            <color indexed="81"/>
            <rFont val="Tahoma"/>
            <family val="2"/>
            <charset val="238"/>
          </rPr>
          <t>Maros:</t>
        </r>
        <r>
          <rPr>
            <sz val="9"/>
            <color indexed="81"/>
            <rFont val="Tahoma"/>
            <family val="2"/>
            <charset val="238"/>
          </rPr>
          <t xml:space="preserve">
pravdepodobnosť prežitia pre vek x, px = 1 - qx</t>
        </r>
      </text>
    </comment>
  </commentList>
</comments>
</file>

<file path=xl/comments3.xml><?xml version="1.0" encoding="utf-8"?>
<comments xmlns="http://schemas.openxmlformats.org/spreadsheetml/2006/main">
  <authors>
    <author>Maros</author>
    <author>jsebo</author>
    <author>ThinkPad</author>
  </authors>
  <commentList>
    <comment ref="J2" authorId="0">
      <text>
        <r>
          <rPr>
            <b/>
            <sz val="9"/>
            <color indexed="81"/>
            <rFont val="Tahoma"/>
            <family val="2"/>
            <charset val="238"/>
          </rPr>
          <t>Maros:</t>
        </r>
        <r>
          <rPr>
            <sz val="9"/>
            <color indexed="81"/>
            <rFont val="Tahoma"/>
            <family val="2"/>
            <charset val="238"/>
          </rPr>
          <t xml:space="preserve">
počet zomrelých vydelený počtom žijúcich
</t>
        </r>
      </text>
    </comment>
    <comment ref="Q2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Počet rokov prežitých jedincami vo veku x</t>
        </r>
      </text>
    </comment>
    <comment ref="R2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Počet prežitých rokov celej populácie od veku x až do konca tabuľky, t.j. do veku 100+</t>
        </r>
      </text>
    </comment>
    <comment ref="S2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Stredná dĺžka života ľudí vo veku x
</t>
        </r>
      </text>
    </comment>
    <comment ref="V4" authorId="2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Výška technickej rezervy NBS
</t>
        </r>
      </text>
    </comment>
    <comment ref="T62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logický test pre platnosť podmienky Min(Abs(px-rx))</t>
        </r>
      </text>
    </comment>
    <comment ref="W62" authorId="0">
      <text>
        <r>
          <rPr>
            <b/>
            <sz val="9"/>
            <color indexed="81"/>
            <rFont val="Tahoma"/>
            <family val="2"/>
            <charset val="238"/>
          </rPr>
          <t>Maros:</t>
        </r>
        <r>
          <rPr>
            <sz val="9"/>
            <color indexed="81"/>
            <rFont val="Tahoma"/>
            <family val="2"/>
            <charset val="238"/>
          </rPr>
          <t xml:space="preserve">
pravdepodobnosť prežitia pre vek x, px = 1 - qx</t>
        </r>
      </text>
    </comment>
  </commentList>
</comments>
</file>

<file path=xl/comments4.xml><?xml version="1.0" encoding="utf-8"?>
<comments xmlns="http://schemas.openxmlformats.org/spreadsheetml/2006/main">
  <authors>
    <author>Maros</author>
    <author>jsebo</author>
    <author>ThinkPad</author>
  </authors>
  <commentList>
    <comment ref="J1" authorId="0">
      <text>
        <r>
          <rPr>
            <b/>
            <sz val="9"/>
            <color indexed="81"/>
            <rFont val="Tahoma"/>
            <family val="2"/>
            <charset val="238"/>
          </rPr>
          <t>Maros:</t>
        </r>
        <r>
          <rPr>
            <sz val="9"/>
            <color indexed="81"/>
            <rFont val="Tahoma"/>
            <family val="2"/>
            <charset val="238"/>
          </rPr>
          <t xml:space="preserve">
počet zomrelých vydelený počtom žijúcich
</t>
        </r>
      </text>
    </comment>
    <comment ref="Q1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Počet rokov prežitých jedincami vo veku x</t>
        </r>
      </text>
    </comment>
    <comment ref="R1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Počet prežitých rokov celej populácie od veku x až do konca tabuľky, t.j. do veku 100+</t>
        </r>
      </text>
    </comment>
    <comment ref="S1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Stredná dĺžka života ľudí vo veku x
</t>
        </r>
      </text>
    </comment>
    <comment ref="V3" authorId="2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Výška technickej rezervy NBS
</t>
        </r>
      </text>
    </comment>
    <comment ref="T61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logický test pre platnosť podmienky Min(Abs(px-rx))</t>
        </r>
      </text>
    </comment>
    <comment ref="W61" authorId="0">
      <text>
        <r>
          <rPr>
            <b/>
            <sz val="9"/>
            <color indexed="81"/>
            <rFont val="Tahoma"/>
            <family val="2"/>
            <charset val="238"/>
          </rPr>
          <t>Maros:</t>
        </r>
        <r>
          <rPr>
            <sz val="9"/>
            <color indexed="81"/>
            <rFont val="Tahoma"/>
            <family val="2"/>
            <charset val="238"/>
          </rPr>
          <t xml:space="preserve">
pravdepodobnosť prežitia pre vek x, px = 1 - qx</t>
        </r>
      </text>
    </comment>
  </commentList>
</comments>
</file>

<file path=xl/comments5.xml><?xml version="1.0" encoding="utf-8"?>
<comments xmlns="http://schemas.openxmlformats.org/spreadsheetml/2006/main">
  <authors>
    <author>Maros</author>
    <author>jsebo</author>
    <author>ThinkPad</author>
  </authors>
  <commentList>
    <comment ref="J1" authorId="0">
      <text>
        <r>
          <rPr>
            <b/>
            <sz val="9"/>
            <color indexed="81"/>
            <rFont val="Tahoma"/>
            <family val="2"/>
            <charset val="238"/>
          </rPr>
          <t>Maros:</t>
        </r>
        <r>
          <rPr>
            <sz val="9"/>
            <color indexed="81"/>
            <rFont val="Tahoma"/>
            <family val="2"/>
            <charset val="238"/>
          </rPr>
          <t xml:space="preserve">
počet zomrelých vydelený počtom žijúcich
</t>
        </r>
      </text>
    </comment>
    <comment ref="Q1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Počet rokov prežitých jedincami vo veku x</t>
        </r>
      </text>
    </comment>
    <comment ref="R1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Počet prežitých rokov celej populácie od veku x až do konca tabuľky, t.j. do veku 100+</t>
        </r>
      </text>
    </comment>
    <comment ref="S1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Stredná dĺžka života ľudí vo veku x
</t>
        </r>
      </text>
    </comment>
    <comment ref="V3" authorId="2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Výška technickej rezervy NBS
</t>
        </r>
      </text>
    </comment>
    <comment ref="T61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logický test pre platnosť podmienky Min(Abs(px-rx))</t>
        </r>
      </text>
    </comment>
    <comment ref="W61" authorId="0">
      <text>
        <r>
          <rPr>
            <b/>
            <sz val="9"/>
            <color indexed="81"/>
            <rFont val="Tahoma"/>
            <family val="2"/>
            <charset val="238"/>
          </rPr>
          <t>Maros:</t>
        </r>
        <r>
          <rPr>
            <sz val="9"/>
            <color indexed="81"/>
            <rFont val="Tahoma"/>
            <family val="2"/>
            <charset val="238"/>
          </rPr>
          <t xml:space="preserve">
pravdepodobnosť prežitia pre vek x, px = 1 - qx</t>
        </r>
      </text>
    </comment>
  </commentList>
</comments>
</file>

<file path=xl/comments6.xml><?xml version="1.0" encoding="utf-8"?>
<comments xmlns="http://schemas.openxmlformats.org/spreadsheetml/2006/main">
  <authors>
    <author>Maros</author>
    <author>jsebo</author>
    <author>ThinkPad</author>
  </authors>
  <commentList>
    <comment ref="J1" authorId="0">
      <text>
        <r>
          <rPr>
            <b/>
            <sz val="9"/>
            <color indexed="81"/>
            <rFont val="Tahoma"/>
            <family val="2"/>
            <charset val="238"/>
          </rPr>
          <t>Maros:</t>
        </r>
        <r>
          <rPr>
            <sz val="9"/>
            <color indexed="81"/>
            <rFont val="Tahoma"/>
            <family val="2"/>
            <charset val="238"/>
          </rPr>
          <t xml:space="preserve">
počet zomrelých vydelený počtom žijúcich
</t>
        </r>
      </text>
    </comment>
    <comment ref="Q1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Počet rokov prežitých jedincami vo veku x</t>
        </r>
      </text>
    </comment>
    <comment ref="R1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Počet prežitých rokov celej populácie od veku x až do konca tabuľky, t.j. do veku 100+</t>
        </r>
      </text>
    </comment>
    <comment ref="S1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Stredná dĺžka života ľudí vo veku x
</t>
        </r>
      </text>
    </comment>
    <comment ref="V3" authorId="2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Výška technickej rezervy NBS
</t>
        </r>
      </text>
    </comment>
    <comment ref="T61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logický test pre platnosť podmienky Min(Abs(px-rx))</t>
        </r>
      </text>
    </comment>
    <comment ref="W61" authorId="0">
      <text>
        <r>
          <rPr>
            <b/>
            <sz val="9"/>
            <color indexed="81"/>
            <rFont val="Tahoma"/>
            <family val="2"/>
            <charset val="238"/>
          </rPr>
          <t>Maros:</t>
        </r>
        <r>
          <rPr>
            <sz val="9"/>
            <color indexed="81"/>
            <rFont val="Tahoma"/>
            <family val="2"/>
            <charset val="238"/>
          </rPr>
          <t xml:space="preserve">
pravdepodobnosť prežitia pre vek x, px = 1 - qx</t>
        </r>
      </text>
    </comment>
  </commentList>
</comments>
</file>

<file path=xl/comments7.xml><?xml version="1.0" encoding="utf-8"?>
<comments xmlns="http://schemas.openxmlformats.org/spreadsheetml/2006/main">
  <authors>
    <author>Maros</author>
    <author>jsebo</author>
    <author>ThinkPad</author>
  </authors>
  <commentList>
    <comment ref="J1" authorId="0">
      <text>
        <r>
          <rPr>
            <b/>
            <sz val="9"/>
            <color indexed="81"/>
            <rFont val="Tahoma"/>
            <family val="2"/>
            <charset val="238"/>
          </rPr>
          <t>Maros:</t>
        </r>
        <r>
          <rPr>
            <sz val="9"/>
            <color indexed="81"/>
            <rFont val="Tahoma"/>
            <family val="2"/>
            <charset val="238"/>
          </rPr>
          <t xml:space="preserve">
počet zomrelých vydelený počtom žijúcich
</t>
        </r>
      </text>
    </comment>
    <comment ref="Q1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Počet rokov prežitých jedincami vo veku x</t>
        </r>
      </text>
    </comment>
    <comment ref="R1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Počet prežitých rokov celej populácie od veku x až do konca tabuľky, t.j. do veku 100+</t>
        </r>
      </text>
    </comment>
    <comment ref="S1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Stredná dĺžka života ľudí vo veku x
</t>
        </r>
      </text>
    </comment>
    <comment ref="V3" authorId="2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Výška technickej rezervy NBS
</t>
        </r>
      </text>
    </comment>
    <comment ref="T61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logický test pre platnosť podmienky Min(Abs(px-rx))</t>
        </r>
      </text>
    </comment>
    <comment ref="W61" authorId="0">
      <text>
        <r>
          <rPr>
            <b/>
            <sz val="9"/>
            <color indexed="81"/>
            <rFont val="Tahoma"/>
            <family val="2"/>
            <charset val="238"/>
          </rPr>
          <t>Maros:</t>
        </r>
        <r>
          <rPr>
            <sz val="9"/>
            <color indexed="81"/>
            <rFont val="Tahoma"/>
            <family val="2"/>
            <charset val="238"/>
          </rPr>
          <t xml:space="preserve">
pravdepodobnosť prežitia pre vek x, px = 1 - qx</t>
        </r>
      </text>
    </comment>
  </commentList>
</comments>
</file>

<file path=xl/comments8.xml><?xml version="1.0" encoding="utf-8"?>
<comments xmlns="http://schemas.openxmlformats.org/spreadsheetml/2006/main">
  <authors>
    <author>Maros</author>
    <author>jsebo</author>
    <author>ThinkPad</author>
  </authors>
  <commentList>
    <comment ref="J2" authorId="0">
      <text>
        <r>
          <rPr>
            <b/>
            <sz val="9"/>
            <color indexed="81"/>
            <rFont val="Tahoma"/>
            <family val="2"/>
            <charset val="238"/>
          </rPr>
          <t>Maros:</t>
        </r>
        <r>
          <rPr>
            <sz val="9"/>
            <color indexed="81"/>
            <rFont val="Tahoma"/>
            <family val="2"/>
            <charset val="238"/>
          </rPr>
          <t xml:space="preserve">
počet zomrelých vydelený počtom žijúcich
</t>
        </r>
      </text>
    </comment>
    <comment ref="Q2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Počet rokov prežitých jedincami vo veku x</t>
        </r>
      </text>
    </comment>
    <comment ref="R2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Počet prežitých rokov celej populácie od veku x až do konca tabuľky, t.j. do veku 100+</t>
        </r>
      </text>
    </comment>
    <comment ref="S2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Stredná dĺžka života ľudí vo veku x
</t>
        </r>
      </text>
    </comment>
    <comment ref="V4" authorId="2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Výška technickej rezervy NBS
</t>
        </r>
      </text>
    </comment>
    <comment ref="T62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logický test pre platnosť podmienky Min(Abs(px-rx))</t>
        </r>
      </text>
    </comment>
    <comment ref="W62" authorId="0">
      <text>
        <r>
          <rPr>
            <b/>
            <sz val="9"/>
            <color indexed="81"/>
            <rFont val="Tahoma"/>
            <family val="2"/>
            <charset val="238"/>
          </rPr>
          <t>Maros:</t>
        </r>
        <r>
          <rPr>
            <sz val="9"/>
            <color indexed="81"/>
            <rFont val="Tahoma"/>
            <family val="2"/>
            <charset val="238"/>
          </rPr>
          <t xml:space="preserve">
pravdepodobnosť prežitia pre vek x, px = 1 - qx</t>
        </r>
      </text>
    </comment>
  </commentList>
</comments>
</file>

<file path=xl/comments9.xml><?xml version="1.0" encoding="utf-8"?>
<comments xmlns="http://schemas.openxmlformats.org/spreadsheetml/2006/main">
  <authors>
    <author>Maros</author>
    <author>jsebo</author>
    <author>ThinkPad</author>
  </authors>
  <commentList>
    <comment ref="J1" authorId="0">
      <text>
        <r>
          <rPr>
            <b/>
            <sz val="9"/>
            <color indexed="81"/>
            <rFont val="Tahoma"/>
            <family val="2"/>
            <charset val="238"/>
          </rPr>
          <t>Maros:</t>
        </r>
        <r>
          <rPr>
            <sz val="9"/>
            <color indexed="81"/>
            <rFont val="Tahoma"/>
            <family val="2"/>
            <charset val="238"/>
          </rPr>
          <t xml:space="preserve">
počet zomrelých vydelený počtom žijúcich
</t>
        </r>
      </text>
    </comment>
    <comment ref="Q1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Počet rokov prežitých jedincami vo veku x</t>
        </r>
      </text>
    </comment>
    <comment ref="R1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Počet prežitých rokov celej populácie od veku x až do konca tabuľky, t.j. do veku 100+</t>
        </r>
      </text>
    </comment>
    <comment ref="S1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Stredná dĺžka života ľudí vo veku x
</t>
        </r>
      </text>
    </comment>
    <comment ref="V3" authorId="2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Výška technickej rezervy NBS
</t>
        </r>
      </text>
    </comment>
    <comment ref="T61" authorId="1">
      <text>
        <r>
          <rPr>
            <b/>
            <sz val="9"/>
            <color indexed="81"/>
            <rFont val="Tahoma"/>
            <family val="2"/>
            <charset val="238"/>
          </rPr>
          <t>jsebo:</t>
        </r>
        <r>
          <rPr>
            <sz val="9"/>
            <color indexed="81"/>
            <rFont val="Tahoma"/>
            <family val="2"/>
            <charset val="238"/>
          </rPr>
          <t xml:space="preserve">
logický test pre platnosť podmienky Min(Abs(px-rx))</t>
        </r>
      </text>
    </comment>
    <comment ref="W61" authorId="0">
      <text>
        <r>
          <rPr>
            <b/>
            <sz val="9"/>
            <color indexed="81"/>
            <rFont val="Tahoma"/>
            <family val="2"/>
            <charset val="238"/>
          </rPr>
          <t>Maros:</t>
        </r>
        <r>
          <rPr>
            <sz val="9"/>
            <color indexed="81"/>
            <rFont val="Tahoma"/>
            <family val="2"/>
            <charset val="238"/>
          </rPr>
          <t xml:space="preserve">
pravdepodobnosť prežitia pre vek x, px = 1 - qx</t>
        </r>
      </text>
    </comment>
  </commentList>
</comments>
</file>

<file path=xl/sharedStrings.xml><?xml version="1.0" encoding="utf-8"?>
<sst xmlns="http://schemas.openxmlformats.org/spreadsheetml/2006/main" count="985" uniqueCount="41">
  <si>
    <t>VEK</t>
  </si>
  <si>
    <t>MUŽI</t>
  </si>
  <si>
    <t>ŽENY</t>
  </si>
  <si>
    <t>Počet žijúcich</t>
  </si>
  <si>
    <t>Percento zomrelých - ženy</t>
  </si>
  <si>
    <t>Percento zomrelých - muži</t>
  </si>
  <si>
    <t>Počet zomrelých ženy</t>
  </si>
  <si>
    <t>Počet zomrelých - muži</t>
  </si>
  <si>
    <t>Počet zomrelých spolu</t>
  </si>
  <si>
    <t>Spolu</t>
  </si>
  <si>
    <t>mx</t>
  </si>
  <si>
    <t>eulerovo číslo</t>
  </si>
  <si>
    <t>odúročiteľ=</t>
  </si>
  <si>
    <t>qx na výpočet pravdepodobnosti umrtia</t>
  </si>
  <si>
    <t>qx - pravdepodobnosť úmrtia upravená</t>
  </si>
  <si>
    <t>lx</t>
  </si>
  <si>
    <t>dx</t>
  </si>
  <si>
    <t>Dx</t>
  </si>
  <si>
    <t>Nx</t>
  </si>
  <si>
    <t>L0</t>
  </si>
  <si>
    <t>Tx</t>
  </si>
  <si>
    <t>ex</t>
  </si>
  <si>
    <t>Výpočet pravdepodobnosti úmrtia od veku 80 rokov</t>
  </si>
  <si>
    <t>Dummy</t>
  </si>
  <si>
    <t>abs(px-rx)</t>
  </si>
  <si>
    <t>rx</t>
  </si>
  <si>
    <t>px</t>
  </si>
  <si>
    <t>ln px</t>
  </si>
  <si>
    <t>R1</t>
  </si>
  <si>
    <t>R2</t>
  </si>
  <si>
    <t>R3</t>
  </si>
  <si>
    <t>C8</t>
  </si>
  <si>
    <t>CA</t>
  </si>
  <si>
    <t>CC</t>
  </si>
  <si>
    <t>CB</t>
  </si>
  <si>
    <t>Umrtnostné tabuľk 2040</t>
  </si>
  <si>
    <t>Umrtnostné tabuľk 2035</t>
  </si>
  <si>
    <t>Umrtnostné tabuľk 2030</t>
  </si>
  <si>
    <t>Umrtnostné tabuľk 2025</t>
  </si>
  <si>
    <t>Umrtnostné tabuľk 2020</t>
  </si>
  <si>
    <t>Umrtnostné tabuľk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</si>
</sst>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0.0000000000"/>
    <numFmt numFmtId="165" formatCode="0.000000000000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227">
    <xf numFmtId="0" fontId="0" fillId="0" borderId="0" xfId="0"/>
    <xf numFmtId="0" fontId="0" fillId="0" borderId="0" xfId="0"/>
    <xf numFmtId="1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/>
    <xf numFmtId="10" fontId="5" fillId="0" borderId="2" xfId="2" applyNumberFormat="1" applyFont="1" applyBorder="1"/>
    <xf numFmtId="10" fontId="5" fillId="0" borderId="0" xfId="2" applyNumberFormat="1" applyFont="1" applyBorder="1"/>
    <xf numFmtId="10" fontId="5" fillId="0" borderId="3" xfId="2" applyNumberFormat="1" applyFont="1" applyBorder="1"/>
    <xf numFmtId="0" fontId="0" fillId="0" borderId="0" xfId="0"/>
    <xf numFmtId="1" fontId="0" fillId="0" borderId="0" xfId="0" applyNumberFormat="1"/>
    <xf numFmtId="0" fontId="0" fillId="0" borderId="0" xfId="0"/>
    <xf numFmtId="10" fontId="5" fillId="0" borderId="2" xfId="2" applyNumberFormat="1" applyFont="1" applyBorder="1"/>
    <xf numFmtId="10" fontId="5" fillId="0" borderId="0" xfId="2" applyNumberFormat="1" applyFont="1" applyBorder="1"/>
    <xf numFmtId="10" fontId="5" fillId="0" borderId="3" xfId="2" applyNumberFormat="1" applyFont="1" applyBorder="1"/>
    <xf numFmtId="1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10" fontId="5" fillId="0" borderId="2" xfId="2" applyNumberFormat="1" applyFont="1" applyBorder="1"/>
    <xf numFmtId="10" fontId="5" fillId="0" borderId="0" xfId="2" applyNumberFormat="1" applyFont="1" applyBorder="1"/>
    <xf numFmtId="10" fontId="5" fillId="0" borderId="3" xfId="2" applyNumberFormat="1" applyFont="1" applyBorder="1"/>
    <xf numFmtId="10" fontId="5" fillId="0" borderId="2" xfId="2" applyNumberFormat="1" applyFont="1" applyBorder="1"/>
    <xf numFmtId="10" fontId="5" fillId="0" borderId="0" xfId="2" applyNumberFormat="1" applyFont="1" applyBorder="1"/>
    <xf numFmtId="10" fontId="5" fillId="0" borderId="3" xfId="2" applyNumberFormat="1" applyFont="1" applyBorder="1"/>
    <xf numFmtId="1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10" fontId="5" fillId="0" borderId="2" xfId="2" applyNumberFormat="1" applyFont="1" applyBorder="1"/>
    <xf numFmtId="10" fontId="5" fillId="0" borderId="0" xfId="2" applyNumberFormat="1" applyFont="1" applyBorder="1"/>
    <xf numFmtId="10" fontId="5" fillId="0" borderId="3" xfId="2" applyNumberFormat="1" applyFont="1" applyBorder="1"/>
    <xf numFmtId="10" fontId="5" fillId="0" borderId="2" xfId="2" applyNumberFormat="1" applyFont="1" applyBorder="1"/>
    <xf numFmtId="10" fontId="5" fillId="0" borderId="0" xfId="2" applyNumberFormat="1" applyFont="1" applyBorder="1"/>
    <xf numFmtId="10" fontId="5" fillId="0" borderId="3" xfId="2" applyNumberFormat="1" applyFont="1" applyBorder="1"/>
    <xf numFmtId="1" fontId="0" fillId="0" borderId="0" xfId="0" applyNumberFormat="1"/>
    <xf numFmtId="1" fontId="1" fillId="0" borderId="0" xfId="0" applyNumberFormat="1" applyFont="1"/>
    <xf numFmtId="10" fontId="5" fillId="0" borderId="2" xfId="2" applyNumberFormat="1" applyFont="1" applyBorder="1"/>
    <xf numFmtId="10" fontId="5" fillId="0" borderId="0" xfId="2" applyNumberFormat="1" applyFont="1" applyBorder="1"/>
    <xf numFmtId="10" fontId="5" fillId="0" borderId="3" xfId="2" applyNumberFormat="1" applyFont="1" applyBorder="1"/>
    <xf numFmtId="10" fontId="5" fillId="0" borderId="2" xfId="2" applyNumberFormat="1" applyFont="1" applyBorder="1"/>
    <xf numFmtId="10" fontId="5" fillId="0" borderId="0" xfId="2" applyNumberFormat="1" applyFont="1" applyBorder="1"/>
    <xf numFmtId="10" fontId="5" fillId="0" borderId="3" xfId="2" applyNumberFormat="1" applyFont="1" applyBorder="1"/>
    <xf numFmtId="1" fontId="0" fillId="0" borderId="0" xfId="0" applyNumberFormat="1"/>
    <xf numFmtId="10" fontId="5" fillId="0" borderId="2" xfId="2" applyNumberFormat="1" applyFont="1" applyBorder="1"/>
    <xf numFmtId="10" fontId="5" fillId="0" borderId="0" xfId="2" applyNumberFormat="1" applyFont="1" applyBorder="1"/>
    <xf numFmtId="10" fontId="5" fillId="0" borderId="3" xfId="2" applyNumberFormat="1" applyFont="1" applyBorder="1"/>
    <xf numFmtId="10" fontId="5" fillId="0" borderId="2" xfId="2" applyNumberFormat="1" applyFont="1" applyBorder="1"/>
    <xf numFmtId="10" fontId="5" fillId="0" borderId="0" xfId="2" applyNumberFormat="1" applyFont="1" applyBorder="1"/>
    <xf numFmtId="10" fontId="5" fillId="0" borderId="3" xfId="2" applyNumberFormat="1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/>
    <xf numFmtId="1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2" borderId="0" xfId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/>
    <xf numFmtId="164" fontId="0" fillId="0" borderId="0" xfId="0" applyNumberFormat="1"/>
    <xf numFmtId="0" fontId="1" fillId="0" borderId="1" xfId="0" applyFont="1" applyBorder="1" applyAlignment="1">
      <alignment wrapText="1"/>
    </xf>
    <xf numFmtId="10" fontId="5" fillId="0" borderId="2" xfId="2" applyNumberFormat="1" applyFont="1" applyBorder="1"/>
    <xf numFmtId="10" fontId="5" fillId="0" borderId="0" xfId="2" applyNumberFormat="1" applyFont="1" applyBorder="1"/>
    <xf numFmtId="10" fontId="5" fillId="0" borderId="3" xfId="2" applyNumberFormat="1" applyFont="1" applyBorder="1"/>
    <xf numFmtId="10" fontId="5" fillId="0" borderId="2" xfId="2" applyNumberFormat="1" applyFont="1" applyBorder="1"/>
    <xf numFmtId="10" fontId="5" fillId="0" borderId="0" xfId="2" applyNumberFormat="1" applyFont="1" applyBorder="1"/>
    <xf numFmtId="10" fontId="5" fillId="0" borderId="3" xfId="2" applyNumberFormat="1" applyFont="1" applyBorder="1"/>
    <xf numFmtId="10" fontId="5" fillId="0" borderId="2" xfId="2" applyNumberFormat="1" applyFont="1" applyBorder="1"/>
    <xf numFmtId="10" fontId="5" fillId="0" borderId="0" xfId="2" applyNumberFormat="1" applyFont="1" applyBorder="1"/>
    <xf numFmtId="10" fontId="5" fillId="0" borderId="3" xfId="2" applyNumberFormat="1" applyFont="1" applyBorder="1"/>
    <xf numFmtId="10" fontId="5" fillId="0" borderId="2" xfId="2" applyNumberFormat="1" applyFont="1" applyBorder="1"/>
    <xf numFmtId="10" fontId="5" fillId="0" borderId="0" xfId="2" applyNumberFormat="1" applyFont="1" applyBorder="1"/>
    <xf numFmtId="10" fontId="5" fillId="0" borderId="3" xfId="2" applyNumberFormat="1" applyFont="1" applyBorder="1"/>
    <xf numFmtId="10" fontId="5" fillId="0" borderId="2" xfId="2" applyNumberFormat="1" applyFont="1" applyBorder="1"/>
    <xf numFmtId="10" fontId="5" fillId="0" borderId="0" xfId="2" applyNumberFormat="1" applyFont="1" applyBorder="1"/>
    <xf numFmtId="10" fontId="5" fillId="0" borderId="3" xfId="2" applyNumberFormat="1" applyFont="1" applyBorder="1"/>
    <xf numFmtId="10" fontId="5" fillId="0" borderId="2" xfId="2" applyNumberFormat="1" applyFont="1" applyBorder="1"/>
    <xf numFmtId="10" fontId="5" fillId="0" borderId="0" xfId="2" applyNumberFormat="1" applyFont="1" applyBorder="1"/>
    <xf numFmtId="10" fontId="5" fillId="0" borderId="3" xfId="2" applyNumberFormat="1" applyFont="1" applyBorder="1"/>
    <xf numFmtId="10" fontId="5" fillId="0" borderId="2" xfId="2" applyNumberFormat="1" applyFont="1" applyBorder="1"/>
    <xf numFmtId="10" fontId="5" fillId="0" borderId="0" xfId="2" applyNumberFormat="1" applyFont="1" applyBorder="1"/>
    <xf numFmtId="10" fontId="5" fillId="0" borderId="3" xfId="2" applyNumberFormat="1" applyFont="1" applyBorder="1"/>
    <xf numFmtId="10" fontId="5" fillId="0" borderId="2" xfId="2" applyNumberFormat="1" applyFont="1" applyBorder="1"/>
    <xf numFmtId="10" fontId="5" fillId="0" borderId="0" xfId="2" applyNumberFormat="1" applyFont="1" applyBorder="1"/>
    <xf numFmtId="10" fontId="5" fillId="0" borderId="3" xfId="2" applyNumberFormat="1" applyFont="1" applyBorder="1"/>
    <xf numFmtId="10" fontId="5" fillId="0" borderId="2" xfId="2" applyNumberFormat="1" applyFont="1" applyBorder="1"/>
    <xf numFmtId="10" fontId="5" fillId="0" borderId="0" xfId="2" applyNumberFormat="1" applyFont="1" applyBorder="1"/>
    <xf numFmtId="10" fontId="5" fillId="0" borderId="3" xfId="2" applyNumberFormat="1" applyFont="1" applyBorder="1"/>
    <xf numFmtId="10" fontId="5" fillId="0" borderId="2" xfId="2" applyNumberFormat="1" applyFont="1" applyBorder="1"/>
    <xf numFmtId="10" fontId="5" fillId="0" borderId="0" xfId="2" applyNumberFormat="1" applyFont="1" applyBorder="1"/>
    <xf numFmtId="10" fontId="5" fillId="0" borderId="3" xfId="2" applyNumberFormat="1" applyFont="1" applyBorder="1"/>
    <xf numFmtId="10" fontId="5" fillId="0" borderId="2" xfId="2" applyNumberFormat="1" applyFont="1" applyBorder="1"/>
    <xf numFmtId="10" fontId="5" fillId="0" borderId="0" xfId="2" applyNumberFormat="1" applyFont="1" applyBorder="1"/>
    <xf numFmtId="10" fontId="5" fillId="0" borderId="3" xfId="2" applyNumberFormat="1" applyFont="1" applyBorder="1"/>
    <xf numFmtId="10" fontId="5" fillId="0" borderId="2" xfId="2" applyNumberFormat="1" applyFont="1" applyBorder="1"/>
    <xf numFmtId="10" fontId="5" fillId="0" borderId="0" xfId="2" applyNumberFormat="1" applyFont="1" applyBorder="1"/>
    <xf numFmtId="10" fontId="5" fillId="0" borderId="3" xfId="2" applyNumberFormat="1" applyFont="1" applyBorder="1"/>
    <xf numFmtId="10" fontId="5" fillId="0" borderId="2" xfId="2" applyNumberFormat="1" applyFont="1" applyBorder="1"/>
    <xf numFmtId="10" fontId="5" fillId="0" borderId="0" xfId="2" applyNumberFormat="1" applyFont="1" applyBorder="1"/>
    <xf numFmtId="10" fontId="5" fillId="0" borderId="3" xfId="2" applyNumberFormat="1" applyFont="1" applyBorder="1"/>
    <xf numFmtId="10" fontId="5" fillId="0" borderId="2" xfId="2" applyNumberFormat="1" applyFont="1" applyBorder="1"/>
    <xf numFmtId="10" fontId="5" fillId="0" borderId="0" xfId="2" applyNumberFormat="1" applyFont="1" applyBorder="1"/>
    <xf numFmtId="10" fontId="5" fillId="0" borderId="3" xfId="2" applyNumberFormat="1" applyFont="1" applyBorder="1"/>
    <xf numFmtId="10" fontId="5" fillId="0" borderId="2" xfId="2" applyNumberFormat="1" applyFont="1" applyBorder="1"/>
    <xf numFmtId="10" fontId="5" fillId="0" borderId="0" xfId="2" applyNumberFormat="1" applyFont="1" applyBorder="1"/>
    <xf numFmtId="10" fontId="5" fillId="0" borderId="3" xfId="2" applyNumberFormat="1" applyFont="1" applyBorder="1"/>
    <xf numFmtId="10" fontId="5" fillId="0" borderId="2" xfId="2" applyNumberFormat="1" applyFont="1" applyBorder="1"/>
    <xf numFmtId="10" fontId="5" fillId="0" borderId="0" xfId="2" applyNumberFormat="1" applyFont="1" applyBorder="1"/>
    <xf numFmtId="10" fontId="5" fillId="0" borderId="3" xfId="2" applyNumberFormat="1" applyFont="1" applyBorder="1"/>
    <xf numFmtId="10" fontId="5" fillId="0" borderId="2" xfId="2" applyNumberFormat="1" applyFont="1" applyBorder="1"/>
    <xf numFmtId="10" fontId="5" fillId="0" borderId="0" xfId="2" applyNumberFormat="1" applyFont="1" applyBorder="1"/>
    <xf numFmtId="10" fontId="5" fillId="0" borderId="3" xfId="2" applyNumberFormat="1" applyFont="1" applyBorder="1"/>
    <xf numFmtId="10" fontId="5" fillId="0" borderId="2" xfId="2" applyNumberFormat="1" applyFont="1" applyBorder="1"/>
    <xf numFmtId="10" fontId="5" fillId="0" borderId="0" xfId="2" applyNumberFormat="1" applyFont="1" applyBorder="1"/>
    <xf numFmtId="10" fontId="5" fillId="0" borderId="3" xfId="2" applyNumberFormat="1" applyFont="1" applyBorder="1"/>
    <xf numFmtId="10" fontId="5" fillId="0" borderId="2" xfId="2" applyNumberFormat="1" applyFont="1" applyBorder="1"/>
    <xf numFmtId="10" fontId="5" fillId="0" borderId="0" xfId="2" applyNumberFormat="1" applyFont="1" applyBorder="1"/>
    <xf numFmtId="10" fontId="5" fillId="0" borderId="3" xfId="2" applyNumberFormat="1" applyFont="1" applyBorder="1"/>
    <xf numFmtId="10" fontId="5" fillId="0" borderId="2" xfId="2" applyNumberFormat="1" applyFont="1" applyBorder="1"/>
    <xf numFmtId="10" fontId="5" fillId="0" borderId="0" xfId="2" applyNumberFormat="1" applyFont="1" applyBorder="1"/>
    <xf numFmtId="10" fontId="5" fillId="0" borderId="3" xfId="2" applyNumberFormat="1" applyFont="1" applyBorder="1"/>
    <xf numFmtId="10" fontId="5" fillId="0" borderId="2" xfId="2" applyNumberFormat="1" applyFont="1" applyBorder="1"/>
    <xf numFmtId="10" fontId="5" fillId="0" borderId="0" xfId="2" applyNumberFormat="1" applyFont="1" applyBorder="1"/>
    <xf numFmtId="10" fontId="5" fillId="0" borderId="3" xfId="2" applyNumberFormat="1" applyFont="1" applyBorder="1"/>
    <xf numFmtId="10" fontId="5" fillId="0" borderId="2" xfId="2" applyNumberFormat="1" applyFont="1" applyBorder="1"/>
    <xf numFmtId="10" fontId="5" fillId="0" borderId="0" xfId="2" applyNumberFormat="1" applyFont="1" applyBorder="1"/>
    <xf numFmtId="10" fontId="5" fillId="0" borderId="3" xfId="2" applyNumberFormat="1" applyFont="1" applyBorder="1"/>
    <xf numFmtId="10" fontId="5" fillId="0" borderId="2" xfId="2" applyNumberFormat="1" applyFont="1" applyBorder="1"/>
    <xf numFmtId="10" fontId="5" fillId="0" borderId="0" xfId="2" applyNumberFormat="1" applyFont="1" applyBorder="1"/>
    <xf numFmtId="10" fontId="5" fillId="0" borderId="3" xfId="2" applyNumberFormat="1" applyFont="1" applyBorder="1"/>
    <xf numFmtId="10" fontId="5" fillId="0" borderId="2" xfId="2" applyNumberFormat="1" applyFont="1" applyBorder="1"/>
    <xf numFmtId="10" fontId="5" fillId="0" borderId="0" xfId="2" applyNumberFormat="1" applyFont="1" applyBorder="1"/>
    <xf numFmtId="10" fontId="5" fillId="0" borderId="3" xfId="2" applyNumberFormat="1" applyFont="1" applyBorder="1"/>
    <xf numFmtId="10" fontId="5" fillId="0" borderId="2" xfId="2" applyNumberFormat="1" applyFont="1" applyBorder="1"/>
    <xf numFmtId="10" fontId="5" fillId="0" borderId="0" xfId="2" applyNumberFormat="1" applyFont="1" applyBorder="1"/>
    <xf numFmtId="10" fontId="5" fillId="0" borderId="3" xfId="2" applyNumberFormat="1" applyFont="1" applyBorder="1"/>
    <xf numFmtId="10" fontId="5" fillId="0" borderId="2" xfId="2" applyNumberFormat="1" applyFont="1" applyBorder="1"/>
    <xf numFmtId="10" fontId="5" fillId="0" borderId="0" xfId="2" applyNumberFormat="1" applyFont="1" applyBorder="1"/>
    <xf numFmtId="10" fontId="5" fillId="0" borderId="3" xfId="2" applyNumberFormat="1" applyFont="1" applyBorder="1"/>
    <xf numFmtId="10" fontId="5" fillId="0" borderId="2" xfId="2" applyNumberFormat="1" applyFont="1" applyBorder="1"/>
    <xf numFmtId="10" fontId="5" fillId="0" borderId="0" xfId="2" applyNumberFormat="1" applyFont="1" applyBorder="1"/>
    <xf numFmtId="10" fontId="5" fillId="0" borderId="3" xfId="2" applyNumberFormat="1" applyFont="1" applyBorder="1"/>
    <xf numFmtId="10" fontId="5" fillId="0" borderId="2" xfId="2" applyNumberFormat="1" applyFont="1" applyBorder="1"/>
    <xf numFmtId="10" fontId="5" fillId="0" borderId="0" xfId="2" applyNumberFormat="1" applyFont="1" applyBorder="1"/>
    <xf numFmtId="10" fontId="5" fillId="0" borderId="3" xfId="2" applyNumberFormat="1" applyFont="1" applyBorder="1"/>
    <xf numFmtId="10" fontId="5" fillId="0" borderId="2" xfId="2" applyNumberFormat="1" applyFont="1" applyBorder="1"/>
    <xf numFmtId="10" fontId="5" fillId="0" borderId="0" xfId="2" applyNumberFormat="1" applyFont="1" applyBorder="1"/>
    <xf numFmtId="10" fontId="5" fillId="0" borderId="3" xfId="2" applyNumberFormat="1" applyFont="1" applyBorder="1"/>
    <xf numFmtId="10" fontId="5" fillId="0" borderId="2" xfId="2" applyNumberFormat="1" applyFont="1" applyBorder="1"/>
    <xf numFmtId="10" fontId="5" fillId="0" borderId="0" xfId="2" applyNumberFormat="1" applyFont="1" applyBorder="1"/>
    <xf numFmtId="10" fontId="5" fillId="0" borderId="3" xfId="2" applyNumberFormat="1" applyFont="1" applyBorder="1"/>
    <xf numFmtId="10" fontId="5" fillId="0" borderId="2" xfId="2" applyNumberFormat="1" applyFont="1" applyBorder="1"/>
    <xf numFmtId="10" fontId="5" fillId="0" borderId="0" xfId="2" applyNumberFormat="1" applyFont="1" applyBorder="1"/>
    <xf numFmtId="10" fontId="5" fillId="0" borderId="3" xfId="2" applyNumberFormat="1" applyFont="1" applyBorder="1"/>
    <xf numFmtId="10" fontId="5" fillId="0" borderId="2" xfId="2" applyNumberFormat="1" applyFont="1" applyBorder="1"/>
    <xf numFmtId="10" fontId="5" fillId="0" borderId="0" xfId="2" applyNumberFormat="1" applyFont="1" applyBorder="1"/>
    <xf numFmtId="10" fontId="5" fillId="0" borderId="3" xfId="2" applyNumberFormat="1" applyFont="1" applyBorder="1"/>
    <xf numFmtId="10" fontId="5" fillId="0" borderId="2" xfId="2" applyNumberFormat="1" applyFont="1" applyBorder="1"/>
    <xf numFmtId="10" fontId="5" fillId="0" borderId="0" xfId="2" applyNumberFormat="1" applyFont="1" applyBorder="1"/>
    <xf numFmtId="10" fontId="5" fillId="0" borderId="3" xfId="2" applyNumberFormat="1" applyFont="1" applyBorder="1"/>
    <xf numFmtId="10" fontId="5" fillId="0" borderId="2" xfId="2" applyNumberFormat="1" applyFont="1" applyBorder="1"/>
    <xf numFmtId="10" fontId="5" fillId="0" borderId="0" xfId="2" applyNumberFormat="1" applyFont="1" applyBorder="1"/>
    <xf numFmtId="10" fontId="5" fillId="0" borderId="3" xfId="2" applyNumberFormat="1" applyFont="1" applyBorder="1"/>
    <xf numFmtId="10" fontId="5" fillId="0" borderId="2" xfId="2" applyNumberFormat="1" applyFont="1" applyBorder="1"/>
    <xf numFmtId="10" fontId="5" fillId="0" borderId="0" xfId="2" applyNumberFormat="1" applyFont="1" applyBorder="1"/>
    <xf numFmtId="10" fontId="5" fillId="0" borderId="3" xfId="2" applyNumberFormat="1" applyFont="1" applyBorder="1"/>
    <xf numFmtId="10" fontId="5" fillId="0" borderId="2" xfId="2" applyNumberFormat="1" applyFont="1" applyBorder="1"/>
    <xf numFmtId="10" fontId="5" fillId="0" borderId="0" xfId="2" applyNumberFormat="1" applyFont="1" applyBorder="1"/>
    <xf numFmtId="10" fontId="5" fillId="0" borderId="3" xfId="2" applyNumberFormat="1" applyFont="1" applyBorder="1"/>
    <xf numFmtId="10" fontId="5" fillId="0" borderId="2" xfId="2" applyNumberFormat="1" applyFont="1" applyBorder="1"/>
    <xf numFmtId="10" fontId="5" fillId="0" borderId="0" xfId="2" applyNumberFormat="1" applyFont="1" applyBorder="1"/>
    <xf numFmtId="10" fontId="5" fillId="0" borderId="3" xfId="2" applyNumberFormat="1" applyFont="1" applyBorder="1"/>
    <xf numFmtId="10" fontId="5" fillId="0" borderId="2" xfId="2" applyNumberFormat="1" applyFont="1" applyBorder="1"/>
    <xf numFmtId="10" fontId="5" fillId="0" borderId="0" xfId="2" applyNumberFormat="1" applyFont="1" applyBorder="1"/>
    <xf numFmtId="10" fontId="5" fillId="0" borderId="3" xfId="2" applyNumberFormat="1" applyFont="1" applyBorder="1"/>
    <xf numFmtId="10" fontId="5" fillId="0" borderId="2" xfId="2" applyNumberFormat="1" applyFont="1" applyBorder="1"/>
    <xf numFmtId="10" fontId="5" fillId="0" borderId="0" xfId="2" applyNumberFormat="1" applyFont="1" applyBorder="1"/>
    <xf numFmtId="10" fontId="5" fillId="0" borderId="3" xfId="2" applyNumberFormat="1" applyFont="1" applyBorder="1"/>
    <xf numFmtId="10" fontId="5" fillId="0" borderId="2" xfId="2" applyNumberFormat="1" applyFont="1" applyBorder="1"/>
    <xf numFmtId="10" fontId="5" fillId="0" borderId="0" xfId="2" applyNumberFormat="1" applyFont="1" applyBorder="1"/>
    <xf numFmtId="10" fontId="5" fillId="0" borderId="3" xfId="2" applyNumberFormat="1" applyFont="1" applyBorder="1"/>
    <xf numFmtId="10" fontId="5" fillId="0" borderId="2" xfId="2" applyNumberFormat="1" applyFont="1" applyBorder="1"/>
    <xf numFmtId="10" fontId="5" fillId="0" borderId="0" xfId="2" applyNumberFormat="1" applyFont="1" applyBorder="1"/>
    <xf numFmtId="10" fontId="5" fillId="0" borderId="3" xfId="2" applyNumberFormat="1" applyFont="1" applyBorder="1"/>
    <xf numFmtId="10" fontId="5" fillId="0" borderId="2" xfId="2" applyNumberFormat="1" applyFont="1" applyBorder="1"/>
    <xf numFmtId="10" fontId="5" fillId="0" borderId="0" xfId="2" applyNumberFormat="1" applyFont="1" applyBorder="1"/>
    <xf numFmtId="10" fontId="5" fillId="0" borderId="3" xfId="2" applyNumberFormat="1" applyFont="1" applyBorder="1"/>
    <xf numFmtId="10" fontId="5" fillId="0" borderId="2" xfId="2" applyNumberFormat="1" applyFont="1" applyBorder="1"/>
    <xf numFmtId="10" fontId="5" fillId="0" borderId="0" xfId="2" applyNumberFormat="1" applyFont="1" applyBorder="1"/>
    <xf numFmtId="10" fontId="5" fillId="0" borderId="3" xfId="2" applyNumberFormat="1" applyFont="1" applyBorder="1"/>
    <xf numFmtId="10" fontId="5" fillId="0" borderId="2" xfId="2" applyNumberFormat="1" applyFont="1" applyBorder="1"/>
    <xf numFmtId="10" fontId="5" fillId="0" borderId="0" xfId="2" applyNumberFormat="1" applyFont="1" applyBorder="1"/>
    <xf numFmtId="10" fontId="5" fillId="0" borderId="3" xfId="2" applyNumberFormat="1" applyFont="1" applyBorder="1"/>
    <xf numFmtId="10" fontId="5" fillId="0" borderId="2" xfId="2" applyNumberFormat="1" applyFont="1" applyBorder="1"/>
    <xf numFmtId="10" fontId="5" fillId="0" borderId="0" xfId="2" applyNumberFormat="1" applyFont="1" applyBorder="1"/>
    <xf numFmtId="10" fontId="5" fillId="0" borderId="3" xfId="2" applyNumberFormat="1" applyFont="1" applyBorder="1"/>
    <xf numFmtId="10" fontId="5" fillId="0" borderId="2" xfId="2" applyNumberFormat="1" applyFont="1" applyBorder="1"/>
    <xf numFmtId="10" fontId="5" fillId="0" borderId="0" xfId="2" applyNumberFormat="1" applyFont="1" applyBorder="1"/>
    <xf numFmtId="10" fontId="5" fillId="0" borderId="3" xfId="2" applyNumberFormat="1" applyFont="1" applyBorder="1"/>
    <xf numFmtId="165" fontId="0" fillId="0" borderId="0" xfId="0" applyNumberFormat="1"/>
    <xf numFmtId="0" fontId="0" fillId="0" borderId="0" xfId="0" applyFont="1"/>
  </cellXfs>
  <cellStyles count="5">
    <cellStyle name="Čiarka 2" xfId="4"/>
    <cellStyle name="Normal 4" xfId="1"/>
    <cellStyle name="Normálna" xfId="0" builtinId="0"/>
    <cellStyle name="Normálna 2" xfId="2"/>
    <cellStyle name="Percentá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5.xml"/><Relationship Id="rId1" Type="http://schemas.openxmlformats.org/officeDocument/2006/relationships/vmlDrawing" Target="../drawings/vmlDrawing15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6.xml"/><Relationship Id="rId1" Type="http://schemas.openxmlformats.org/officeDocument/2006/relationships/vmlDrawing" Target="../drawings/vmlDrawing16.v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7.xml"/><Relationship Id="rId1" Type="http://schemas.openxmlformats.org/officeDocument/2006/relationships/vmlDrawing" Target="../drawings/vmlDrawing17.v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8.xml"/><Relationship Id="rId1" Type="http://schemas.openxmlformats.org/officeDocument/2006/relationships/vmlDrawing" Target="../drawings/vmlDrawing18.v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9.xml"/><Relationship Id="rId1" Type="http://schemas.openxmlformats.org/officeDocument/2006/relationships/vmlDrawing" Target="../drawings/vmlDrawing19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0.xml"/><Relationship Id="rId1" Type="http://schemas.openxmlformats.org/officeDocument/2006/relationships/vmlDrawing" Target="../drawings/vmlDrawing20.v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omments" Target="../comments21.xml"/><Relationship Id="rId1" Type="http://schemas.openxmlformats.org/officeDocument/2006/relationships/vmlDrawing" Target="../drawings/vmlDrawing21.v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2.xml"/><Relationship Id="rId1" Type="http://schemas.openxmlformats.org/officeDocument/2006/relationships/vmlDrawing" Target="../drawings/vmlDrawing22.v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3.xml"/><Relationship Id="rId1" Type="http://schemas.openxmlformats.org/officeDocument/2006/relationships/vmlDrawing" Target="../drawings/vmlDrawing23.v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4.xml"/><Relationship Id="rId1" Type="http://schemas.openxmlformats.org/officeDocument/2006/relationships/vmlDrawing" Target="../drawings/vmlDrawing24.v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5.xml"/><Relationship Id="rId1" Type="http://schemas.openxmlformats.org/officeDocument/2006/relationships/vmlDrawing" Target="../drawings/vmlDrawing25.v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6.xml"/><Relationship Id="rId1" Type="http://schemas.openxmlformats.org/officeDocument/2006/relationships/vmlDrawing" Target="../drawings/vmlDrawing26.v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7.xml"/><Relationship Id="rId1" Type="http://schemas.openxmlformats.org/officeDocument/2006/relationships/vmlDrawing" Target="../drawings/vmlDrawing27.v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03"/>
  <sheetViews>
    <sheetView topLeftCell="A82" zoomScale="90" zoomScaleNormal="90" workbookViewId="0">
      <pane xSplit="1" topLeftCell="B1" activePane="topRight" state="frozen"/>
      <selection activeCell="A54" sqref="A54"/>
      <selection pane="topRight" activeCell="Q102" sqref="Q102"/>
    </sheetView>
  </sheetViews>
  <sheetFormatPr defaultRowHeight="14.4" x14ac:dyDescent="0.3"/>
  <cols>
    <col min="5" max="5" width="10.6640625" customWidth="1"/>
    <col min="6" max="6" width="12" customWidth="1"/>
    <col min="7" max="7" width="10.88671875" customWidth="1"/>
    <col min="8" max="8" width="11.33203125" customWidth="1"/>
    <col min="9" max="9" width="10.5546875" style="74" customWidth="1"/>
    <col min="10" max="10" width="17.5546875" customWidth="1"/>
    <col min="11" max="11" width="12" customWidth="1"/>
    <col min="20" max="20" width="13.5546875" customWidth="1"/>
    <col min="21" max="21" width="17.5546875" customWidth="1"/>
    <col min="22" max="22" width="18.44140625" customWidth="1"/>
    <col min="31" max="31" width="14.6640625" customWidth="1"/>
  </cols>
  <sheetData>
    <row r="1" spans="1:23" ht="72" x14ac:dyDescent="0.3">
      <c r="A1" s="4" t="s">
        <v>0</v>
      </c>
      <c r="B1" s="4" t="s">
        <v>1</v>
      </c>
      <c r="C1" s="4" t="s">
        <v>2</v>
      </c>
      <c r="D1" s="5" t="s">
        <v>3</v>
      </c>
      <c r="E1" s="6" t="s">
        <v>5</v>
      </c>
      <c r="F1" s="6" t="s">
        <v>4</v>
      </c>
      <c r="G1" s="7" t="s">
        <v>6</v>
      </c>
      <c r="H1" s="7" t="s">
        <v>7</v>
      </c>
      <c r="I1" s="86" t="s">
        <v>8</v>
      </c>
      <c r="J1" s="82" t="s">
        <v>10</v>
      </c>
      <c r="K1" s="7" t="s">
        <v>13</v>
      </c>
      <c r="L1" s="83" t="s">
        <v>14</v>
      </c>
      <c r="M1" s="79" t="s">
        <v>15</v>
      </c>
      <c r="N1" s="79" t="s">
        <v>16</v>
      </c>
      <c r="O1" s="79" t="s">
        <v>17</v>
      </c>
      <c r="P1" s="79" t="s">
        <v>18</v>
      </c>
      <c r="Q1" s="79" t="s">
        <v>19</v>
      </c>
      <c r="R1" s="79" t="s">
        <v>20</v>
      </c>
      <c r="S1" s="79" t="s">
        <v>21</v>
      </c>
    </row>
    <row r="2" spans="1:23" x14ac:dyDescent="0.3">
      <c r="A2" s="3">
        <v>0</v>
      </c>
      <c r="B2" s="1">
        <v>30555</v>
      </c>
      <c r="C2" s="1">
        <v>29117</v>
      </c>
      <c r="D2" s="1">
        <v>59672</v>
      </c>
      <c r="E2" s="9">
        <v>9.7403714723316593E-3</v>
      </c>
      <c r="F2" s="15">
        <v>6.653003030729918E-3</v>
      </c>
      <c r="G2" s="13">
        <f>C2*F2</f>
        <v>193.71548924576302</v>
      </c>
      <c r="H2" s="2">
        <f>B2*E2</f>
        <v>297.61705033709387</v>
      </c>
      <c r="I2" s="37">
        <f>G2+H2</f>
        <v>491.3325395828569</v>
      </c>
      <c r="J2" s="225">
        <f>I2/D2</f>
        <v>8.2338875784766213E-3</v>
      </c>
      <c r="K2">
        <f>1-($W$2^((-1)*J2))</f>
        <v>8.2000819736284258E-3</v>
      </c>
      <c r="M2">
        <v>100000</v>
      </c>
      <c r="N2">
        <f>M2-M3</f>
        <v>820.00819736284029</v>
      </c>
      <c r="O2">
        <f>M2*$W$3^A2</f>
        <v>100000</v>
      </c>
      <c r="P2">
        <f>SUM(O2:O102)</f>
        <v>3421587.6777964714</v>
      </c>
      <c r="Q2">
        <f>M2-(I2/D2)*M2*K2</f>
        <v>99993.248144689482</v>
      </c>
      <c r="R2">
        <f>SUM(Q2:$Q$102)</f>
        <v>7651020.8817713819</v>
      </c>
      <c r="S2">
        <f>R2/M2</f>
        <v>76.510208817713817</v>
      </c>
      <c r="V2" s="76" t="s">
        <v>11</v>
      </c>
      <c r="W2" s="73">
        <v>2.7182818284590402</v>
      </c>
    </row>
    <row r="3" spans="1:23" x14ac:dyDescent="0.3">
      <c r="A3" s="3">
        <v>1</v>
      </c>
      <c r="B3" s="1">
        <v>30736</v>
      </c>
      <c r="C3" s="1">
        <v>29329</v>
      </c>
      <c r="D3" s="1">
        <v>60065</v>
      </c>
      <c r="E3" s="10">
        <v>1.2498521162843668E-3</v>
      </c>
      <c r="F3" s="16">
        <v>9.1048191105407407E-4</v>
      </c>
      <c r="G3" s="13">
        <f t="shared" ref="G3:G66" si="0">C3*F3</f>
        <v>26.703523969304939</v>
      </c>
      <c r="H3" s="2">
        <f t="shared" ref="H3:H66" si="1">B3*E3</f>
        <v>38.415454646116295</v>
      </c>
      <c r="I3" s="37">
        <f t="shared" ref="I3:I66" si="2">G3+H3</f>
        <v>65.118978615421241</v>
      </c>
      <c r="J3" s="225">
        <f t="shared" ref="J3:J66" si="3">I3/D3</f>
        <v>1.0841418232817987E-3</v>
      </c>
      <c r="K3" s="73">
        <f t="shared" ref="K3:K66" si="4">1-($W$2^((-1)*J3))</f>
        <v>1.0835543538546544E-3</v>
      </c>
      <c r="M3">
        <f>M2*(1-K2)</f>
        <v>99179.99180263716</v>
      </c>
      <c r="N3" s="73">
        <f t="shared" ref="N3:N66" si="5">M3-M4</f>
        <v>107.46691193302104</v>
      </c>
      <c r="O3" s="73">
        <f t="shared" ref="O3:O66" si="6">M3*$W$3^A3</f>
        <v>96760.967612328939</v>
      </c>
      <c r="P3" s="73">
        <f t="shared" ref="P3:P66" si="7">SUM(O3:O103)</f>
        <v>3321587.6777964714</v>
      </c>
      <c r="Q3">
        <f>AVERAGEA(M3:M4)</f>
        <v>99126.258346670656</v>
      </c>
      <c r="R3" s="73">
        <f>SUM(Q3:$Q$102)</f>
        <v>7551027.6336266929</v>
      </c>
      <c r="S3" s="73">
        <f t="shared" ref="S3:S66" si="8">R3/M3</f>
        <v>76.134586184004036</v>
      </c>
      <c r="V3" s="78" t="s">
        <v>12</v>
      </c>
      <c r="W3" s="73">
        <f>1/1.025</f>
        <v>0.97560975609756106</v>
      </c>
    </row>
    <row r="4" spans="1:23" ht="15" x14ac:dyDescent="0.25">
      <c r="A4" s="3">
        <v>2</v>
      </c>
      <c r="B4" s="1">
        <v>31003</v>
      </c>
      <c r="C4" s="1">
        <v>29681</v>
      </c>
      <c r="D4" s="1">
        <v>60684</v>
      </c>
      <c r="E4" s="10">
        <v>4.223302976068201E-4</v>
      </c>
      <c r="F4" s="16">
        <v>3.4433671521772797E-4</v>
      </c>
      <c r="G4" s="13">
        <f t="shared" si="0"/>
        <v>10.220258044377385</v>
      </c>
      <c r="H4" s="2">
        <f t="shared" si="1"/>
        <v>13.093506216704244</v>
      </c>
      <c r="I4" s="37">
        <f t="shared" si="2"/>
        <v>23.31376426108163</v>
      </c>
      <c r="J4" s="225">
        <f t="shared" si="3"/>
        <v>3.8418305090438386E-4</v>
      </c>
      <c r="K4" s="73">
        <f t="shared" si="4"/>
        <v>3.8410926204590634E-4</v>
      </c>
      <c r="M4" s="73">
        <f t="shared" ref="M4:M7" si="9">M3*(1-K3)</f>
        <v>99072.524890704139</v>
      </c>
      <c r="N4" s="73">
        <f t="shared" si="5"/>
        <v>38.054674424798577</v>
      </c>
      <c r="O4" s="73">
        <f t="shared" si="6"/>
        <v>94298.655458136011</v>
      </c>
      <c r="P4" s="73">
        <f t="shared" si="7"/>
        <v>3224826.7101841415</v>
      </c>
      <c r="Q4" s="73">
        <f t="shared" ref="Q4:Q67" si="10">AVERAGEA(M4:M5)</f>
        <v>99053.497553491732</v>
      </c>
      <c r="R4" s="73">
        <f>SUM(Q4:$Q$102)</f>
        <v>7451901.3752800217</v>
      </c>
      <c r="S4" s="73">
        <f t="shared" si="8"/>
        <v>75.216629267305819</v>
      </c>
    </row>
    <row r="5" spans="1:23" ht="15" x14ac:dyDescent="0.25">
      <c r="A5" s="3">
        <v>3</v>
      </c>
      <c r="B5" s="1">
        <v>29245</v>
      </c>
      <c r="C5" s="1">
        <v>28477</v>
      </c>
      <c r="D5" s="1">
        <v>57722</v>
      </c>
      <c r="E5" s="10">
        <v>3.2291329324717018E-4</v>
      </c>
      <c r="F5" s="16">
        <v>3.379979360235263E-4</v>
      </c>
      <c r="G5" s="13">
        <f t="shared" si="0"/>
        <v>9.6251672241419577</v>
      </c>
      <c r="H5" s="2">
        <f t="shared" si="1"/>
        <v>9.4435992610134925</v>
      </c>
      <c r="I5" s="37">
        <f t="shared" si="2"/>
        <v>19.06876648515545</v>
      </c>
      <c r="J5" s="225">
        <f t="shared" si="3"/>
        <v>3.3035526290072154E-4</v>
      </c>
      <c r="K5" s="73">
        <f t="shared" si="4"/>
        <v>3.3030070160933178E-4</v>
      </c>
      <c r="M5" s="73">
        <f t="shared" si="9"/>
        <v>99034.47021627934</v>
      </c>
      <c r="N5" s="73">
        <f t="shared" si="5"/>
        <v>32.711154995951802</v>
      </c>
      <c r="O5" s="73">
        <f t="shared" si="6"/>
        <v>91963.350703586417</v>
      </c>
      <c r="P5" s="73">
        <f t="shared" si="7"/>
        <v>3130528.054726006</v>
      </c>
      <c r="Q5" s="73">
        <f t="shared" si="10"/>
        <v>99018.114638781364</v>
      </c>
      <c r="R5" s="73">
        <f>SUM(Q5:$Q$102)</f>
        <v>7352847.8777265316</v>
      </c>
      <c r="S5" s="73">
        <f t="shared" si="8"/>
        <v>74.245339644558086</v>
      </c>
    </row>
    <row r="6" spans="1:23" ht="15" x14ac:dyDescent="0.25">
      <c r="A6" s="3">
        <v>4</v>
      </c>
      <c r="B6" s="1">
        <v>30831</v>
      </c>
      <c r="C6" s="1">
        <v>28894</v>
      </c>
      <c r="D6" s="1">
        <v>59725</v>
      </c>
      <c r="E6" s="10">
        <v>2.282939706568452E-4</v>
      </c>
      <c r="F6" s="16">
        <v>2.7468128920806161E-4</v>
      </c>
      <c r="G6" s="13">
        <f t="shared" si="0"/>
        <v>7.9366411703777322</v>
      </c>
      <c r="H6" s="2">
        <f t="shared" si="1"/>
        <v>7.0385314093211946</v>
      </c>
      <c r="I6" s="37">
        <f t="shared" si="2"/>
        <v>14.975172579698928</v>
      </c>
      <c r="J6" s="225">
        <f t="shared" si="3"/>
        <v>2.5073541364083597E-4</v>
      </c>
      <c r="K6" s="73">
        <f t="shared" si="4"/>
        <v>2.5070398214399603E-4</v>
      </c>
      <c r="M6" s="73">
        <f t="shared" si="9"/>
        <v>99001.759061283388</v>
      </c>
      <c r="N6" s="73">
        <f t="shared" si="5"/>
        <v>24.820135235917405</v>
      </c>
      <c r="O6" s="73">
        <f t="shared" si="6"/>
        <v>89690.707457879675</v>
      </c>
      <c r="P6" s="73">
        <f t="shared" si="7"/>
        <v>3038564.7040224192</v>
      </c>
      <c r="Q6" s="73">
        <f t="shared" si="10"/>
        <v>98989.348993665422</v>
      </c>
      <c r="R6" s="73">
        <f>SUM(Q6:$Q$102)</f>
        <v>7253829.7630877504</v>
      </c>
      <c r="S6" s="73">
        <f t="shared" si="8"/>
        <v>73.26970583015131</v>
      </c>
    </row>
    <row r="7" spans="1:23" ht="15" x14ac:dyDescent="0.25">
      <c r="A7" s="3">
        <v>5</v>
      </c>
      <c r="B7" s="1">
        <v>29307</v>
      </c>
      <c r="C7" s="1">
        <v>27770</v>
      </c>
      <c r="D7" s="1">
        <v>57077</v>
      </c>
      <c r="E7" s="10">
        <v>1.9396467245826374E-4</v>
      </c>
      <c r="F7" s="16">
        <v>1.8939255329116541E-4</v>
      </c>
      <c r="G7" s="13">
        <f t="shared" si="0"/>
        <v>5.2594312048956633</v>
      </c>
      <c r="H7" s="2">
        <f t="shared" si="1"/>
        <v>5.6845226557343356</v>
      </c>
      <c r="I7" s="37">
        <f t="shared" si="2"/>
        <v>10.94395386063</v>
      </c>
      <c r="J7" s="225">
        <f t="shared" si="3"/>
        <v>1.9174017311053489E-4</v>
      </c>
      <c r="K7" s="73">
        <f t="shared" si="4"/>
        <v>1.9172179213833296E-4</v>
      </c>
      <c r="M7" s="73">
        <f t="shared" si="9"/>
        <v>98976.938926047471</v>
      </c>
      <c r="N7" s="73">
        <f t="shared" si="5"/>
        <v>18.976036111271242</v>
      </c>
      <c r="O7" s="73">
        <f t="shared" si="6"/>
        <v>87481.191844252389</v>
      </c>
      <c r="P7" s="73">
        <f t="shared" si="7"/>
        <v>2948873.9965645387</v>
      </c>
      <c r="Q7" s="73">
        <f t="shared" si="10"/>
        <v>98967.450907991835</v>
      </c>
      <c r="R7" s="73">
        <f>SUM(Q7:$Q$102)</f>
        <v>7154840.414094083</v>
      </c>
      <c r="S7" s="73">
        <f t="shared" si="8"/>
        <v>72.287954060086264</v>
      </c>
    </row>
    <row r="8" spans="1:23" ht="15" x14ac:dyDescent="0.25">
      <c r="A8" s="3">
        <v>6</v>
      </c>
      <c r="B8" s="1">
        <v>27928</v>
      </c>
      <c r="C8" s="1">
        <v>26511</v>
      </c>
      <c r="D8" s="1">
        <v>54439</v>
      </c>
      <c r="E8" s="10">
        <v>1.7584690789283403E-4</v>
      </c>
      <c r="F8" s="16">
        <v>1.3583252558968032E-4</v>
      </c>
      <c r="G8" s="13">
        <f t="shared" si="0"/>
        <v>3.6010560859080152</v>
      </c>
      <c r="H8" s="2">
        <f t="shared" si="1"/>
        <v>4.9110524436310685</v>
      </c>
      <c r="I8" s="37">
        <f t="shared" si="2"/>
        <v>8.5121085295390841</v>
      </c>
      <c r="J8" s="225">
        <f t="shared" si="3"/>
        <v>1.5636048659121372E-4</v>
      </c>
      <c r="K8" s="73">
        <f t="shared" si="4"/>
        <v>1.5634826292743043E-4</v>
      </c>
      <c r="L8">
        <f>((105*K8+90*(K7+K9)+45*(K6+K10)-30*(K5+K11))/315)</f>
        <v>1.5544493718840026E-4</v>
      </c>
      <c r="M8" s="73">
        <f>M7*(1-K7)</f>
        <v>98957.9628899362</v>
      </c>
      <c r="N8" s="73">
        <f t="shared" si="5"/>
        <v>15.382514325727243</v>
      </c>
      <c r="O8" s="73">
        <f t="shared" si="6"/>
        <v>85331.141261827914</v>
      </c>
      <c r="P8" s="73">
        <f t="shared" si="7"/>
        <v>2861392.8047202858</v>
      </c>
      <c r="Q8" s="73">
        <f t="shared" si="10"/>
        <v>98950.271632773336</v>
      </c>
      <c r="R8" s="73">
        <f>SUM(Q8:$Q$102)</f>
        <v>7055872.9631860917</v>
      </c>
      <c r="S8" s="73">
        <f t="shared" si="8"/>
        <v>71.301720014526069</v>
      </c>
    </row>
    <row r="9" spans="1:23" ht="15" x14ac:dyDescent="0.25">
      <c r="A9" s="3">
        <v>7</v>
      </c>
      <c r="B9" s="1">
        <v>27776</v>
      </c>
      <c r="C9" s="1">
        <v>26230</v>
      </c>
      <c r="D9" s="1">
        <v>54006</v>
      </c>
      <c r="E9" s="10">
        <v>1.5977901329590328E-4</v>
      </c>
      <c r="F9" s="16">
        <v>1.108884032646362E-4</v>
      </c>
      <c r="G9" s="13">
        <f t="shared" si="0"/>
        <v>2.9086028176314076</v>
      </c>
      <c r="H9" s="2">
        <f t="shared" si="1"/>
        <v>4.4380218733070098</v>
      </c>
      <c r="I9" s="37">
        <f t="shared" si="2"/>
        <v>7.3466246909384179</v>
      </c>
      <c r="J9" s="225">
        <f t="shared" si="3"/>
        <v>1.3603349055546453E-4</v>
      </c>
      <c r="K9" s="73">
        <f t="shared" si="4"/>
        <v>1.3602423841985178E-4</v>
      </c>
      <c r="L9" s="73">
        <f t="shared" ref="L9:L72" si="11">((105*K9+90*(K8+K10)+45*(K7+K11)-30*(K6+K12))/315)</f>
        <v>1.3766554695546351E-4</v>
      </c>
      <c r="M9" s="73">
        <f t="shared" ref="M9:M72" si="12">M8*(1-L8)</f>
        <v>98942.580375610472</v>
      </c>
      <c r="N9" s="73">
        <f t="shared" si="5"/>
        <v>13.620984444598434</v>
      </c>
      <c r="O9" s="73">
        <f t="shared" si="6"/>
        <v>83236.953139448058</v>
      </c>
      <c r="P9" s="73">
        <f t="shared" si="7"/>
        <v>2776061.6634584581</v>
      </c>
      <c r="Q9" s="73">
        <f t="shared" si="10"/>
        <v>98935.769883388173</v>
      </c>
      <c r="R9" s="73">
        <f>SUM(Q9:$Q$102)</f>
        <v>6956922.6915533189</v>
      </c>
      <c r="S9" s="73">
        <f t="shared" si="8"/>
        <v>70.312727494503605</v>
      </c>
    </row>
    <row r="10" spans="1:23" ht="15" x14ac:dyDescent="0.25">
      <c r="A10" s="3">
        <v>8</v>
      </c>
      <c r="B10" s="1">
        <v>28054</v>
      </c>
      <c r="C10" s="1">
        <v>26464</v>
      </c>
      <c r="D10" s="1">
        <v>54518</v>
      </c>
      <c r="E10" s="10">
        <v>1.595979259402681E-4</v>
      </c>
      <c r="F10" s="16">
        <v>1.0767210561094009E-4</v>
      </c>
      <c r="G10" s="13">
        <f t="shared" si="0"/>
        <v>2.8494346028879183</v>
      </c>
      <c r="H10" s="2">
        <f t="shared" si="1"/>
        <v>4.4773602143282814</v>
      </c>
      <c r="I10" s="37">
        <f t="shared" si="2"/>
        <v>7.3267948172162001</v>
      </c>
      <c r="J10" s="225">
        <f t="shared" si="3"/>
        <v>1.3439221573088153E-4</v>
      </c>
      <c r="K10" s="73">
        <f t="shared" si="4"/>
        <v>1.3438318550151873E-4</v>
      </c>
      <c r="L10" s="73">
        <f t="shared" si="11"/>
        <v>1.360217702544337E-4</v>
      </c>
      <c r="M10" s="73">
        <f t="shared" si="12"/>
        <v>98928.959391165874</v>
      </c>
      <c r="N10" s="73">
        <f t="shared" si="5"/>
        <v>13.45649218581093</v>
      </c>
      <c r="O10" s="73">
        <f t="shared" si="6"/>
        <v>81195.604174407024</v>
      </c>
      <c r="P10" s="73">
        <f t="shared" si="7"/>
        <v>2692824.7103190105</v>
      </c>
      <c r="Q10" s="73">
        <f t="shared" si="10"/>
        <v>98922.231145072961</v>
      </c>
      <c r="R10" s="73">
        <f>SUM(Q10:$Q$102)</f>
        <v>6857986.9216699302</v>
      </c>
      <c r="S10" s="73">
        <f t="shared" si="8"/>
        <v>69.322339625077802</v>
      </c>
    </row>
    <row r="11" spans="1:23" ht="15" x14ac:dyDescent="0.25">
      <c r="A11" s="3">
        <v>9</v>
      </c>
      <c r="B11" s="1">
        <v>27763</v>
      </c>
      <c r="C11" s="1">
        <v>26250</v>
      </c>
      <c r="D11" s="1">
        <v>54013</v>
      </c>
      <c r="E11" s="10">
        <v>1.6859823882403225E-4</v>
      </c>
      <c r="F11" s="16">
        <v>1.2132932340957033E-4</v>
      </c>
      <c r="G11" s="13">
        <f t="shared" si="0"/>
        <v>3.184894739501221</v>
      </c>
      <c r="H11" s="2">
        <f t="shared" si="1"/>
        <v>4.6807929044716072</v>
      </c>
      <c r="I11" s="37">
        <f t="shared" si="2"/>
        <v>7.8656876439728283</v>
      </c>
      <c r="J11" s="225">
        <f t="shared" si="3"/>
        <v>1.4562582422699772E-4</v>
      </c>
      <c r="K11" s="73">
        <f t="shared" si="4"/>
        <v>1.4561522130129845E-4</v>
      </c>
      <c r="L11" s="73">
        <f t="shared" si="11"/>
        <v>1.4394056652176714E-4</v>
      </c>
      <c r="M11" s="73">
        <f t="shared" si="12"/>
        <v>98915.502898980063</v>
      </c>
      <c r="N11" s="73">
        <f t="shared" si="5"/>
        <v>14.237953525065677</v>
      </c>
      <c r="O11" s="73">
        <f t="shared" si="6"/>
        <v>79204.448589844251</v>
      </c>
      <c r="P11" s="73">
        <f t="shared" si="7"/>
        <v>2611629.1061446038</v>
      </c>
      <c r="Q11" s="73">
        <f t="shared" si="10"/>
        <v>98908.38392221753</v>
      </c>
      <c r="R11" s="73">
        <f>SUM(Q11:$Q$102)</f>
        <v>6759064.6905248575</v>
      </c>
      <c r="S11" s="73">
        <f t="shared" si="8"/>
        <v>68.331702235065436</v>
      </c>
    </row>
    <row r="12" spans="1:23" ht="15" x14ac:dyDescent="0.25">
      <c r="A12" s="3">
        <v>10</v>
      </c>
      <c r="B12" s="1">
        <v>26535</v>
      </c>
      <c r="C12" s="1">
        <v>25156</v>
      </c>
      <c r="D12" s="1">
        <v>51691</v>
      </c>
      <c r="E12" s="10">
        <v>1.7041652030420199E-4</v>
      </c>
      <c r="F12" s="16">
        <v>1.4511853140834548E-4</v>
      </c>
      <c r="G12" s="13">
        <f t="shared" si="0"/>
        <v>3.6506017761083389</v>
      </c>
      <c r="H12" s="2">
        <f t="shared" si="1"/>
        <v>4.5220023662719999</v>
      </c>
      <c r="I12" s="37">
        <f t="shared" si="2"/>
        <v>8.1726041423803384</v>
      </c>
      <c r="J12" s="225">
        <f t="shared" si="3"/>
        <v>1.5810497267184498E-4</v>
      </c>
      <c r="K12" s="73">
        <f t="shared" si="4"/>
        <v>1.5809247473941301E-4</v>
      </c>
      <c r="L12" s="73">
        <f t="shared" si="11"/>
        <v>1.5581753697576798E-4</v>
      </c>
      <c r="M12" s="73">
        <f t="shared" si="12"/>
        <v>98901.264945454997</v>
      </c>
      <c r="N12" s="73">
        <f t="shared" si="5"/>
        <v>15.410551507593482</v>
      </c>
      <c r="O12" s="73">
        <f t="shared" si="6"/>
        <v>77261.510104042129</v>
      </c>
      <c r="P12" s="73">
        <f t="shared" si="7"/>
        <v>2532424.6575547596</v>
      </c>
      <c r="Q12" s="73">
        <f t="shared" si="10"/>
        <v>98893.559669701208</v>
      </c>
      <c r="R12" s="73">
        <f>SUM(Q12:$Q$102)</f>
        <v>6660156.3066026391</v>
      </c>
      <c r="S12" s="73">
        <f t="shared" si="8"/>
        <v>67.341467374312955</v>
      </c>
    </row>
    <row r="13" spans="1:23" ht="15" x14ac:dyDescent="0.25">
      <c r="A13" s="3">
        <v>11</v>
      </c>
      <c r="B13" s="1">
        <v>26062</v>
      </c>
      <c r="C13" s="1">
        <v>24856</v>
      </c>
      <c r="D13" s="1">
        <v>50918</v>
      </c>
      <c r="E13" s="10">
        <v>1.6626188598507961E-4</v>
      </c>
      <c r="F13" s="16">
        <v>1.6774155251300768E-4</v>
      </c>
      <c r="G13" s="13">
        <f t="shared" si="0"/>
        <v>4.1693840292633189</v>
      </c>
      <c r="H13" s="2">
        <f t="shared" si="1"/>
        <v>4.333117272543145</v>
      </c>
      <c r="I13" s="37">
        <f t="shared" si="2"/>
        <v>8.5025013018064648</v>
      </c>
      <c r="J13" s="225">
        <f t="shared" si="3"/>
        <v>1.6698419619400731E-4</v>
      </c>
      <c r="K13" s="73">
        <f t="shared" si="4"/>
        <v>1.6697025510914454E-4</v>
      </c>
      <c r="L13" s="73">
        <f t="shared" si="11"/>
        <v>1.6619013186895746E-4</v>
      </c>
      <c r="M13" s="73">
        <f t="shared" si="12"/>
        <v>98885.854393947404</v>
      </c>
      <c r="N13" s="73">
        <f t="shared" si="5"/>
        <v>16.433853181704762</v>
      </c>
      <c r="O13" s="73">
        <f t="shared" si="6"/>
        <v>75365.337956911899</v>
      </c>
      <c r="P13" s="73">
        <f t="shared" si="7"/>
        <v>2455163.1474507172</v>
      </c>
      <c r="Q13" s="73">
        <f t="shared" si="10"/>
        <v>98877.637467356544</v>
      </c>
      <c r="R13" s="73">
        <f>SUM(Q13:$Q$102)</f>
        <v>6561262.7469329378</v>
      </c>
      <c r="S13" s="73">
        <f t="shared" si="8"/>
        <v>66.351884070230966</v>
      </c>
    </row>
    <row r="14" spans="1:23" ht="15" x14ac:dyDescent="0.25">
      <c r="A14" s="3">
        <v>12</v>
      </c>
      <c r="B14" s="1">
        <v>26660</v>
      </c>
      <c r="C14" s="1">
        <v>24886</v>
      </c>
      <c r="D14" s="1">
        <v>51546</v>
      </c>
      <c r="E14" s="10">
        <v>1.6936934943006366E-4</v>
      </c>
      <c r="F14" s="16">
        <v>1.7867676829422469E-4</v>
      </c>
      <c r="G14" s="13">
        <f t="shared" si="0"/>
        <v>4.4465500557700759</v>
      </c>
      <c r="H14" s="2">
        <f t="shared" si="1"/>
        <v>4.515386855805497</v>
      </c>
      <c r="I14" s="37">
        <f t="shared" si="2"/>
        <v>8.9619369115755738</v>
      </c>
      <c r="J14" s="225">
        <f t="shared" si="3"/>
        <v>1.7386289744258669E-4</v>
      </c>
      <c r="K14" s="73">
        <f t="shared" si="4"/>
        <v>1.7384778416484892E-4</v>
      </c>
      <c r="L14" s="73">
        <f t="shared" si="11"/>
        <v>1.7378221804150877E-4</v>
      </c>
      <c r="M14" s="73">
        <f t="shared" si="12"/>
        <v>98869.420540765699</v>
      </c>
      <c r="N14" s="73">
        <f t="shared" si="5"/>
        <v>17.181747198061203</v>
      </c>
      <c r="O14" s="73">
        <f t="shared" si="6"/>
        <v>73514.939494105856</v>
      </c>
      <c r="P14" s="73">
        <f t="shared" si="7"/>
        <v>2379797.8094938057</v>
      </c>
      <c r="Q14" s="73">
        <f t="shared" si="10"/>
        <v>98860.829667166661</v>
      </c>
      <c r="R14" s="73">
        <f>SUM(Q14:$Q$102)</f>
        <v>6462385.1094655814</v>
      </c>
      <c r="S14" s="73">
        <f t="shared" si="8"/>
        <v>65.362829822604454</v>
      </c>
    </row>
    <row r="15" spans="1:23" ht="15" x14ac:dyDescent="0.25">
      <c r="A15" s="3">
        <v>13</v>
      </c>
      <c r="B15" s="1">
        <v>28232</v>
      </c>
      <c r="C15" s="1">
        <v>26802</v>
      </c>
      <c r="D15" s="1">
        <v>55034</v>
      </c>
      <c r="E15" s="10">
        <v>1.8528306284679996E-4</v>
      </c>
      <c r="F15" s="16">
        <v>1.7717548799728986E-4</v>
      </c>
      <c r="G15" s="13">
        <f t="shared" si="0"/>
        <v>4.7486574293033632</v>
      </c>
      <c r="H15" s="2">
        <f t="shared" si="1"/>
        <v>5.2309114302908561</v>
      </c>
      <c r="I15" s="37">
        <f t="shared" si="2"/>
        <v>9.9795688595942202</v>
      </c>
      <c r="J15" s="225">
        <f t="shared" si="3"/>
        <v>1.8133460877992188E-4</v>
      </c>
      <c r="K15" s="73">
        <f t="shared" si="4"/>
        <v>1.8131816865341044E-4</v>
      </c>
      <c r="L15" s="73">
        <f t="shared" si="11"/>
        <v>1.8080671349280614E-4</v>
      </c>
      <c r="M15" s="73">
        <f t="shared" si="12"/>
        <v>98852.238793567638</v>
      </c>
      <c r="N15" s="73">
        <f t="shared" si="5"/>
        <v>17.873148417682387</v>
      </c>
      <c r="O15" s="73">
        <f t="shared" si="6"/>
        <v>71709.428199864749</v>
      </c>
      <c r="P15" s="73">
        <f t="shared" si="7"/>
        <v>2306282.8699997007</v>
      </c>
      <c r="Q15" s="73">
        <f t="shared" si="10"/>
        <v>98843.302219358797</v>
      </c>
      <c r="R15" s="73">
        <f>SUM(Q15:$Q$102)</f>
        <v>6363524.2797984155</v>
      </c>
      <c r="S15" s="73">
        <f t="shared" si="8"/>
        <v>64.374103788254246</v>
      </c>
    </row>
    <row r="16" spans="1:23" ht="15" x14ac:dyDescent="0.25">
      <c r="A16" s="3">
        <v>14</v>
      </c>
      <c r="B16" s="1">
        <v>28488</v>
      </c>
      <c r="C16" s="1">
        <v>27453</v>
      </c>
      <c r="D16" s="1">
        <v>55941</v>
      </c>
      <c r="E16" s="10">
        <v>2.1018149694062015E-4</v>
      </c>
      <c r="F16" s="16">
        <v>1.7161592196892036E-4</v>
      </c>
      <c r="G16" s="13">
        <f t="shared" si="0"/>
        <v>4.7113719058127703</v>
      </c>
      <c r="H16" s="2">
        <f t="shared" si="1"/>
        <v>5.9876504848443872</v>
      </c>
      <c r="I16" s="37">
        <f t="shared" si="2"/>
        <v>10.699022390657158</v>
      </c>
      <c r="J16" s="225">
        <f t="shared" si="3"/>
        <v>1.9125547256318545E-4</v>
      </c>
      <c r="K16" s="73">
        <f t="shared" si="4"/>
        <v>1.9123718440128279E-4</v>
      </c>
      <c r="L16" s="73">
        <f t="shared" si="11"/>
        <v>1.9026705850967916E-4</v>
      </c>
      <c r="M16" s="73">
        <f t="shared" si="12"/>
        <v>98834.365645149956</v>
      </c>
      <c r="N16" s="73">
        <f t="shared" si="5"/>
        <v>18.804924030977418</v>
      </c>
      <c r="O16" s="73">
        <f t="shared" si="6"/>
        <v>69947.768442756569</v>
      </c>
      <c r="P16" s="73">
        <f t="shared" si="7"/>
        <v>2234573.4417998358</v>
      </c>
      <c r="Q16" s="73">
        <f t="shared" si="10"/>
        <v>98824.963183134474</v>
      </c>
      <c r="R16" s="73">
        <f>SUM(Q16:$Q$102)</f>
        <v>6264680.9775790563</v>
      </c>
      <c r="S16" s="73">
        <f t="shared" si="8"/>
        <v>63.385654743527759</v>
      </c>
    </row>
    <row r="17" spans="1:19" ht="15" x14ac:dyDescent="0.25">
      <c r="A17" s="3">
        <v>15</v>
      </c>
      <c r="B17" s="1">
        <v>29158</v>
      </c>
      <c r="C17" s="1">
        <v>27603</v>
      </c>
      <c r="D17" s="1">
        <v>56761</v>
      </c>
      <c r="E17" s="10">
        <v>2.4110845651628145E-4</v>
      </c>
      <c r="F17" s="16">
        <v>1.7101102633272506E-4</v>
      </c>
      <c r="G17" s="13">
        <f t="shared" si="0"/>
        <v>4.7204173598622097</v>
      </c>
      <c r="H17" s="2">
        <f t="shared" si="1"/>
        <v>7.0302403751017346</v>
      </c>
      <c r="I17" s="37">
        <f t="shared" si="2"/>
        <v>11.750657734963944</v>
      </c>
      <c r="J17" s="225">
        <f t="shared" si="3"/>
        <v>2.0701992098384357E-4</v>
      </c>
      <c r="K17" s="73">
        <f t="shared" si="4"/>
        <v>2.0699849383853941E-4</v>
      </c>
      <c r="L17" s="73">
        <f t="shared" si="11"/>
        <v>2.0670004018991372E-4</v>
      </c>
      <c r="M17" s="73">
        <f t="shared" si="12"/>
        <v>98815.560721118978</v>
      </c>
      <c r="N17" s="73">
        <f t="shared" si="5"/>
        <v>20.425180372447358</v>
      </c>
      <c r="O17" s="73">
        <f t="shared" si="6"/>
        <v>68228.741157664059</v>
      </c>
      <c r="P17" s="73">
        <f t="shared" si="7"/>
        <v>2164625.6733570783</v>
      </c>
      <c r="Q17" s="73">
        <f t="shared" si="10"/>
        <v>98805.348130932747</v>
      </c>
      <c r="R17" s="73">
        <f>SUM(Q17:$Q$102)</f>
        <v>6165856.0143959224</v>
      </c>
      <c r="S17" s="73">
        <f t="shared" si="8"/>
        <v>62.397622089069912</v>
      </c>
    </row>
    <row r="18" spans="1:19" ht="15" x14ac:dyDescent="0.25">
      <c r="A18" s="3">
        <v>16</v>
      </c>
      <c r="B18" s="1">
        <v>30099</v>
      </c>
      <c r="C18" s="1">
        <v>28463</v>
      </c>
      <c r="D18" s="1">
        <v>58562</v>
      </c>
      <c r="E18" s="10">
        <v>2.859872390735359E-4</v>
      </c>
      <c r="F18" s="16">
        <v>1.7961326759442756E-4</v>
      </c>
      <c r="G18" s="13">
        <f t="shared" si="0"/>
        <v>5.1123324355401918</v>
      </c>
      <c r="H18" s="2">
        <f t="shared" si="1"/>
        <v>8.6079299088743575</v>
      </c>
      <c r="I18" s="37">
        <f t="shared" si="2"/>
        <v>13.72026234441455</v>
      </c>
      <c r="J18" s="225">
        <f t="shared" si="3"/>
        <v>2.3428609583713928E-4</v>
      </c>
      <c r="K18" s="73">
        <f t="shared" si="4"/>
        <v>2.3425865299298021E-4</v>
      </c>
      <c r="L18" s="73">
        <f t="shared" si="11"/>
        <v>2.3662181375441076E-4</v>
      </c>
      <c r="M18" s="73">
        <f t="shared" si="12"/>
        <v>98795.135540746531</v>
      </c>
      <c r="N18" s="73">
        <f t="shared" si="5"/>
        <v>23.377084161766106</v>
      </c>
      <c r="O18" s="73">
        <f t="shared" si="6"/>
        <v>66550.866608902099</v>
      </c>
      <c r="P18" s="73">
        <f t="shared" si="7"/>
        <v>2096396.9321994153</v>
      </c>
      <c r="Q18" s="73">
        <f t="shared" si="10"/>
        <v>98783.446998665648</v>
      </c>
      <c r="R18" s="73">
        <f>SUM(Q18:$Q$102)</f>
        <v>6067050.6662649894</v>
      </c>
      <c r="S18" s="73">
        <f t="shared" si="8"/>
        <v>61.410418975160248</v>
      </c>
    </row>
    <row r="19" spans="1:19" ht="15" x14ac:dyDescent="0.25">
      <c r="A19" s="3">
        <v>17</v>
      </c>
      <c r="B19" s="1">
        <v>30777</v>
      </c>
      <c r="C19" s="1">
        <v>28836</v>
      </c>
      <c r="D19" s="1">
        <v>59613</v>
      </c>
      <c r="E19" s="10">
        <v>3.6202408805312329E-4</v>
      </c>
      <c r="F19" s="16">
        <v>1.9597969306188183E-4</v>
      </c>
      <c r="G19" s="13">
        <f t="shared" si="0"/>
        <v>5.6512704291324241</v>
      </c>
      <c r="H19" s="2">
        <f t="shared" si="1"/>
        <v>11.142015358010976</v>
      </c>
      <c r="I19" s="37">
        <f t="shared" si="2"/>
        <v>16.7932857871434</v>
      </c>
      <c r="J19" s="225">
        <f t="shared" si="3"/>
        <v>2.8170509431069401E-4</v>
      </c>
      <c r="K19" s="73">
        <f t="shared" si="4"/>
        <v>2.8166541915630727E-4</v>
      </c>
      <c r="L19" s="73">
        <f t="shared" si="11"/>
        <v>2.8636730167797529E-4</v>
      </c>
      <c r="M19" s="73">
        <f t="shared" si="12"/>
        <v>98771.758456584765</v>
      </c>
      <c r="N19" s="73">
        <f t="shared" si="5"/>
        <v>28.285001951197046</v>
      </c>
      <c r="O19" s="73">
        <f t="shared" si="6"/>
        <v>64912.311436232376</v>
      </c>
      <c r="P19" s="73">
        <f t="shared" si="7"/>
        <v>2029846.0655905134</v>
      </c>
      <c r="Q19" s="73">
        <f t="shared" si="10"/>
        <v>98757.615955609159</v>
      </c>
      <c r="R19" s="73">
        <f>SUM(Q19:$Q$102)</f>
        <v>5968267.2192663234</v>
      </c>
      <c r="S19" s="73">
        <f t="shared" si="8"/>
        <v>60.424835120149062</v>
      </c>
    </row>
    <row r="20" spans="1:19" ht="15" x14ac:dyDescent="0.25">
      <c r="A20" s="3">
        <v>18</v>
      </c>
      <c r="B20" s="1">
        <v>31196</v>
      </c>
      <c r="C20" s="1">
        <v>29774</v>
      </c>
      <c r="D20" s="1">
        <v>60970</v>
      </c>
      <c r="E20" s="10">
        <v>4.8275424143254383E-4</v>
      </c>
      <c r="F20" s="16">
        <v>2.1361078476402398E-4</v>
      </c>
      <c r="G20" s="13">
        <f t="shared" si="0"/>
        <v>6.36004750556405</v>
      </c>
      <c r="H20" s="2">
        <f t="shared" si="1"/>
        <v>15.060001315729638</v>
      </c>
      <c r="I20" s="37">
        <f t="shared" si="2"/>
        <v>21.420048821293687</v>
      </c>
      <c r="J20" s="225">
        <f t="shared" si="3"/>
        <v>3.5132112221246002E-4</v>
      </c>
      <c r="K20" s="73">
        <f t="shared" si="4"/>
        <v>3.5125941617331069E-4</v>
      </c>
      <c r="L20" s="73">
        <f t="shared" si="11"/>
        <v>3.5643007118142602E-4</v>
      </c>
      <c r="M20" s="73">
        <f t="shared" si="12"/>
        <v>98743.473454633568</v>
      </c>
      <c r="N20" s="73">
        <f t="shared" si="5"/>
        <v>35.195143272139831</v>
      </c>
      <c r="O20" s="73">
        <f t="shared" si="6"/>
        <v>63310.948949034828</v>
      </c>
      <c r="P20" s="73">
        <f t="shared" si="7"/>
        <v>1964933.7541542812</v>
      </c>
      <c r="Q20" s="73">
        <f t="shared" si="10"/>
        <v>98725.875882997498</v>
      </c>
      <c r="R20" s="73">
        <f>SUM(Q20:$Q$102)</f>
        <v>5869509.6033107145</v>
      </c>
      <c r="S20" s="73">
        <f t="shared" si="8"/>
        <v>59.44200054910349</v>
      </c>
    </row>
    <row r="21" spans="1:19" ht="15" x14ac:dyDescent="0.25">
      <c r="A21" s="3">
        <v>19</v>
      </c>
      <c r="B21" s="1">
        <v>33454</v>
      </c>
      <c r="C21" s="1">
        <v>32303</v>
      </c>
      <c r="D21" s="1">
        <v>65757</v>
      </c>
      <c r="E21" s="10">
        <v>6.3624521931006427E-4</v>
      </c>
      <c r="F21" s="16">
        <v>2.243222029471529E-4</v>
      </c>
      <c r="G21" s="13">
        <f t="shared" si="0"/>
        <v>7.2462801218018802</v>
      </c>
      <c r="H21" s="2">
        <f t="shared" si="1"/>
        <v>21.284947566798891</v>
      </c>
      <c r="I21" s="37">
        <f t="shared" si="2"/>
        <v>28.531227688600772</v>
      </c>
      <c r="J21" s="225">
        <f t="shared" si="3"/>
        <v>4.3388882839242622E-4</v>
      </c>
      <c r="K21" s="73">
        <f t="shared" si="4"/>
        <v>4.337947122471375E-4</v>
      </c>
      <c r="L21" s="73">
        <f t="shared" si="11"/>
        <v>4.3303604597903843E-4</v>
      </c>
      <c r="M21" s="73">
        <f t="shared" si="12"/>
        <v>98708.278311361428</v>
      </c>
      <c r="N21" s="73">
        <f t="shared" si="5"/>
        <v>42.744242545348243</v>
      </c>
      <c r="O21" s="73">
        <f t="shared" si="6"/>
        <v>61744.763924872561</v>
      </c>
      <c r="P21" s="73">
        <f t="shared" si="7"/>
        <v>1901622.8052052464</v>
      </c>
      <c r="Q21" s="73">
        <f t="shared" si="10"/>
        <v>98686.906190088746</v>
      </c>
      <c r="R21" s="73">
        <f>SUM(Q21:$Q$102)</f>
        <v>5770783.7274277173</v>
      </c>
      <c r="S21" s="73">
        <f t="shared" si="8"/>
        <v>58.463016741357691</v>
      </c>
    </row>
    <row r="22" spans="1:19" ht="15" x14ac:dyDescent="0.25">
      <c r="A22" s="3">
        <v>20</v>
      </c>
      <c r="B22" s="1">
        <v>37096</v>
      </c>
      <c r="C22" s="1">
        <v>35231</v>
      </c>
      <c r="D22" s="1">
        <v>72327</v>
      </c>
      <c r="E22" s="10">
        <v>7.7264544943457644E-4</v>
      </c>
      <c r="F22" s="16">
        <v>2.2443236874211792E-4</v>
      </c>
      <c r="G22" s="13">
        <f t="shared" si="0"/>
        <v>7.9069767831535565</v>
      </c>
      <c r="H22" s="2">
        <f t="shared" si="1"/>
        <v>28.662055592225048</v>
      </c>
      <c r="I22" s="37">
        <f t="shared" si="2"/>
        <v>36.569032375378605</v>
      </c>
      <c r="J22" s="225">
        <f t="shared" si="3"/>
        <v>5.0560692929858288E-4</v>
      </c>
      <c r="K22" s="73">
        <f t="shared" si="4"/>
        <v>5.0547913165444047E-4</v>
      </c>
      <c r="L22" s="73">
        <f t="shared" si="11"/>
        <v>4.9498084836854144E-4</v>
      </c>
      <c r="M22" s="73">
        <f t="shared" si="12"/>
        <v>98665.53406881608</v>
      </c>
      <c r="N22" s="73">
        <f t="shared" si="5"/>
        <v>48.837549758114619</v>
      </c>
      <c r="O22" s="73">
        <f t="shared" si="6"/>
        <v>60212.708503846457</v>
      </c>
      <c r="P22" s="73">
        <f t="shared" si="7"/>
        <v>1839878.0412803735</v>
      </c>
      <c r="Q22" s="73">
        <f t="shared" si="10"/>
        <v>98641.115293937022</v>
      </c>
      <c r="R22" s="73">
        <f>SUM(Q22:$Q$102)</f>
        <v>5672096.8212376293</v>
      </c>
      <c r="S22" s="73">
        <f t="shared" si="8"/>
        <v>57.488127690886685</v>
      </c>
    </row>
    <row r="23" spans="1:19" ht="15" x14ac:dyDescent="0.25">
      <c r="A23" s="3">
        <v>21</v>
      </c>
      <c r="B23" s="1">
        <v>37530</v>
      </c>
      <c r="C23" s="1">
        <v>35973</v>
      </c>
      <c r="D23" s="1">
        <v>73503</v>
      </c>
      <c r="E23" s="10">
        <v>8.4123286423711029E-4</v>
      </c>
      <c r="F23" s="16">
        <v>2.1760580694506776E-4</v>
      </c>
      <c r="G23" s="13">
        <f t="shared" si="0"/>
        <v>7.8279336932349226</v>
      </c>
      <c r="H23" s="2">
        <f t="shared" si="1"/>
        <v>31.571469394818749</v>
      </c>
      <c r="I23" s="37">
        <f t="shared" si="2"/>
        <v>39.399403088053674</v>
      </c>
      <c r="J23" s="225">
        <f t="shared" si="3"/>
        <v>5.3602442196990158E-4</v>
      </c>
      <c r="K23" s="73">
        <f t="shared" si="4"/>
        <v>5.358807865445403E-4</v>
      </c>
      <c r="L23" s="73">
        <f t="shared" si="11"/>
        <v>5.2887888965035847E-4</v>
      </c>
      <c r="M23" s="73">
        <f t="shared" si="12"/>
        <v>98616.696519057965</v>
      </c>
      <c r="N23" s="73">
        <f t="shared" si="5"/>
        <v>52.156288955986383</v>
      </c>
      <c r="O23" s="73">
        <f t="shared" si="6"/>
        <v>58715.028650057233</v>
      </c>
      <c r="P23" s="73">
        <f t="shared" si="7"/>
        <v>1779665.3327765269</v>
      </c>
      <c r="Q23" s="73">
        <f t="shared" si="10"/>
        <v>98590.618374579964</v>
      </c>
      <c r="R23" s="73">
        <f>SUM(Q23:$Q$102)</f>
        <v>5573455.7059436915</v>
      </c>
      <c r="S23" s="73">
        <f t="shared" si="8"/>
        <v>56.516349692028115</v>
      </c>
    </row>
    <row r="24" spans="1:19" ht="15" x14ac:dyDescent="0.25">
      <c r="A24" s="3">
        <v>22</v>
      </c>
      <c r="B24" s="1">
        <v>39199</v>
      </c>
      <c r="C24" s="1">
        <v>37760</v>
      </c>
      <c r="D24" s="1">
        <v>76959</v>
      </c>
      <c r="E24" s="10">
        <v>8.4473403222491391E-4</v>
      </c>
      <c r="F24" s="16">
        <v>2.1106091122351478E-4</v>
      </c>
      <c r="G24" s="13">
        <f t="shared" si="0"/>
        <v>7.9696600077999182</v>
      </c>
      <c r="H24" s="2">
        <f t="shared" si="1"/>
        <v>33.112729329184397</v>
      </c>
      <c r="I24" s="37">
        <f t="shared" si="2"/>
        <v>41.082389336984313</v>
      </c>
      <c r="J24" s="225">
        <f t="shared" si="3"/>
        <v>5.3382176661578656E-4</v>
      </c>
      <c r="K24" s="73">
        <f t="shared" si="4"/>
        <v>5.3367930912662231E-4</v>
      </c>
      <c r="L24" s="73">
        <f t="shared" si="11"/>
        <v>5.3530016900298137E-4</v>
      </c>
      <c r="M24" s="73">
        <f t="shared" si="12"/>
        <v>98564.540230101979</v>
      </c>
      <c r="N24" s="73">
        <f t="shared" si="5"/>
        <v>52.761615042865742</v>
      </c>
      <c r="O24" s="73">
        <f t="shared" si="6"/>
        <v>57252.659035023418</v>
      </c>
      <c r="P24" s="73">
        <f t="shared" si="7"/>
        <v>1720950.3041264699</v>
      </c>
      <c r="Q24" s="73">
        <f t="shared" si="10"/>
        <v>98538.159422580546</v>
      </c>
      <c r="R24" s="73">
        <f>SUM(Q24:$Q$102)</f>
        <v>5474865.087569112</v>
      </c>
      <c r="S24" s="73">
        <f t="shared" si="8"/>
        <v>55.545991233641118</v>
      </c>
    </row>
    <row r="25" spans="1:19" ht="15" x14ac:dyDescent="0.25">
      <c r="A25" s="3">
        <v>23</v>
      </c>
      <c r="B25" s="1">
        <v>40142</v>
      </c>
      <c r="C25" s="1">
        <v>38257</v>
      </c>
      <c r="D25" s="1">
        <v>78399</v>
      </c>
      <c r="E25" s="10">
        <v>8.2819940838030218E-4</v>
      </c>
      <c r="F25" s="16">
        <v>2.1052122972839608E-4</v>
      </c>
      <c r="G25" s="13">
        <f t="shared" si="0"/>
        <v>8.0539106857192486</v>
      </c>
      <c r="H25" s="2">
        <f t="shared" si="1"/>
        <v>33.24558065120209</v>
      </c>
      <c r="I25" s="37">
        <f t="shared" si="2"/>
        <v>41.299491336921335</v>
      </c>
      <c r="J25" s="225">
        <f t="shared" si="3"/>
        <v>5.2678594544472933E-4</v>
      </c>
      <c r="K25" s="73">
        <f t="shared" si="4"/>
        <v>5.2664721808948212E-4</v>
      </c>
      <c r="L25" s="73">
        <f t="shared" si="11"/>
        <v>5.308533358904297E-4</v>
      </c>
      <c r="M25" s="73">
        <f t="shared" si="12"/>
        <v>98511.778615059113</v>
      </c>
      <c r="N25" s="73">
        <f t="shared" si="5"/>
        <v>52.295306302301469</v>
      </c>
      <c r="O25" s="73">
        <f t="shared" si="6"/>
        <v>55826.352855576704</v>
      </c>
      <c r="P25" s="73">
        <f t="shared" si="7"/>
        <v>1663697.6450914466</v>
      </c>
      <c r="Q25" s="73">
        <f t="shared" si="10"/>
        <v>98485.630961907969</v>
      </c>
      <c r="R25" s="73">
        <f>SUM(Q25:$Q$102)</f>
        <v>5376326.9281465309</v>
      </c>
      <c r="S25" s="73">
        <f t="shared" si="8"/>
        <v>54.57547314372286</v>
      </c>
    </row>
    <row r="26" spans="1:19" ht="15" x14ac:dyDescent="0.25">
      <c r="A26" s="3">
        <v>24</v>
      </c>
      <c r="B26" s="1">
        <v>39896</v>
      </c>
      <c r="C26" s="1">
        <v>38575</v>
      </c>
      <c r="D26" s="1">
        <v>78471</v>
      </c>
      <c r="E26" s="10">
        <v>8.3003131358375592E-4</v>
      </c>
      <c r="F26" s="16">
        <v>2.1841927294429013E-4</v>
      </c>
      <c r="G26" s="13">
        <f t="shared" si="0"/>
        <v>8.425523453825992</v>
      </c>
      <c r="H26" s="2">
        <f t="shared" si="1"/>
        <v>33.114929286737528</v>
      </c>
      <c r="I26" s="37">
        <f t="shared" si="2"/>
        <v>41.540452740563524</v>
      </c>
      <c r="J26" s="225">
        <f t="shared" si="3"/>
        <v>5.293733065790359E-4</v>
      </c>
      <c r="K26" s="73">
        <f t="shared" si="4"/>
        <v>5.2923321325193395E-4</v>
      </c>
      <c r="L26" s="73">
        <f t="shared" si="11"/>
        <v>5.3481118299391641E-4</v>
      </c>
      <c r="M26" s="73">
        <f t="shared" si="12"/>
        <v>98459.483308756811</v>
      </c>
      <c r="N26" s="73">
        <f t="shared" si="5"/>
        <v>52.657232745332294</v>
      </c>
      <c r="O26" s="73">
        <f t="shared" si="6"/>
        <v>54435.821707251431</v>
      </c>
      <c r="P26" s="73">
        <f t="shared" si="7"/>
        <v>1607871.2922358699</v>
      </c>
      <c r="Q26" s="73">
        <f t="shared" si="10"/>
        <v>98433.154692384152</v>
      </c>
      <c r="R26" s="73">
        <f>SUM(Q26:$Q$102)</f>
        <v>5277841.2971846228</v>
      </c>
      <c r="S26" s="73">
        <f t="shared" si="8"/>
        <v>53.604194535877895</v>
      </c>
    </row>
    <row r="27" spans="1:19" ht="15" x14ac:dyDescent="0.25">
      <c r="A27" s="3">
        <v>25</v>
      </c>
      <c r="B27" s="1">
        <v>41252</v>
      </c>
      <c r="C27" s="1">
        <v>39750</v>
      </c>
      <c r="D27" s="1">
        <v>81002</v>
      </c>
      <c r="E27" s="10">
        <v>8.6047486353749299E-4</v>
      </c>
      <c r="F27" s="16">
        <v>2.3438904965595342E-4</v>
      </c>
      <c r="G27" s="13">
        <f t="shared" si="0"/>
        <v>9.3169647238241478</v>
      </c>
      <c r="H27" s="2">
        <f t="shared" si="1"/>
        <v>35.496309070648664</v>
      </c>
      <c r="I27" s="37">
        <f t="shared" si="2"/>
        <v>44.813273794472813</v>
      </c>
      <c r="J27" s="225">
        <f t="shared" si="3"/>
        <v>5.5323663359513114E-4</v>
      </c>
      <c r="K27" s="73">
        <f t="shared" si="4"/>
        <v>5.5308362642636499E-4</v>
      </c>
      <c r="L27" s="73">
        <f t="shared" si="11"/>
        <v>5.5492481392793193E-4</v>
      </c>
      <c r="M27" s="73">
        <f t="shared" si="12"/>
        <v>98406.826076011479</v>
      </c>
      <c r="N27" s="73">
        <f t="shared" si="5"/>
        <v>54.608389649467426</v>
      </c>
      <c r="O27" s="73">
        <f t="shared" si="6"/>
        <v>53079.715922972617</v>
      </c>
      <c r="P27" s="73">
        <f t="shared" si="7"/>
        <v>1553435.4705286184</v>
      </c>
      <c r="Q27" s="73">
        <f t="shared" si="10"/>
        <v>98379.521881186753</v>
      </c>
      <c r="R27" s="73">
        <f>SUM(Q27:$Q$102)</f>
        <v>5179408.1424922384</v>
      </c>
      <c r="S27" s="73">
        <f t="shared" si="8"/>
        <v>52.632610450128283</v>
      </c>
    </row>
    <row r="28" spans="1:19" ht="15" x14ac:dyDescent="0.25">
      <c r="A28" s="3">
        <v>26</v>
      </c>
      <c r="B28" s="1">
        <v>41541</v>
      </c>
      <c r="C28" s="1">
        <v>40306</v>
      </c>
      <c r="D28" s="1">
        <v>81847</v>
      </c>
      <c r="E28" s="10">
        <v>9.0638748355173742E-4</v>
      </c>
      <c r="F28" s="16">
        <v>2.5616535549633884E-4</v>
      </c>
      <c r="G28" s="13">
        <f t="shared" si="0"/>
        <v>10.325000818635433</v>
      </c>
      <c r="H28" s="2">
        <f t="shared" si="1"/>
        <v>37.652242454222723</v>
      </c>
      <c r="I28" s="37">
        <f t="shared" si="2"/>
        <v>47.977243272858153</v>
      </c>
      <c r="J28" s="225">
        <f t="shared" si="3"/>
        <v>5.8618206254179323E-4</v>
      </c>
      <c r="K28" s="73">
        <f t="shared" si="4"/>
        <v>5.8601029140126215E-4</v>
      </c>
      <c r="L28" s="73">
        <f t="shared" si="11"/>
        <v>5.8536719466098909E-4</v>
      </c>
      <c r="M28" s="73">
        <f t="shared" si="12"/>
        <v>98352.217686362012</v>
      </c>
      <c r="N28" s="73">
        <f t="shared" si="5"/>
        <v>57.572161755742854</v>
      </c>
      <c r="O28" s="73">
        <f t="shared" si="6"/>
        <v>51756.351874625092</v>
      </c>
      <c r="P28" s="73">
        <f t="shared" si="7"/>
        <v>1500355.754605646</v>
      </c>
      <c r="Q28" s="73">
        <f t="shared" si="10"/>
        <v>98323.431605484133</v>
      </c>
      <c r="R28" s="73">
        <f>SUM(Q28:$Q$102)</f>
        <v>5081028.620611052</v>
      </c>
      <c r="S28" s="73">
        <f t="shared" si="8"/>
        <v>51.661556191992318</v>
      </c>
    </row>
    <row r="29" spans="1:19" ht="15" x14ac:dyDescent="0.25">
      <c r="A29" s="3">
        <v>27</v>
      </c>
      <c r="B29" s="1">
        <v>43004</v>
      </c>
      <c r="C29" s="1">
        <v>41241</v>
      </c>
      <c r="D29" s="1">
        <v>84245</v>
      </c>
      <c r="E29" s="10">
        <v>9.4525315460925981E-4</v>
      </c>
      <c r="F29" s="16">
        <v>2.8050978643885162E-4</v>
      </c>
      <c r="G29" s="13">
        <f t="shared" si="0"/>
        <v>11.568504102524679</v>
      </c>
      <c r="H29" s="2">
        <f t="shared" si="1"/>
        <v>40.649666660816607</v>
      </c>
      <c r="I29" s="37">
        <f t="shared" si="2"/>
        <v>52.218170763341284</v>
      </c>
      <c r="J29" s="225">
        <f t="shared" si="3"/>
        <v>6.1983703202969057E-4</v>
      </c>
      <c r="K29" s="73">
        <f t="shared" si="4"/>
        <v>6.1964497274047403E-4</v>
      </c>
      <c r="L29" s="73">
        <f t="shared" si="11"/>
        <v>6.1557393783046293E-4</v>
      </c>
      <c r="M29" s="73">
        <f t="shared" si="12"/>
        <v>98294.645524606269</v>
      </c>
      <c r="N29" s="73">
        <f t="shared" si="5"/>
        <v>60.507622013232321</v>
      </c>
      <c r="O29" s="73">
        <f t="shared" si="6"/>
        <v>50464.444296704751</v>
      </c>
      <c r="P29" s="73">
        <f t="shared" si="7"/>
        <v>1448599.4027310212</v>
      </c>
      <c r="Q29" s="73">
        <f t="shared" si="10"/>
        <v>98264.391713599645</v>
      </c>
      <c r="R29" s="73">
        <f>SUM(Q29:$Q$102)</f>
        <v>4982705.1890055677</v>
      </c>
      <c r="S29" s="73">
        <f t="shared" si="8"/>
        <v>50.691522029633227</v>
      </c>
    </row>
    <row r="30" spans="1:19" ht="15" x14ac:dyDescent="0.25">
      <c r="A30" s="3">
        <v>28</v>
      </c>
      <c r="B30" s="1">
        <v>44657</v>
      </c>
      <c r="C30" s="1">
        <v>42738</v>
      </c>
      <c r="D30" s="1">
        <v>87395</v>
      </c>
      <c r="E30" s="10">
        <v>9.6281692156811242E-4</v>
      </c>
      <c r="F30" s="16">
        <v>3.0427678230459217E-4</v>
      </c>
      <c r="G30" s="13">
        <f t="shared" si="0"/>
        <v>13.004181122133661</v>
      </c>
      <c r="H30" s="2">
        <f t="shared" si="1"/>
        <v>42.996515266467199</v>
      </c>
      <c r="I30" s="37">
        <f t="shared" si="2"/>
        <v>56.000696388600858</v>
      </c>
      <c r="J30" s="225">
        <f t="shared" si="3"/>
        <v>6.4077689099606221E-4</v>
      </c>
      <c r="K30" s="73">
        <f t="shared" si="4"/>
        <v>6.4057163732689215E-4</v>
      </c>
      <c r="L30" s="73">
        <f t="shared" si="11"/>
        <v>6.3725789335728183E-4</v>
      </c>
      <c r="M30" s="73">
        <f t="shared" si="12"/>
        <v>98234.137902593036</v>
      </c>
      <c r="N30" s="73">
        <f t="shared" si="5"/>
        <v>62.600479775574058</v>
      </c>
      <c r="O30" s="73">
        <f t="shared" si="6"/>
        <v>49203.297268301074</v>
      </c>
      <c r="P30" s="73">
        <f t="shared" si="7"/>
        <v>1398134.9584343161</v>
      </c>
      <c r="Q30" s="73">
        <f t="shared" si="10"/>
        <v>98202.837662705249</v>
      </c>
      <c r="R30" s="73">
        <f>SUM(Q30:$Q$102)</f>
        <v>4884440.7972919689</v>
      </c>
      <c r="S30" s="73">
        <f t="shared" si="8"/>
        <v>49.722437653346951</v>
      </c>
    </row>
    <row r="31" spans="1:19" ht="15" x14ac:dyDescent="0.25">
      <c r="A31" s="3">
        <v>29</v>
      </c>
      <c r="B31" s="1">
        <v>44686</v>
      </c>
      <c r="C31" s="1">
        <v>42841</v>
      </c>
      <c r="D31" s="1">
        <v>87527</v>
      </c>
      <c r="E31" s="10">
        <v>9.6347118390687425E-4</v>
      </c>
      <c r="F31" s="16">
        <v>3.2535436938748244E-4</v>
      </c>
      <c r="G31" s="13">
        <f t="shared" si="0"/>
        <v>13.938506538929134</v>
      </c>
      <c r="H31" s="2">
        <f t="shared" si="1"/>
        <v>43.053673324062579</v>
      </c>
      <c r="I31" s="37">
        <f t="shared" si="2"/>
        <v>56.992179862991712</v>
      </c>
      <c r="J31" s="225">
        <f t="shared" si="3"/>
        <v>6.5113827576624025E-4</v>
      </c>
      <c r="K31" s="73">
        <f t="shared" si="4"/>
        <v>6.5092633124330668E-4</v>
      </c>
      <c r="L31" s="73">
        <f t="shared" si="11"/>
        <v>6.5136224004069289E-4</v>
      </c>
      <c r="M31" s="73">
        <f t="shared" si="12"/>
        <v>98171.537422817462</v>
      </c>
      <c r="N31" s="73">
        <f t="shared" si="5"/>
        <v>63.945232523969025</v>
      </c>
      <c r="O31" s="73">
        <f t="shared" si="6"/>
        <v>47972.626418280626</v>
      </c>
      <c r="P31" s="73">
        <f t="shared" si="7"/>
        <v>1348931.6611660151</v>
      </c>
      <c r="Q31" s="73">
        <f t="shared" si="10"/>
        <v>98139.564806555485</v>
      </c>
      <c r="R31" s="73">
        <f>SUM(Q31:$Q$102)</f>
        <v>4786237.9596292637</v>
      </c>
      <c r="S31" s="73">
        <f t="shared" si="8"/>
        <v>48.753825042133087</v>
      </c>
    </row>
    <row r="32" spans="1:19" ht="15" x14ac:dyDescent="0.25">
      <c r="A32" s="3">
        <v>30</v>
      </c>
      <c r="B32" s="1">
        <v>45058</v>
      </c>
      <c r="C32" s="1">
        <v>42789</v>
      </c>
      <c r="D32" s="1">
        <v>87847</v>
      </c>
      <c r="E32" s="10">
        <v>9.6475051578640589E-4</v>
      </c>
      <c r="F32" s="16">
        <v>3.4314940150046195E-4</v>
      </c>
      <c r="G32" s="13">
        <f t="shared" si="0"/>
        <v>14.683019740803266</v>
      </c>
      <c r="H32" s="2">
        <f t="shared" si="1"/>
        <v>43.469728740303879</v>
      </c>
      <c r="I32" s="37">
        <f t="shared" si="2"/>
        <v>58.152748481107146</v>
      </c>
      <c r="J32" s="225">
        <f t="shared" si="3"/>
        <v>6.6197762565718969E-4</v>
      </c>
      <c r="K32" s="73">
        <f t="shared" si="4"/>
        <v>6.6175856680883438E-4</v>
      </c>
      <c r="L32" s="73">
        <f t="shared" si="11"/>
        <v>6.6242671456453886E-4</v>
      </c>
      <c r="M32" s="73">
        <f t="shared" si="12"/>
        <v>98107.592190293493</v>
      </c>
      <c r="N32" s="73">
        <f t="shared" si="5"/>
        <v>64.989089968454209</v>
      </c>
      <c r="O32" s="73">
        <f t="shared" si="6"/>
        <v>46772.076937440186</v>
      </c>
      <c r="P32" s="73">
        <f t="shared" si="7"/>
        <v>1300959.0347477344</v>
      </c>
      <c r="Q32" s="73">
        <f t="shared" si="10"/>
        <v>98075.097645309259</v>
      </c>
      <c r="R32" s="73">
        <f>SUM(Q32:$Q$102)</f>
        <v>4688098.3948227074</v>
      </c>
      <c r="S32" s="73">
        <f t="shared" si="8"/>
        <v>47.785276247830851</v>
      </c>
    </row>
    <row r="33" spans="1:19" ht="15" x14ac:dyDescent="0.25">
      <c r="A33" s="3">
        <v>31</v>
      </c>
      <c r="B33" s="1">
        <v>45526</v>
      </c>
      <c r="C33" s="1">
        <v>42771</v>
      </c>
      <c r="D33" s="1">
        <v>88297</v>
      </c>
      <c r="E33" s="10">
        <v>9.8442452331077754E-4</v>
      </c>
      <c r="F33" s="16">
        <v>3.5866784375611685E-4</v>
      </c>
      <c r="G33" s="13">
        <f t="shared" si="0"/>
        <v>15.340582345292875</v>
      </c>
      <c r="H33" s="2">
        <f t="shared" si="1"/>
        <v>44.816910848246458</v>
      </c>
      <c r="I33" s="37">
        <f t="shared" si="2"/>
        <v>60.157493193539331</v>
      </c>
      <c r="J33" s="225">
        <f t="shared" si="3"/>
        <v>6.8130846114295308E-4</v>
      </c>
      <c r="K33" s="73">
        <f t="shared" si="4"/>
        <v>6.8107642323278483E-4</v>
      </c>
      <c r="L33" s="73">
        <f t="shared" si="11"/>
        <v>6.8148873194440185E-4</v>
      </c>
      <c r="M33" s="73">
        <f t="shared" si="12"/>
        <v>98042.603100325039</v>
      </c>
      <c r="N33" s="73">
        <f t="shared" si="5"/>
        <v>66.814929263375234</v>
      </c>
      <c r="O33" s="73">
        <f t="shared" si="6"/>
        <v>45601.067184566993</v>
      </c>
      <c r="P33" s="73">
        <f t="shared" si="7"/>
        <v>1254186.9578102941</v>
      </c>
      <c r="Q33" s="73">
        <f t="shared" si="10"/>
        <v>98009.195635693352</v>
      </c>
      <c r="R33" s="73">
        <f>SUM(Q33:$Q$102)</f>
        <v>4590023.2971773986</v>
      </c>
      <c r="S33" s="73">
        <f t="shared" si="8"/>
        <v>46.816620040988909</v>
      </c>
    </row>
    <row r="34" spans="1:19" ht="15" x14ac:dyDescent="0.25">
      <c r="A34" s="3">
        <v>32</v>
      </c>
      <c r="B34" s="1">
        <v>45193</v>
      </c>
      <c r="C34" s="1">
        <v>43121</v>
      </c>
      <c r="D34" s="1">
        <v>88314</v>
      </c>
      <c r="E34" s="10">
        <v>1.0326400125929571E-3</v>
      </c>
      <c r="F34" s="16">
        <v>3.7442498846413909E-4</v>
      </c>
      <c r="G34" s="13">
        <f t="shared" si="0"/>
        <v>16.145579927562142</v>
      </c>
      <c r="H34" s="2">
        <f t="shared" si="1"/>
        <v>46.668100089113508</v>
      </c>
      <c r="I34" s="37">
        <f t="shared" si="2"/>
        <v>62.813680016675647</v>
      </c>
      <c r="J34" s="225">
        <f t="shared" si="3"/>
        <v>7.1125393501229308E-4</v>
      </c>
      <c r="K34" s="73">
        <f t="shared" si="4"/>
        <v>7.1100105389010348E-4</v>
      </c>
      <c r="L34" s="73">
        <f t="shared" si="11"/>
        <v>7.1354241385544553E-4</v>
      </c>
      <c r="M34" s="73">
        <f t="shared" si="12"/>
        <v>97975.788171061664</v>
      </c>
      <c r="N34" s="73">
        <f t="shared" si="5"/>
        <v>69.90988039097283</v>
      </c>
      <c r="O34" s="73">
        <f t="shared" si="6"/>
        <v>44458.527386454691</v>
      </c>
      <c r="P34" s="73">
        <f t="shared" si="7"/>
        <v>1208585.8906257271</v>
      </c>
      <c r="Q34" s="73">
        <f t="shared" si="10"/>
        <v>97940.833230866177</v>
      </c>
      <c r="R34" s="73">
        <f>SUM(Q34:$Q$102)</f>
        <v>4492014.1015417054</v>
      </c>
      <c r="S34" s="73">
        <f t="shared" si="8"/>
        <v>45.84820582100177</v>
      </c>
    </row>
    <row r="35" spans="1:19" ht="15" x14ac:dyDescent="0.25">
      <c r="A35" s="3">
        <v>33</v>
      </c>
      <c r="B35" s="1">
        <v>46305</v>
      </c>
      <c r="C35" s="1">
        <v>43326</v>
      </c>
      <c r="D35" s="1">
        <v>89631</v>
      </c>
      <c r="E35" s="10">
        <v>1.1112872154756151E-3</v>
      </c>
      <c r="F35" s="16">
        <v>3.9425968199890521E-4</v>
      </c>
      <c r="G35" s="13">
        <f t="shared" si="0"/>
        <v>17.081694982284567</v>
      </c>
      <c r="H35" s="2">
        <f t="shared" si="1"/>
        <v>51.458154512598355</v>
      </c>
      <c r="I35" s="37">
        <f t="shared" si="2"/>
        <v>68.53984949488293</v>
      </c>
      <c r="J35" s="225">
        <f t="shared" si="3"/>
        <v>7.6468910862182652E-4</v>
      </c>
      <c r="K35" s="73">
        <f t="shared" si="4"/>
        <v>7.6439680841655644E-4</v>
      </c>
      <c r="L35" s="73">
        <f t="shared" si="11"/>
        <v>7.619442680107312E-4</v>
      </c>
      <c r="M35" s="73">
        <f t="shared" si="12"/>
        <v>97905.878290670691</v>
      </c>
      <c r="N35" s="73">
        <f t="shared" si="5"/>
        <v>74.598822768122773</v>
      </c>
      <c r="O35" s="73">
        <f t="shared" si="6"/>
        <v>43343.223747811615</v>
      </c>
      <c r="P35" s="73">
        <f t="shared" si="7"/>
        <v>1164127.3632392725</v>
      </c>
      <c r="Q35" s="73">
        <f t="shared" si="10"/>
        <v>97868.578879286622</v>
      </c>
      <c r="R35" s="73">
        <f>SUM(Q35:$Q$102)</f>
        <v>4394073.2683108393</v>
      </c>
      <c r="S35" s="73">
        <f t="shared" si="8"/>
        <v>44.880586794445257</v>
      </c>
    </row>
    <row r="36" spans="1:19" ht="15" x14ac:dyDescent="0.25">
      <c r="A36" s="3">
        <v>34</v>
      </c>
      <c r="B36" s="1">
        <v>48031</v>
      </c>
      <c r="C36" s="1">
        <v>45902</v>
      </c>
      <c r="D36" s="1">
        <v>93933</v>
      </c>
      <c r="E36" s="10">
        <v>1.2173364469021215E-3</v>
      </c>
      <c r="F36" s="16">
        <v>4.2300270196197142E-4</v>
      </c>
      <c r="G36" s="13">
        <f t="shared" si="0"/>
        <v>19.416670025458412</v>
      </c>
      <c r="H36" s="2">
        <f t="shared" si="1"/>
        <v>58.469886881155794</v>
      </c>
      <c r="I36" s="37">
        <f t="shared" si="2"/>
        <v>77.886556906614203</v>
      </c>
      <c r="J36" s="225">
        <f t="shared" si="3"/>
        <v>8.2917139776877351E-4</v>
      </c>
      <c r="K36" s="73">
        <f t="shared" si="4"/>
        <v>8.2882773015824363E-4</v>
      </c>
      <c r="L36" s="73">
        <f t="shared" si="11"/>
        <v>8.2943911381707009E-4</v>
      </c>
      <c r="M36" s="73">
        <f t="shared" si="12"/>
        <v>97831.279467902568</v>
      </c>
      <c r="N36" s="73">
        <f t="shared" si="5"/>
        <v>81.145089745448786</v>
      </c>
      <c r="O36" s="73">
        <f t="shared" si="6"/>
        <v>42253.852318946214</v>
      </c>
      <c r="P36" s="73">
        <f t="shared" si="7"/>
        <v>1120784.1394914605</v>
      </c>
      <c r="Q36" s="73">
        <f t="shared" si="10"/>
        <v>97790.706923029851</v>
      </c>
      <c r="R36" s="73">
        <f>SUM(Q36:$Q$102)</f>
        <v>4296204.6894315528</v>
      </c>
      <c r="S36" s="73">
        <f t="shared" si="8"/>
        <v>43.914428113363201</v>
      </c>
    </row>
    <row r="37" spans="1:19" ht="15" x14ac:dyDescent="0.25">
      <c r="A37" s="3">
        <v>35</v>
      </c>
      <c r="B37" s="1">
        <v>47726</v>
      </c>
      <c r="C37" s="1">
        <v>45356</v>
      </c>
      <c r="D37" s="1">
        <v>93082</v>
      </c>
      <c r="E37" s="10">
        <v>1.3477710942502799E-3</v>
      </c>
      <c r="F37" s="16">
        <v>4.6598226794998478E-4</v>
      </c>
      <c r="G37" s="13">
        <f t="shared" si="0"/>
        <v>21.135091745139508</v>
      </c>
      <c r="H37" s="2">
        <f t="shared" si="1"/>
        <v>64.323723244188855</v>
      </c>
      <c r="I37" s="37">
        <f t="shared" si="2"/>
        <v>85.45881498932836</v>
      </c>
      <c r="J37" s="225">
        <f t="shared" si="3"/>
        <v>9.1810247941952639E-4</v>
      </c>
      <c r="K37" s="73">
        <f t="shared" si="4"/>
        <v>9.1768115228851865E-4</v>
      </c>
      <c r="L37" s="73">
        <f t="shared" si="11"/>
        <v>9.1862501850606805E-4</v>
      </c>
      <c r="M37" s="73">
        <f t="shared" si="12"/>
        <v>97750.134378157119</v>
      </c>
      <c r="N37" s="73">
        <f t="shared" si="5"/>
        <v>89.79571900209703</v>
      </c>
      <c r="O37" s="73">
        <f t="shared" si="6"/>
        <v>41189.078362071647</v>
      </c>
      <c r="P37" s="73">
        <f t="shared" si="7"/>
        <v>1078530.287172514</v>
      </c>
      <c r="Q37" s="73">
        <f t="shared" si="10"/>
        <v>97705.236518656078</v>
      </c>
      <c r="R37" s="73">
        <f>SUM(Q37:$Q$102)</f>
        <v>4198413.9825085234</v>
      </c>
      <c r="S37" s="73">
        <f t="shared" si="8"/>
        <v>42.950467630729776</v>
      </c>
    </row>
    <row r="38" spans="1:19" ht="15" x14ac:dyDescent="0.25">
      <c r="A38" s="3">
        <v>36</v>
      </c>
      <c r="B38" s="1">
        <v>47774</v>
      </c>
      <c r="C38" s="1">
        <v>44883</v>
      </c>
      <c r="D38" s="1">
        <v>92657</v>
      </c>
      <c r="E38" s="10">
        <v>1.5039884416987229E-3</v>
      </c>
      <c r="F38" s="16">
        <v>5.2830897517301689E-4</v>
      </c>
      <c r="G38" s="13">
        <f t="shared" si="0"/>
        <v>23.712091732690517</v>
      </c>
      <c r="H38" s="2">
        <f t="shared" si="1"/>
        <v>71.851543813714784</v>
      </c>
      <c r="I38" s="37">
        <f t="shared" si="2"/>
        <v>95.563635546405294</v>
      </c>
      <c r="J38" s="225">
        <f t="shared" si="3"/>
        <v>1.0313698430383597E-3</v>
      </c>
      <c r="K38" s="73">
        <f t="shared" si="4"/>
        <v>1.0308381639634323E-3</v>
      </c>
      <c r="L38" s="73">
        <f t="shared" si="11"/>
        <v>1.029377874566679E-3</v>
      </c>
      <c r="M38" s="73">
        <f t="shared" si="12"/>
        <v>97660.338659155022</v>
      </c>
      <c r="N38" s="73">
        <f t="shared" si="5"/>
        <v>100.52939183842682</v>
      </c>
      <c r="O38" s="73">
        <f t="shared" si="6"/>
        <v>40147.552238242963</v>
      </c>
      <c r="P38" s="73">
        <f t="shared" si="7"/>
        <v>1037341.2088104411</v>
      </c>
      <c r="Q38" s="73">
        <f t="shared" si="10"/>
        <v>97610.073963235802</v>
      </c>
      <c r="R38" s="73">
        <f>SUM(Q38:$Q$102)</f>
        <v>4100708.745989867</v>
      </c>
      <c r="S38" s="73">
        <f t="shared" si="8"/>
        <v>41.989499548038403</v>
      </c>
    </row>
    <row r="39" spans="1:19" ht="15" x14ac:dyDescent="0.25">
      <c r="A39" s="3">
        <v>37</v>
      </c>
      <c r="B39" s="1">
        <v>47532</v>
      </c>
      <c r="C39" s="1">
        <v>44624</v>
      </c>
      <c r="D39" s="1">
        <v>92156</v>
      </c>
      <c r="E39" s="10">
        <v>1.6929854234307795E-3</v>
      </c>
      <c r="F39" s="16">
        <v>6.1373313089030108E-4</v>
      </c>
      <c r="G39" s="13">
        <f t="shared" si="0"/>
        <v>27.387227232848794</v>
      </c>
      <c r="H39" s="2">
        <f t="shared" si="1"/>
        <v>80.470983146511813</v>
      </c>
      <c r="I39" s="37">
        <f t="shared" si="2"/>
        <v>107.8582103793606</v>
      </c>
      <c r="J39" s="225">
        <f t="shared" si="3"/>
        <v>1.1703872822101718E-3</v>
      </c>
      <c r="K39" s="73">
        <f t="shared" si="4"/>
        <v>1.1697026461373605E-3</v>
      </c>
      <c r="L39" s="73">
        <f t="shared" si="11"/>
        <v>1.1702460317157351E-3</v>
      </c>
      <c r="M39" s="73">
        <f t="shared" si="12"/>
        <v>97559.809267316596</v>
      </c>
      <c r="N39" s="73">
        <f t="shared" si="5"/>
        <v>114.16897965002863</v>
      </c>
      <c r="O39" s="73">
        <f t="shared" si="6"/>
        <v>39128.024620732598</v>
      </c>
      <c r="P39" s="73">
        <f t="shared" si="7"/>
        <v>997193.65657219815</v>
      </c>
      <c r="Q39" s="73">
        <f t="shared" si="10"/>
        <v>97502.724777491589</v>
      </c>
      <c r="R39" s="73">
        <f>SUM(Q39:$Q$102)</f>
        <v>4003098.6720266319</v>
      </c>
      <c r="S39" s="73">
        <f t="shared" si="8"/>
        <v>41.032251929255317</v>
      </c>
    </row>
    <row r="40" spans="1:19" ht="15" x14ac:dyDescent="0.25">
      <c r="A40" s="3">
        <v>38</v>
      </c>
      <c r="B40" s="1">
        <v>46012</v>
      </c>
      <c r="C40" s="1">
        <v>44085</v>
      </c>
      <c r="D40" s="1">
        <v>90097</v>
      </c>
      <c r="E40" s="10">
        <v>1.9240519647761006E-3</v>
      </c>
      <c r="F40" s="16">
        <v>7.2297877017904835E-4</v>
      </c>
      <c r="G40" s="13">
        <f t="shared" si="0"/>
        <v>31.872519083343345</v>
      </c>
      <c r="H40" s="2">
        <f t="shared" si="1"/>
        <v>88.529479003277942</v>
      </c>
      <c r="I40" s="37">
        <f t="shared" si="2"/>
        <v>120.40199808662129</v>
      </c>
      <c r="J40" s="225">
        <f t="shared" si="3"/>
        <v>1.3363596799740424E-3</v>
      </c>
      <c r="K40" s="73">
        <f t="shared" si="4"/>
        <v>1.335467149001901E-3</v>
      </c>
      <c r="L40" s="73">
        <f t="shared" si="11"/>
        <v>1.3412888589185038E-3</v>
      </c>
      <c r="M40" s="73">
        <f t="shared" si="12"/>
        <v>97445.640287666567</v>
      </c>
      <c r="N40" s="73">
        <f t="shared" si="5"/>
        <v>130.70275166802458</v>
      </c>
      <c r="O40" s="73">
        <f t="shared" si="6"/>
        <v>38129.009956284208</v>
      </c>
      <c r="P40" s="73">
        <f t="shared" si="7"/>
        <v>958065.63195146562</v>
      </c>
      <c r="Q40" s="73">
        <f t="shared" si="10"/>
        <v>97380.288911832555</v>
      </c>
      <c r="R40" s="73">
        <f>SUM(Q40:$Q$102)</f>
        <v>3905595.9472491401</v>
      </c>
      <c r="S40" s="73">
        <f t="shared" si="8"/>
        <v>40.079740209203194</v>
      </c>
    </row>
    <row r="41" spans="1:19" ht="15" x14ac:dyDescent="0.25">
      <c r="A41" s="3">
        <v>39</v>
      </c>
      <c r="B41" s="1">
        <v>46197</v>
      </c>
      <c r="C41" s="1">
        <v>43848</v>
      </c>
      <c r="D41" s="1">
        <v>90045</v>
      </c>
      <c r="E41" s="10">
        <v>2.2023094525804141E-3</v>
      </c>
      <c r="F41" s="16">
        <v>8.5218074140832028E-4</v>
      </c>
      <c r="G41" s="13">
        <f t="shared" si="0"/>
        <v>37.366421149272028</v>
      </c>
      <c r="H41" s="2">
        <f t="shared" si="1"/>
        <v>101.74008978085739</v>
      </c>
      <c r="I41" s="37">
        <f t="shared" si="2"/>
        <v>139.10651093012942</v>
      </c>
      <c r="J41" s="225">
        <f t="shared" si="3"/>
        <v>1.5448554714879161E-3</v>
      </c>
      <c r="K41" s="73">
        <f t="shared" si="4"/>
        <v>1.5436627965231819E-3</v>
      </c>
      <c r="L41" s="73">
        <f t="shared" si="11"/>
        <v>1.5430187726535832E-3</v>
      </c>
      <c r="M41" s="73">
        <f t="shared" si="12"/>
        <v>97314.937535998542</v>
      </c>
      <c r="N41" s="73">
        <f t="shared" si="5"/>
        <v>150.15877547765558</v>
      </c>
      <c r="O41" s="73">
        <f t="shared" si="6"/>
        <v>37149.139453686097</v>
      </c>
      <c r="P41" s="73">
        <f t="shared" si="7"/>
        <v>919936.62199518143</v>
      </c>
      <c r="Q41" s="73">
        <f t="shared" si="10"/>
        <v>97239.858148259722</v>
      </c>
      <c r="R41" s="73">
        <f>SUM(Q41:$Q$102)</f>
        <v>3808215.6583373076</v>
      </c>
      <c r="S41" s="73">
        <f t="shared" si="8"/>
        <v>39.132899375582298</v>
      </c>
    </row>
    <row r="42" spans="1:19" ht="15" x14ac:dyDescent="0.25">
      <c r="A42" s="3">
        <v>40</v>
      </c>
      <c r="B42" s="1">
        <v>43261</v>
      </c>
      <c r="C42" s="1">
        <v>41881</v>
      </c>
      <c r="D42" s="1">
        <v>85142</v>
      </c>
      <c r="E42" s="10">
        <v>2.52232741416192E-3</v>
      </c>
      <c r="F42" s="16">
        <v>9.9297585894399134E-4</v>
      </c>
      <c r="G42" s="13">
        <f t="shared" si="0"/>
        <v>41.586821948433304</v>
      </c>
      <c r="H42" s="2">
        <f t="shared" si="1"/>
        <v>109.11840626405882</v>
      </c>
      <c r="I42" s="37">
        <f t="shared" si="2"/>
        <v>150.70522821249213</v>
      </c>
      <c r="J42" s="225">
        <f t="shared" si="3"/>
        <v>1.770045667384982E-3</v>
      </c>
      <c r="K42" s="73">
        <f t="shared" si="4"/>
        <v>1.7684800604208517E-3</v>
      </c>
      <c r="L42" s="73">
        <f t="shared" si="11"/>
        <v>1.770065503469444E-3</v>
      </c>
      <c r="M42" s="73">
        <f t="shared" si="12"/>
        <v>97164.778760520887</v>
      </c>
      <c r="N42" s="73">
        <f t="shared" si="5"/>
        <v>171.98802303624689</v>
      </c>
      <c r="O42" s="73">
        <f t="shared" si="6"/>
        <v>36187.139155240133</v>
      </c>
      <c r="P42" s="73">
        <f t="shared" si="7"/>
        <v>882787.48254149535</v>
      </c>
      <c r="Q42" s="73">
        <f t="shared" si="10"/>
        <v>97078.784749002763</v>
      </c>
      <c r="R42" s="73">
        <f>SUM(Q42:$Q$102)</f>
        <v>3710975.8001890476</v>
      </c>
      <c r="S42" s="73">
        <f t="shared" si="8"/>
        <v>38.192602788047076</v>
      </c>
    </row>
    <row r="43" spans="1:19" ht="15" x14ac:dyDescent="0.25">
      <c r="A43" s="3">
        <v>41</v>
      </c>
      <c r="B43" s="1">
        <v>40727</v>
      </c>
      <c r="C43" s="1">
        <v>39509</v>
      </c>
      <c r="D43" s="1">
        <v>80236</v>
      </c>
      <c r="E43" s="10">
        <v>2.86624177183133E-3</v>
      </c>
      <c r="F43" s="16">
        <v>1.1355282086337344E-3</v>
      </c>
      <c r="G43" s="13">
        <f t="shared" si="0"/>
        <v>44.863583994910215</v>
      </c>
      <c r="H43" s="2">
        <f t="shared" si="1"/>
        <v>116.73342864137457</v>
      </c>
      <c r="I43" s="37">
        <f t="shared" si="2"/>
        <v>161.59701263628477</v>
      </c>
      <c r="J43" s="225">
        <f t="shared" si="3"/>
        <v>2.0140212951329176E-3</v>
      </c>
      <c r="K43" s="73">
        <f t="shared" si="4"/>
        <v>2.0119945151318985E-3</v>
      </c>
      <c r="L43" s="73">
        <f t="shared" si="11"/>
        <v>2.0104978466852297E-3</v>
      </c>
      <c r="M43" s="73">
        <f t="shared" si="12"/>
        <v>96992.79073748464</v>
      </c>
      <c r="N43" s="73">
        <f t="shared" si="5"/>
        <v>195.00379692170827</v>
      </c>
      <c r="O43" s="73">
        <f t="shared" si="6"/>
        <v>35242.034681514335</v>
      </c>
      <c r="P43" s="73">
        <f t="shared" si="7"/>
        <v>846600.34338625509</v>
      </c>
      <c r="Q43" s="73">
        <f t="shared" si="10"/>
        <v>96895.288839023793</v>
      </c>
      <c r="R43" s="73">
        <f>SUM(Q43:$Q$102)</f>
        <v>3613897.0154400445</v>
      </c>
      <c r="S43" s="73">
        <f t="shared" si="8"/>
        <v>37.259439469281993</v>
      </c>
    </row>
    <row r="44" spans="1:19" ht="15" x14ac:dyDescent="0.25">
      <c r="A44" s="3">
        <v>42</v>
      </c>
      <c r="B44" s="1">
        <v>38399</v>
      </c>
      <c r="C44" s="1">
        <v>37201</v>
      </c>
      <c r="D44" s="1">
        <v>75600</v>
      </c>
      <c r="E44" s="10">
        <v>3.2102286658135595E-3</v>
      </c>
      <c r="F44" s="16">
        <v>1.2735160618066791E-3</v>
      </c>
      <c r="G44" s="13">
        <f t="shared" si="0"/>
        <v>47.37607101527027</v>
      </c>
      <c r="H44" s="2">
        <f t="shared" si="1"/>
        <v>123.26957053857487</v>
      </c>
      <c r="I44" s="37">
        <f t="shared" si="2"/>
        <v>170.64564155384514</v>
      </c>
      <c r="J44" s="225">
        <f t="shared" si="3"/>
        <v>2.2572174808709673E-3</v>
      </c>
      <c r="K44" s="73">
        <f t="shared" si="4"/>
        <v>2.2546718811772282E-3</v>
      </c>
      <c r="L44" s="73">
        <f t="shared" si="11"/>
        <v>2.2492114997884165E-3</v>
      </c>
      <c r="M44" s="73">
        <f t="shared" si="12"/>
        <v>96797.786940562932</v>
      </c>
      <c r="N44" s="73">
        <f t="shared" si="5"/>
        <v>217.71869554078148</v>
      </c>
      <c r="O44" s="73">
        <f t="shared" si="6"/>
        <v>34313.346972365216</v>
      </c>
      <c r="P44" s="73">
        <f t="shared" si="7"/>
        <v>811358.30870474095</v>
      </c>
      <c r="Q44" s="73">
        <f t="shared" si="10"/>
        <v>96688.927592792548</v>
      </c>
      <c r="R44" s="73">
        <f>SUM(Q44:$Q$102)</f>
        <v>3517001.72660102</v>
      </c>
      <c r="S44" s="73">
        <f t="shared" si="8"/>
        <v>36.333493127901534</v>
      </c>
    </row>
    <row r="45" spans="1:19" ht="15" x14ac:dyDescent="0.25">
      <c r="A45" s="3">
        <v>43</v>
      </c>
      <c r="B45" s="1">
        <v>37212</v>
      </c>
      <c r="C45" s="1">
        <v>36072</v>
      </c>
      <c r="D45" s="1">
        <v>73284</v>
      </c>
      <c r="E45" s="10">
        <v>3.5381427439981341E-3</v>
      </c>
      <c r="F45" s="16">
        <v>1.407851944181914E-3</v>
      </c>
      <c r="G45" s="13">
        <f t="shared" si="0"/>
        <v>50.784035330530003</v>
      </c>
      <c r="H45" s="2">
        <f t="shared" si="1"/>
        <v>131.66136778965856</v>
      </c>
      <c r="I45" s="37">
        <f t="shared" si="2"/>
        <v>182.44540312018856</v>
      </c>
      <c r="J45" s="225">
        <f t="shared" si="3"/>
        <v>2.4895666601193788E-3</v>
      </c>
      <c r="K45" s="73">
        <f t="shared" si="4"/>
        <v>2.4864702591403942E-3</v>
      </c>
      <c r="L45" s="73">
        <f t="shared" si="11"/>
        <v>2.4795889340877763E-3</v>
      </c>
      <c r="M45" s="73">
        <f t="shared" si="12"/>
        <v>96580.06824502215</v>
      </c>
      <c r="N45" s="73">
        <f t="shared" si="5"/>
        <v>239.47886847380141</v>
      </c>
      <c r="O45" s="73">
        <f t="shared" si="6"/>
        <v>33401.140485618285</v>
      </c>
      <c r="P45" s="73">
        <f t="shared" si="7"/>
        <v>777044.96173237555</v>
      </c>
      <c r="Q45" s="73">
        <f t="shared" si="10"/>
        <v>96460.328810785257</v>
      </c>
      <c r="R45" s="73">
        <f>SUM(Q45:$Q$102)</f>
        <v>3420312.7990082274</v>
      </c>
      <c r="S45" s="73">
        <f t="shared" si="8"/>
        <v>35.414271921313478</v>
      </c>
    </row>
    <row r="46" spans="1:19" ht="15" x14ac:dyDescent="0.25">
      <c r="A46" s="3">
        <v>44</v>
      </c>
      <c r="B46" s="1">
        <v>36486</v>
      </c>
      <c r="C46" s="1">
        <v>35591</v>
      </c>
      <c r="D46" s="1">
        <v>72077</v>
      </c>
      <c r="E46" s="10">
        <v>3.8540278458180722E-3</v>
      </c>
      <c r="F46" s="16">
        <v>1.5465656169985421E-3</v>
      </c>
      <c r="G46" s="13">
        <f t="shared" si="0"/>
        <v>55.043816874595109</v>
      </c>
      <c r="H46" s="2">
        <f t="shared" si="1"/>
        <v>140.61805998251819</v>
      </c>
      <c r="I46" s="37">
        <f t="shared" si="2"/>
        <v>195.6618768571133</v>
      </c>
      <c r="J46" s="225">
        <f t="shared" si="3"/>
        <v>2.7146229290496734E-3</v>
      </c>
      <c r="K46" s="73">
        <f t="shared" si="4"/>
        <v>2.7109416720544344E-3</v>
      </c>
      <c r="L46" s="73">
        <f t="shared" si="11"/>
        <v>2.7083045141565848E-3</v>
      </c>
      <c r="M46" s="73">
        <f t="shared" si="12"/>
        <v>96340.589376548349</v>
      </c>
      <c r="N46" s="73">
        <f t="shared" si="5"/>
        <v>260.91965310501109</v>
      </c>
      <c r="O46" s="73">
        <f t="shared" si="6"/>
        <v>32505.677451009014</v>
      </c>
      <c r="P46" s="73">
        <f t="shared" si="7"/>
        <v>743643.82124675729</v>
      </c>
      <c r="Q46" s="73">
        <f t="shared" si="10"/>
        <v>96210.129549995851</v>
      </c>
      <c r="R46" s="73">
        <f>SUM(Q46:$Q$102)</f>
        <v>3323852.4701974425</v>
      </c>
      <c r="S46" s="73">
        <f t="shared" si="8"/>
        <v>34.501060162774436</v>
      </c>
    </row>
    <row r="47" spans="1:19" ht="15" x14ac:dyDescent="0.25">
      <c r="A47" s="3">
        <v>45</v>
      </c>
      <c r="B47" s="1">
        <v>34466</v>
      </c>
      <c r="C47" s="1">
        <v>34083</v>
      </c>
      <c r="D47" s="1">
        <v>68549</v>
      </c>
      <c r="E47" s="10">
        <v>4.1845701024588412E-3</v>
      </c>
      <c r="F47" s="16">
        <v>1.7012378515376277E-3</v>
      </c>
      <c r="G47" s="13">
        <f t="shared" si="0"/>
        <v>57.983289693956962</v>
      </c>
      <c r="H47" s="2">
        <f t="shared" si="1"/>
        <v>144.22539315134642</v>
      </c>
      <c r="I47" s="37">
        <f t="shared" si="2"/>
        <v>202.20868284530337</v>
      </c>
      <c r="J47" s="225">
        <f t="shared" si="3"/>
        <v>2.9498414688077634E-3</v>
      </c>
      <c r="K47" s="73">
        <f t="shared" si="4"/>
        <v>2.9454949613485493E-3</v>
      </c>
      <c r="L47" s="73">
        <f t="shared" si="11"/>
        <v>2.9498671914220164E-3</v>
      </c>
      <c r="M47" s="73">
        <f t="shared" si="12"/>
        <v>96079.669723443338</v>
      </c>
      <c r="N47" s="73">
        <f t="shared" si="5"/>
        <v>283.42226547985047</v>
      </c>
      <c r="O47" s="73">
        <f t="shared" si="6"/>
        <v>31626.967978568515</v>
      </c>
      <c r="P47" s="73">
        <f t="shared" si="7"/>
        <v>711138.14379574836</v>
      </c>
      <c r="Q47" s="73">
        <f t="shared" si="10"/>
        <v>95937.958590703405</v>
      </c>
      <c r="R47" s="73">
        <f>SUM(Q47:$Q$102)</f>
        <v>3227642.3406474465</v>
      </c>
      <c r="S47" s="73">
        <f t="shared" si="8"/>
        <v>33.5933954596006</v>
      </c>
    </row>
    <row r="48" spans="1:19" ht="15" x14ac:dyDescent="0.25">
      <c r="A48" s="3">
        <v>46</v>
      </c>
      <c r="B48" s="1">
        <v>34817</v>
      </c>
      <c r="C48" s="1">
        <v>34280</v>
      </c>
      <c r="D48" s="1">
        <v>69097</v>
      </c>
      <c r="E48" s="10">
        <v>4.5704264246839536E-3</v>
      </c>
      <c r="F48" s="16">
        <v>1.8822613466032067E-3</v>
      </c>
      <c r="G48" s="13">
        <f t="shared" si="0"/>
        <v>64.523918961557925</v>
      </c>
      <c r="H48" s="2">
        <f t="shared" si="1"/>
        <v>159.1285368282212</v>
      </c>
      <c r="I48" s="37">
        <f t="shared" si="2"/>
        <v>223.65245578977914</v>
      </c>
      <c r="J48" s="225">
        <f t="shared" si="3"/>
        <v>3.2367896694469969E-3</v>
      </c>
      <c r="K48" s="73">
        <f t="shared" si="4"/>
        <v>3.2315569130645372E-3</v>
      </c>
      <c r="L48" s="73">
        <f t="shared" si="11"/>
        <v>3.2299296213919976E-3</v>
      </c>
      <c r="M48" s="73">
        <f t="shared" si="12"/>
        <v>95796.247457963487</v>
      </c>
      <c r="N48" s="73">
        <f t="shared" si="5"/>
        <v>309.41513728267455</v>
      </c>
      <c r="O48" s="73">
        <f t="shared" si="6"/>
        <v>30764.558656940866</v>
      </c>
      <c r="P48" s="73">
        <f t="shared" si="7"/>
        <v>679511.17581717984</v>
      </c>
      <c r="Q48" s="73">
        <f t="shared" si="10"/>
        <v>95641.539889322157</v>
      </c>
      <c r="R48" s="73">
        <f>SUM(Q48:$Q$102)</f>
        <v>3131704.3820567424</v>
      </c>
      <c r="S48" s="73">
        <f t="shared" si="8"/>
        <v>32.691305402447739</v>
      </c>
    </row>
    <row r="49" spans="1:31" ht="15" x14ac:dyDescent="0.25">
      <c r="A49" s="3">
        <v>47</v>
      </c>
      <c r="B49" s="1">
        <v>35741</v>
      </c>
      <c r="C49" s="1">
        <v>35882</v>
      </c>
      <c r="D49" s="1">
        <v>71623</v>
      </c>
      <c r="E49" s="10">
        <v>5.0523812200301121E-3</v>
      </c>
      <c r="F49" s="16">
        <v>2.0948614675166104E-3</v>
      </c>
      <c r="G49" s="13">
        <f t="shared" si="0"/>
        <v>75.167819177431014</v>
      </c>
      <c r="H49" s="2">
        <f t="shared" si="1"/>
        <v>180.57715718509624</v>
      </c>
      <c r="I49" s="37">
        <f t="shared" si="2"/>
        <v>255.74497636252727</v>
      </c>
      <c r="J49" s="225">
        <f t="shared" si="3"/>
        <v>3.5707101959220819E-3</v>
      </c>
      <c r="K49" s="73">
        <f t="shared" si="4"/>
        <v>3.5643427912439574E-3</v>
      </c>
      <c r="L49" s="73">
        <f t="shared" si="11"/>
        <v>3.5734095344947775E-3</v>
      </c>
      <c r="M49" s="73">
        <f t="shared" si="12"/>
        <v>95486.832320680813</v>
      </c>
      <c r="N49" s="73">
        <f t="shared" si="5"/>
        <v>341.21355703342124</v>
      </c>
      <c r="O49" s="73">
        <f t="shared" si="6"/>
        <v>29917.259802581233</v>
      </c>
      <c r="P49" s="73">
        <f t="shared" si="7"/>
        <v>648746.61716023891</v>
      </c>
      <c r="Q49" s="73">
        <f t="shared" si="10"/>
        <v>95316.225542164102</v>
      </c>
      <c r="R49" s="73">
        <f>SUM(Q49:$Q$102)</f>
        <v>3036062.8421674208</v>
      </c>
      <c r="S49" s="73">
        <f t="shared" si="8"/>
        <v>31.795617975588257</v>
      </c>
    </row>
    <row r="50" spans="1:31" ht="15" x14ac:dyDescent="0.25">
      <c r="A50" s="3">
        <v>48</v>
      </c>
      <c r="B50" s="1">
        <v>36812</v>
      </c>
      <c r="C50" s="1">
        <v>37026</v>
      </c>
      <c r="D50" s="1">
        <v>73838</v>
      </c>
      <c r="E50" s="10">
        <v>5.6579443984637896E-3</v>
      </c>
      <c r="F50" s="16">
        <v>2.3369411658921363E-3</v>
      </c>
      <c r="G50" s="13">
        <f t="shared" si="0"/>
        <v>86.527583608322246</v>
      </c>
      <c r="H50" s="2">
        <f t="shared" si="1"/>
        <v>208.28024919624903</v>
      </c>
      <c r="I50" s="37">
        <f t="shared" si="2"/>
        <v>294.80783280457126</v>
      </c>
      <c r="J50" s="225">
        <f t="shared" si="3"/>
        <v>3.9926302554859454E-3</v>
      </c>
      <c r="K50" s="73">
        <f t="shared" si="4"/>
        <v>3.9846703045449683E-3</v>
      </c>
      <c r="L50" s="73">
        <f t="shared" si="11"/>
        <v>3.9944462995381725E-3</v>
      </c>
      <c r="M50" s="73">
        <f t="shared" si="12"/>
        <v>95145.618763647391</v>
      </c>
      <c r="N50" s="73">
        <f t="shared" si="5"/>
        <v>380.05406478772056</v>
      </c>
      <c r="O50" s="73">
        <f t="shared" si="6"/>
        <v>29083.271396250468</v>
      </c>
      <c r="P50" s="73">
        <f t="shared" si="7"/>
        <v>618829.35735765775</v>
      </c>
      <c r="Q50" s="73">
        <f t="shared" si="10"/>
        <v>94955.591731253531</v>
      </c>
      <c r="R50" s="73">
        <f>SUM(Q50:$Q$102)</f>
        <v>2940746.6166252564</v>
      </c>
      <c r="S50" s="73">
        <f t="shared" si="8"/>
        <v>30.907851090131722</v>
      </c>
    </row>
    <row r="51" spans="1:31" ht="15" x14ac:dyDescent="0.25">
      <c r="A51" s="3">
        <v>49</v>
      </c>
      <c r="B51" s="1">
        <v>38114</v>
      </c>
      <c r="C51" s="1">
        <v>38215</v>
      </c>
      <c r="D51" s="1">
        <v>76329</v>
      </c>
      <c r="E51" s="10">
        <v>6.3908589163582576E-3</v>
      </c>
      <c r="F51" s="16">
        <v>2.5996104017186952E-3</v>
      </c>
      <c r="G51" s="13">
        <f t="shared" si="0"/>
        <v>99.344111501679933</v>
      </c>
      <c r="H51" s="2">
        <f t="shared" si="1"/>
        <v>243.58119673807863</v>
      </c>
      <c r="I51" s="37">
        <f t="shared" si="2"/>
        <v>342.92530823975858</v>
      </c>
      <c r="J51" s="225">
        <f t="shared" si="3"/>
        <v>4.4927263325834034E-3</v>
      </c>
      <c r="K51" s="73">
        <f t="shared" si="4"/>
        <v>4.4826491346461328E-3</v>
      </c>
      <c r="L51" s="73">
        <f t="shared" si="11"/>
        <v>4.4862370572984313E-3</v>
      </c>
      <c r="M51" s="73">
        <f t="shared" si="12"/>
        <v>94765.564698859671</v>
      </c>
      <c r="N51" s="73">
        <f t="shared" si="5"/>
        <v>425.14078810783394</v>
      </c>
      <c r="O51" s="73">
        <f t="shared" si="6"/>
        <v>28260.585200432441</v>
      </c>
      <c r="P51" s="73">
        <f t="shared" si="7"/>
        <v>589746.08596140717</v>
      </c>
      <c r="Q51" s="73">
        <f t="shared" si="10"/>
        <v>94552.994304805761</v>
      </c>
      <c r="R51" s="73">
        <f>SUM(Q51:$Q$102)</f>
        <v>2845791.0248940028</v>
      </c>
      <c r="S51" s="73">
        <f t="shared" si="8"/>
        <v>30.029800739722145</v>
      </c>
    </row>
    <row r="52" spans="1:31" ht="15" x14ac:dyDescent="0.25">
      <c r="A52" s="3">
        <v>50</v>
      </c>
      <c r="B52" s="1">
        <v>37575</v>
      </c>
      <c r="C52" s="1">
        <v>37626</v>
      </c>
      <c r="D52" s="1">
        <v>75201</v>
      </c>
      <c r="E52" s="10">
        <v>7.2261597700021881E-3</v>
      </c>
      <c r="F52" s="16">
        <v>2.870935554136107E-3</v>
      </c>
      <c r="G52" s="13">
        <f t="shared" si="0"/>
        <v>108.02182115992517</v>
      </c>
      <c r="H52" s="2">
        <f t="shared" si="1"/>
        <v>271.52295335783219</v>
      </c>
      <c r="I52" s="37">
        <f t="shared" si="2"/>
        <v>379.54477451775733</v>
      </c>
      <c r="J52" s="225">
        <f t="shared" si="3"/>
        <v>5.0470708437089576E-3</v>
      </c>
      <c r="K52" s="73">
        <f t="shared" si="4"/>
        <v>5.034355781924793E-3</v>
      </c>
      <c r="L52" s="73">
        <f t="shared" si="11"/>
        <v>5.0270218168123552E-3</v>
      </c>
      <c r="M52" s="73">
        <f t="shared" si="12"/>
        <v>94340.423910751837</v>
      </c>
      <c r="N52" s="73">
        <f t="shared" si="5"/>
        <v>474.25136920667137</v>
      </c>
      <c r="O52" s="73">
        <f t="shared" si="6"/>
        <v>27447.611234971049</v>
      </c>
      <c r="P52" s="73">
        <f t="shared" si="7"/>
        <v>561485.50076097494</v>
      </c>
      <c r="Q52" s="73">
        <f t="shared" si="10"/>
        <v>94103.298226148501</v>
      </c>
      <c r="R52" s="73">
        <f>SUM(Q52:$Q$102)</f>
        <v>2751238.0305891968</v>
      </c>
      <c r="S52" s="73">
        <f t="shared" si="8"/>
        <v>29.162875430705398</v>
      </c>
    </row>
    <row r="53" spans="1:31" ht="15" x14ac:dyDescent="0.25">
      <c r="A53" s="3">
        <v>51</v>
      </c>
      <c r="B53" s="1">
        <v>35888</v>
      </c>
      <c r="C53" s="1">
        <v>36295</v>
      </c>
      <c r="D53" s="1">
        <v>72183</v>
      </c>
      <c r="E53" s="10">
        <v>8.115571127151177E-3</v>
      </c>
      <c r="F53" s="16">
        <v>3.1419583022582486E-3</v>
      </c>
      <c r="G53" s="13">
        <f t="shared" si="0"/>
        <v>114.03737658046313</v>
      </c>
      <c r="H53" s="2">
        <f t="shared" si="1"/>
        <v>291.25161661120143</v>
      </c>
      <c r="I53" s="37">
        <f t="shared" si="2"/>
        <v>405.28899319166453</v>
      </c>
      <c r="J53" s="225">
        <f t="shared" si="3"/>
        <v>5.614742989231045E-3</v>
      </c>
      <c r="K53" s="73">
        <f t="shared" si="4"/>
        <v>5.5990097795622917E-3</v>
      </c>
      <c r="L53" s="73">
        <f t="shared" si="11"/>
        <v>5.5912111920579334E-3</v>
      </c>
      <c r="M53" s="73">
        <f t="shared" si="12"/>
        <v>93866.172541545166</v>
      </c>
      <c r="N53" s="73">
        <f t="shared" si="5"/>
        <v>524.825594469934</v>
      </c>
      <c r="O53" s="73">
        <f t="shared" si="6"/>
        <v>26643.542921437533</v>
      </c>
      <c r="P53" s="73">
        <f t="shared" si="7"/>
        <v>534037.88952600386</v>
      </c>
      <c r="Q53" s="73">
        <f t="shared" si="10"/>
        <v>93603.759744310199</v>
      </c>
      <c r="R53" s="73">
        <f>SUM(Q53:$Q$102)</f>
        <v>2657134.732363048</v>
      </c>
      <c r="S53" s="73">
        <f t="shared" si="8"/>
        <v>28.307692328532948</v>
      </c>
    </row>
    <row r="54" spans="1:31" ht="15" x14ac:dyDescent="0.25">
      <c r="A54" s="3">
        <v>52</v>
      </c>
      <c r="B54" s="1">
        <v>36694</v>
      </c>
      <c r="C54" s="1">
        <v>37640</v>
      </c>
      <c r="D54" s="1">
        <v>74334</v>
      </c>
      <c r="E54" s="10">
        <v>9.0057256690809131E-3</v>
      </c>
      <c r="F54" s="16">
        <v>3.412158073222846E-3</v>
      </c>
      <c r="G54" s="13">
        <f t="shared" si="0"/>
        <v>128.43362987610791</v>
      </c>
      <c r="H54" s="2">
        <f t="shared" si="1"/>
        <v>330.45609770125503</v>
      </c>
      <c r="I54" s="37">
        <f t="shared" si="2"/>
        <v>458.88972757736292</v>
      </c>
      <c r="J54" s="225">
        <f t="shared" si="3"/>
        <v>6.1733490405112453E-3</v>
      </c>
      <c r="K54" s="73">
        <f t="shared" si="4"/>
        <v>6.1543330721820499E-3</v>
      </c>
      <c r="L54" s="73">
        <f t="shared" si="11"/>
        <v>6.1595107082200668E-3</v>
      </c>
      <c r="M54" s="73">
        <f t="shared" si="12"/>
        <v>93341.346947075232</v>
      </c>
      <c r="N54" s="73">
        <f t="shared" si="5"/>
        <v>574.93702604019199</v>
      </c>
      <c r="O54" s="73">
        <f t="shared" si="6"/>
        <v>25848.364142496695</v>
      </c>
      <c r="P54" s="73">
        <f t="shared" si="7"/>
        <v>507394.34660456667</v>
      </c>
      <c r="Q54" s="73">
        <f t="shared" si="10"/>
        <v>93053.878434055136</v>
      </c>
      <c r="R54" s="73">
        <f>SUM(Q54:$Q$102)</f>
        <v>2563530.9726187382</v>
      </c>
      <c r="S54" s="73">
        <f t="shared" si="8"/>
        <v>27.464045211092426</v>
      </c>
    </row>
    <row r="55" spans="1:31" ht="15" x14ac:dyDescent="0.25">
      <c r="A55" s="3">
        <v>53</v>
      </c>
      <c r="B55" s="1">
        <v>36703</v>
      </c>
      <c r="C55" s="1">
        <v>37393</v>
      </c>
      <c r="D55" s="1">
        <v>74096</v>
      </c>
      <c r="E55" s="10">
        <v>9.8628664427264211E-3</v>
      </c>
      <c r="F55" s="16">
        <v>3.6913528355612367E-3</v>
      </c>
      <c r="G55" s="13">
        <f t="shared" si="0"/>
        <v>138.03075658014131</v>
      </c>
      <c r="H55" s="2">
        <f t="shared" si="1"/>
        <v>361.99678704738784</v>
      </c>
      <c r="I55" s="37">
        <f t="shared" si="2"/>
        <v>500.02754362752916</v>
      </c>
      <c r="J55" s="225">
        <f t="shared" si="3"/>
        <v>6.7483743201728723E-3</v>
      </c>
      <c r="K55" s="73">
        <f t="shared" si="4"/>
        <v>6.7256551766788908E-3</v>
      </c>
      <c r="L55" s="73">
        <f t="shared" si="11"/>
        <v>6.7136817201542704E-3</v>
      </c>
      <c r="M55" s="73">
        <f t="shared" si="12"/>
        <v>92766.40992103504</v>
      </c>
      <c r="N55" s="73">
        <f t="shared" si="5"/>
        <v>622.80415053119941</v>
      </c>
      <c r="O55" s="73">
        <f t="shared" si="6"/>
        <v>25062.586211483922</v>
      </c>
      <c r="P55" s="73">
        <f t="shared" si="7"/>
        <v>481545.98246207001</v>
      </c>
      <c r="Q55" s="73">
        <f t="shared" si="10"/>
        <v>92455.007845769433</v>
      </c>
      <c r="R55" s="73">
        <f>SUM(Q55:$Q$102)</f>
        <v>2470477.0941846832</v>
      </c>
      <c r="S55" s="73">
        <f t="shared" si="8"/>
        <v>26.631159880905294</v>
      </c>
    </row>
    <row r="56" spans="1:31" ht="15" x14ac:dyDescent="0.25">
      <c r="A56" s="3">
        <v>54</v>
      </c>
      <c r="B56" s="1">
        <v>36114</v>
      </c>
      <c r="C56" s="1">
        <v>36864</v>
      </c>
      <c r="D56" s="1">
        <v>72978</v>
      </c>
      <c r="E56" s="10">
        <v>1.0690295952138064E-2</v>
      </c>
      <c r="F56" s="16">
        <v>3.9971252939578301E-3</v>
      </c>
      <c r="G56" s="13">
        <f t="shared" si="0"/>
        <v>147.35002683646144</v>
      </c>
      <c r="H56" s="2">
        <f t="shared" si="1"/>
        <v>386.06934801551404</v>
      </c>
      <c r="I56" s="37">
        <f t="shared" si="2"/>
        <v>533.41937485197548</v>
      </c>
      <c r="J56" s="225">
        <f t="shared" si="3"/>
        <v>7.3093175320230134E-3</v>
      </c>
      <c r="K56" s="73">
        <f t="shared" si="4"/>
        <v>7.2826694366228129E-3</v>
      </c>
      <c r="L56" s="73">
        <f t="shared" si="11"/>
        <v>7.2715960014948415E-3</v>
      </c>
      <c r="M56" s="73">
        <f t="shared" si="12"/>
        <v>92143.60577050384</v>
      </c>
      <c r="N56" s="73">
        <f t="shared" si="5"/>
        <v>670.03107528411783</v>
      </c>
      <c r="O56" s="73">
        <f t="shared" si="6"/>
        <v>24287.145350805939</v>
      </c>
      <c r="P56" s="73">
        <f t="shared" si="7"/>
        <v>456483.39625058608</v>
      </c>
      <c r="Q56" s="73">
        <f t="shared" si="10"/>
        <v>91808.590232861781</v>
      </c>
      <c r="R56" s="73">
        <f>SUM(Q56:$Q$102)</f>
        <v>2378022.086338914</v>
      </c>
      <c r="S56" s="73">
        <f t="shared" si="8"/>
        <v>25.807781955719214</v>
      </c>
    </row>
    <row r="57" spans="1:31" ht="15" x14ac:dyDescent="0.25">
      <c r="A57" s="3">
        <v>55</v>
      </c>
      <c r="B57" s="1">
        <v>37118</v>
      </c>
      <c r="C57" s="1">
        <v>38719</v>
      </c>
      <c r="D57" s="1">
        <v>75837</v>
      </c>
      <c r="E57" s="10">
        <v>1.1528336766299429E-2</v>
      </c>
      <c r="F57" s="16">
        <v>4.3492603008755829E-3</v>
      </c>
      <c r="G57" s="13">
        <f t="shared" si="0"/>
        <v>168.39900958960169</v>
      </c>
      <c r="H57" s="2">
        <f t="shared" si="1"/>
        <v>427.90880409150219</v>
      </c>
      <c r="I57" s="37">
        <f t="shared" si="2"/>
        <v>596.30781368110388</v>
      </c>
      <c r="J57" s="225">
        <f t="shared" si="3"/>
        <v>7.8630195508934148E-3</v>
      </c>
      <c r="K57" s="73">
        <f t="shared" si="4"/>
        <v>7.832186878225289E-3</v>
      </c>
      <c r="L57" s="73">
        <f t="shared" si="11"/>
        <v>7.8414279120127481E-3</v>
      </c>
      <c r="M57" s="73">
        <f t="shared" si="12"/>
        <v>91473.574695219722</v>
      </c>
      <c r="N57" s="73">
        <f t="shared" si="5"/>
        <v>717.28344182667206</v>
      </c>
      <c r="O57" s="73">
        <f t="shared" si="6"/>
        <v>23522.477113936879</v>
      </c>
      <c r="P57" s="73">
        <f t="shared" si="7"/>
        <v>432196.25089978013</v>
      </c>
      <c r="Q57" s="73">
        <f t="shared" si="10"/>
        <v>91114.932974306386</v>
      </c>
      <c r="R57" s="73">
        <f>SUM(Q57:$Q$102)</f>
        <v>2286213.4961060528</v>
      </c>
      <c r="S57" s="73">
        <f t="shared" si="8"/>
        <v>24.993157900775984</v>
      </c>
    </row>
    <row r="58" spans="1:31" ht="15" x14ac:dyDescent="0.25">
      <c r="A58" s="3">
        <v>56</v>
      </c>
      <c r="B58" s="1">
        <v>37911</v>
      </c>
      <c r="C58" s="1">
        <v>39840</v>
      </c>
      <c r="D58" s="1">
        <v>77751</v>
      </c>
      <c r="E58" s="10">
        <v>1.2438269456422171E-2</v>
      </c>
      <c r="F58" s="16">
        <v>4.7634476631384353E-3</v>
      </c>
      <c r="G58" s="13">
        <f t="shared" si="0"/>
        <v>189.77575489943527</v>
      </c>
      <c r="H58" s="2">
        <f t="shared" si="1"/>
        <v>471.54723336242091</v>
      </c>
      <c r="I58" s="37">
        <f t="shared" si="2"/>
        <v>661.32298826185615</v>
      </c>
      <c r="J58" s="225">
        <f t="shared" si="3"/>
        <v>8.505652509444973E-3</v>
      </c>
      <c r="K58" s="73">
        <f t="shared" si="4"/>
        <v>8.4695817879274493E-3</v>
      </c>
      <c r="L58" s="73">
        <f t="shared" si="11"/>
        <v>8.4592739503722078E-3</v>
      </c>
      <c r="M58" s="73">
        <f t="shared" si="12"/>
        <v>90756.29125339305</v>
      </c>
      <c r="N58" s="73">
        <f t="shared" si="5"/>
        <v>767.7323304322199</v>
      </c>
      <c r="O58" s="73">
        <f t="shared" si="6"/>
        <v>22768.807127157044</v>
      </c>
      <c r="P58" s="73">
        <f t="shared" si="7"/>
        <v>408673.77378584328</v>
      </c>
      <c r="Q58" s="73">
        <f t="shared" si="10"/>
        <v>90372.42508817694</v>
      </c>
      <c r="R58" s="73">
        <f>SUM(Q58:$Q$102)</f>
        <v>2195098.5631317464</v>
      </c>
      <c r="S58" s="73">
        <f t="shared" si="8"/>
        <v>24.186737170682694</v>
      </c>
    </row>
    <row r="59" spans="1:31" ht="15" x14ac:dyDescent="0.25">
      <c r="A59" s="3">
        <v>57</v>
      </c>
      <c r="B59" s="1">
        <v>37811</v>
      </c>
      <c r="C59" s="1">
        <v>41125</v>
      </c>
      <c r="D59" s="1">
        <v>78936</v>
      </c>
      <c r="E59" s="10">
        <v>1.3479889135002613E-2</v>
      </c>
      <c r="F59" s="16">
        <v>5.2459463008403496E-3</v>
      </c>
      <c r="G59" s="13">
        <f t="shared" si="0"/>
        <v>215.73954162205939</v>
      </c>
      <c r="H59" s="2">
        <f t="shared" si="1"/>
        <v>509.68808808358381</v>
      </c>
      <c r="I59" s="37">
        <f t="shared" si="2"/>
        <v>725.4276297056432</v>
      </c>
      <c r="J59" s="225">
        <f t="shared" si="3"/>
        <v>9.1900733468334248E-3</v>
      </c>
      <c r="K59" s="73">
        <f t="shared" si="4"/>
        <v>9.1479736877985163E-3</v>
      </c>
      <c r="L59" s="73">
        <f t="shared" si="11"/>
        <v>9.1732945547982909E-3</v>
      </c>
      <c r="M59" s="73">
        <f t="shared" si="12"/>
        <v>89988.55892296083</v>
      </c>
      <c r="N59" s="73">
        <f t="shared" si="5"/>
        <v>825.49155756214168</v>
      </c>
      <c r="O59" s="73">
        <f t="shared" si="6"/>
        <v>22025.560536727065</v>
      </c>
      <c r="P59" s="73">
        <f t="shared" si="7"/>
        <v>385904.96665868623</v>
      </c>
      <c r="Q59" s="73">
        <f t="shared" si="10"/>
        <v>89575.81314417976</v>
      </c>
      <c r="R59" s="73">
        <f>SUM(Q59:$Q$102)</f>
        <v>2104726.1380435703</v>
      </c>
      <c r="S59" s="73">
        <f t="shared" si="8"/>
        <v>23.388819236959062</v>
      </c>
    </row>
    <row r="60" spans="1:31" x14ac:dyDescent="0.3">
      <c r="A60" s="3">
        <v>58</v>
      </c>
      <c r="B60" s="1">
        <v>37260</v>
      </c>
      <c r="C60" s="1">
        <v>40773</v>
      </c>
      <c r="D60" s="1">
        <v>78033</v>
      </c>
      <c r="E60" s="10">
        <v>1.4691780625336709E-2</v>
      </c>
      <c r="F60" s="16">
        <v>5.790480855841649E-3</v>
      </c>
      <c r="G60" s="13">
        <f t="shared" si="0"/>
        <v>236.09527593523157</v>
      </c>
      <c r="H60" s="2">
        <f t="shared" si="1"/>
        <v>547.41574610004579</v>
      </c>
      <c r="I60" s="37">
        <f t="shared" si="2"/>
        <v>783.51102203527739</v>
      </c>
      <c r="J60" s="225">
        <f t="shared" si="3"/>
        <v>1.0040765087018023E-2</v>
      </c>
      <c r="K60" s="73">
        <f t="shared" si="4"/>
        <v>9.9905248958395143E-3</v>
      </c>
      <c r="L60" s="73">
        <f t="shared" si="11"/>
        <v>1.0008901489462933E-2</v>
      </c>
      <c r="M60" s="73">
        <f t="shared" si="12"/>
        <v>89163.067365398689</v>
      </c>
      <c r="N60" s="73">
        <f t="shared" si="5"/>
        <v>892.42435775863123</v>
      </c>
      <c r="O60" s="73">
        <f t="shared" si="6"/>
        <v>21291.23276311134</v>
      </c>
      <c r="P60" s="73">
        <f t="shared" si="7"/>
        <v>363879.40612195921</v>
      </c>
      <c r="Q60" s="73">
        <f t="shared" si="10"/>
        <v>88716.855186519373</v>
      </c>
      <c r="R60" s="73">
        <f>SUM(Q60:$Q$102)</f>
        <v>2015150.3248993903</v>
      </c>
      <c r="S60" s="73">
        <f t="shared" si="8"/>
        <v>22.600729028770552</v>
      </c>
      <c r="T60" s="73"/>
      <c r="U60" s="73"/>
      <c r="V60" s="73"/>
      <c r="W60" s="73"/>
      <c r="X60" s="73"/>
      <c r="Y60" s="73" t="s">
        <v>22</v>
      </c>
      <c r="Z60" s="73"/>
      <c r="AA60" s="73"/>
      <c r="AB60" s="73"/>
      <c r="AC60" s="73"/>
      <c r="AD60" s="73"/>
      <c r="AE60" s="85"/>
    </row>
    <row r="61" spans="1:31" ht="15" x14ac:dyDescent="0.25">
      <c r="A61" s="3">
        <v>59</v>
      </c>
      <c r="B61" s="1">
        <v>36123</v>
      </c>
      <c r="C61" s="1">
        <v>39603</v>
      </c>
      <c r="D61" s="1">
        <v>75726</v>
      </c>
      <c r="E61" s="10">
        <v>1.607923733461615E-2</v>
      </c>
      <c r="F61" s="16">
        <v>6.3787951472789014E-3</v>
      </c>
      <c r="G61" s="13">
        <f t="shared" si="0"/>
        <v>252.61942421768634</v>
      </c>
      <c r="H61" s="2">
        <f t="shared" si="1"/>
        <v>580.83029023833922</v>
      </c>
      <c r="I61" s="37">
        <f t="shared" si="2"/>
        <v>833.4497144560255</v>
      </c>
      <c r="J61" s="225">
        <f t="shared" si="3"/>
        <v>1.1006123583128986E-2</v>
      </c>
      <c r="K61" s="73">
        <f t="shared" si="4"/>
        <v>1.0945777798923917E-2</v>
      </c>
      <c r="L61" s="73">
        <f t="shared" si="11"/>
        <v>1.0943082262833245E-2</v>
      </c>
      <c r="M61" s="73">
        <f t="shared" si="12"/>
        <v>88270.643007640057</v>
      </c>
      <c r="N61" s="73">
        <f t="shared" si="5"/>
        <v>965.95290782579104</v>
      </c>
      <c r="O61" s="73">
        <f t="shared" si="6"/>
        <v>20564.030157849887</v>
      </c>
      <c r="P61" s="73">
        <f t="shared" si="7"/>
        <v>342588.17335884785</v>
      </c>
      <c r="Q61" s="73">
        <f t="shared" si="10"/>
        <v>87787.666553727162</v>
      </c>
      <c r="R61" s="73">
        <f>SUM(Q61:$Q$102)</f>
        <v>1926433.4697128711</v>
      </c>
      <c r="S61" s="73">
        <f t="shared" si="8"/>
        <v>21.82416944154506</v>
      </c>
      <c r="T61" s="73" t="s">
        <v>23</v>
      </c>
      <c r="U61" s="73" t="s">
        <v>24</v>
      </c>
      <c r="V61" s="73" t="s">
        <v>25</v>
      </c>
      <c r="W61" s="73" t="s">
        <v>26</v>
      </c>
      <c r="X61" s="73" t="s">
        <v>27</v>
      </c>
      <c r="Y61" s="73" t="s">
        <v>28</v>
      </c>
      <c r="Z61" s="73" t="s">
        <v>29</v>
      </c>
      <c r="AA61" s="73" t="s">
        <v>30</v>
      </c>
      <c r="AB61" s="73" t="s">
        <v>31</v>
      </c>
      <c r="AC61" s="73" t="s">
        <v>32</v>
      </c>
      <c r="AD61" s="73" t="s">
        <v>33</v>
      </c>
      <c r="AE61" s="85" t="s">
        <v>34</v>
      </c>
    </row>
    <row r="62" spans="1:31" ht="15" x14ac:dyDescent="0.25">
      <c r="A62" s="3">
        <v>60</v>
      </c>
      <c r="B62" s="1">
        <v>35241</v>
      </c>
      <c r="C62" s="1">
        <v>38929</v>
      </c>
      <c r="D62" s="1">
        <v>74170</v>
      </c>
      <c r="E62" s="10">
        <v>1.7612474294929625E-2</v>
      </c>
      <c r="F62" s="16">
        <v>6.9860007078113391E-3</v>
      </c>
      <c r="G62" s="13">
        <f t="shared" si="0"/>
        <v>271.95802155438764</v>
      </c>
      <c r="H62" s="2">
        <f t="shared" si="1"/>
        <v>620.68120662761498</v>
      </c>
      <c r="I62" s="37">
        <f t="shared" si="2"/>
        <v>892.63922818200263</v>
      </c>
      <c r="J62" s="225">
        <f t="shared" si="3"/>
        <v>1.2035044198220339E-2</v>
      </c>
      <c r="K62" s="73">
        <f t="shared" si="4"/>
        <v>1.1962912712314644E-2</v>
      </c>
      <c r="L62" s="73">
        <f t="shared" si="11"/>
        <v>1.1945528299101588E-2</v>
      </c>
      <c r="M62" s="73">
        <f t="shared" si="12"/>
        <v>87304.690099814266</v>
      </c>
      <c r="N62" s="73">
        <f t="shared" si="5"/>
        <v>1042.9006462316174</v>
      </c>
      <c r="O62" s="73">
        <f t="shared" si="6"/>
        <v>19842.923204075272</v>
      </c>
      <c r="P62" s="73">
        <f t="shared" si="7"/>
        <v>322024.1432009979</v>
      </c>
      <c r="Q62" s="73">
        <f t="shared" si="10"/>
        <v>86783.239776698465</v>
      </c>
      <c r="R62" s="73">
        <f>SUM(Q62:$Q$102)</f>
        <v>1838645.803159144</v>
      </c>
      <c r="S62" s="73">
        <f t="shared" si="8"/>
        <v>21.060103426941271</v>
      </c>
      <c r="T62" s="73"/>
      <c r="U62" s="73">
        <f>MIN(U78:U87)</f>
        <v>3.9511643653514783E-3</v>
      </c>
      <c r="V62" s="73"/>
      <c r="W62" s="73">
        <f>1-K62</f>
        <v>0.98803708728768536</v>
      </c>
      <c r="X62" s="73">
        <f>LN(W62)</f>
        <v>-1.2035044198220367E-2</v>
      </c>
      <c r="Y62" s="73">
        <f>SUM(X62:X69)</f>
        <v>-0.12560783860289074</v>
      </c>
      <c r="Z62" s="73">
        <f>SUM(X70:X77)</f>
        <v>-0.2384352489477452</v>
      </c>
      <c r="AA62" s="73">
        <f>SUM(X78:X85)</f>
        <v>-0.54119617759289707</v>
      </c>
      <c r="AB62" s="73">
        <f>(AA62-Z62)/(Z62-Y62)</f>
        <v>2.6833987212838601</v>
      </c>
      <c r="AC62" s="73">
        <f>(Y62-(Z62-Y62)/(AB62-1))/8</f>
        <v>-7.3230322156882782E-3</v>
      </c>
      <c r="AD62" s="73">
        <f>AB62^(1/8)</f>
        <v>1.1313204850649554</v>
      </c>
      <c r="AE62" s="85">
        <f>(AD62-1)*(Z62-Y62)/(AD62^60*(AB62-1)^2)</f>
        <v>-3.1859140037891547E-6</v>
      </c>
    </row>
    <row r="63" spans="1:31" ht="15" x14ac:dyDescent="0.25">
      <c r="A63" s="3">
        <v>61</v>
      </c>
      <c r="B63" s="1">
        <v>34605</v>
      </c>
      <c r="C63" s="1">
        <v>39131</v>
      </c>
      <c r="D63" s="1">
        <v>73736</v>
      </c>
      <c r="E63" s="10">
        <v>1.9236895253170856E-2</v>
      </c>
      <c r="F63" s="16">
        <v>7.5900819075553202E-3</v>
      </c>
      <c r="G63" s="13">
        <f t="shared" si="0"/>
        <v>297.00749512454723</v>
      </c>
      <c r="H63" s="2">
        <f t="shared" si="1"/>
        <v>665.69276023597752</v>
      </c>
      <c r="I63" s="37">
        <f t="shared" si="2"/>
        <v>962.70025536052481</v>
      </c>
      <c r="J63" s="225">
        <f t="shared" si="3"/>
        <v>1.305604121949285E-2</v>
      </c>
      <c r="K63" s="73">
        <f t="shared" si="4"/>
        <v>1.2971180828382667E-2</v>
      </c>
      <c r="L63" s="73">
        <f t="shared" si="11"/>
        <v>1.2966675869918559E-2</v>
      </c>
      <c r="M63" s="73">
        <f t="shared" si="12"/>
        <v>86261.789453582649</v>
      </c>
      <c r="N63" s="73">
        <f t="shared" si="5"/>
        <v>1118.5286638037651</v>
      </c>
      <c r="O63" s="73">
        <f t="shared" si="6"/>
        <v>19127.696588686922</v>
      </c>
      <c r="P63" s="73">
        <f t="shared" si="7"/>
        <v>302181.21999692265</v>
      </c>
      <c r="Q63" s="73">
        <f t="shared" si="10"/>
        <v>85702.525121680766</v>
      </c>
      <c r="R63" s="73">
        <f>SUM(Q63:$Q$102)</f>
        <v>1751862.5633824454</v>
      </c>
      <c r="S63" s="73">
        <f t="shared" si="8"/>
        <v>20.308674031450742</v>
      </c>
      <c r="T63" s="73"/>
      <c r="U63" s="73"/>
      <c r="V63" s="73"/>
      <c r="W63" s="73">
        <f t="shared" ref="W63:W102" si="13">1-K63</f>
        <v>0.98702881917161733</v>
      </c>
      <c r="X63" s="73">
        <f t="shared" ref="X63:X79" si="14">LN(W63)</f>
        <v>-1.3056041219492803E-2</v>
      </c>
      <c r="Y63" s="73"/>
      <c r="Z63" s="73"/>
      <c r="AA63" s="73"/>
      <c r="AB63" s="73"/>
      <c r="AC63" s="73"/>
      <c r="AD63" s="73"/>
      <c r="AE63" s="85"/>
    </row>
    <row r="64" spans="1:31" ht="15" x14ac:dyDescent="0.25">
      <c r="A64" s="3">
        <v>62</v>
      </c>
      <c r="B64" s="1">
        <v>33173</v>
      </c>
      <c r="C64" s="1">
        <v>38377</v>
      </c>
      <c r="D64" s="1">
        <v>71550</v>
      </c>
      <c r="E64" s="10">
        <v>2.0894110843231124E-2</v>
      </c>
      <c r="F64" s="16">
        <v>8.1822972590930021E-3</v>
      </c>
      <c r="G64" s="13">
        <f t="shared" si="0"/>
        <v>314.01202191221216</v>
      </c>
      <c r="H64" s="2">
        <f t="shared" si="1"/>
        <v>693.12033900250606</v>
      </c>
      <c r="I64" s="37">
        <f t="shared" si="2"/>
        <v>1007.1323609147182</v>
      </c>
      <c r="J64" s="225">
        <f t="shared" si="3"/>
        <v>1.4075923982036593E-2</v>
      </c>
      <c r="K64" s="73">
        <f t="shared" si="4"/>
        <v>1.397732134729146E-2</v>
      </c>
      <c r="L64" s="73">
        <f t="shared" si="11"/>
        <v>1.3975885909586011E-2</v>
      </c>
      <c r="M64" s="73">
        <f t="shared" si="12"/>
        <v>85143.260789778884</v>
      </c>
      <c r="N64" s="73">
        <f t="shared" si="5"/>
        <v>1189.9524987680779</v>
      </c>
      <c r="O64" s="73">
        <f t="shared" si="6"/>
        <v>18419.194094520266</v>
      </c>
      <c r="P64" s="73">
        <f t="shared" si="7"/>
        <v>283053.52340823569</v>
      </c>
      <c r="Q64" s="73">
        <f t="shared" si="10"/>
        <v>84548.284540394845</v>
      </c>
      <c r="R64" s="73">
        <f>SUM(Q64:$Q$102)</f>
        <v>1666160.0382607649</v>
      </c>
      <c r="S64" s="73">
        <f t="shared" si="8"/>
        <v>19.568900965333722</v>
      </c>
      <c r="T64" s="73"/>
      <c r="U64" s="73"/>
      <c r="V64" s="73"/>
      <c r="W64" s="73">
        <f t="shared" si="13"/>
        <v>0.98602267865270854</v>
      </c>
      <c r="X64" s="73">
        <f t="shared" si="14"/>
        <v>-1.4075923982036598E-2</v>
      </c>
      <c r="Y64" s="73"/>
      <c r="Z64" s="73"/>
      <c r="AA64" s="73"/>
      <c r="AB64" s="73"/>
      <c r="AC64" s="73"/>
      <c r="AD64" s="73"/>
      <c r="AE64" s="85"/>
    </row>
    <row r="65" spans="1:31" ht="15" x14ac:dyDescent="0.25">
      <c r="A65" s="3">
        <v>63</v>
      </c>
      <c r="B65" s="1">
        <v>30917</v>
      </c>
      <c r="C65" s="1">
        <v>36284</v>
      </c>
      <c r="D65" s="1">
        <v>67201</v>
      </c>
      <c r="E65" s="10">
        <v>2.2546741636284492E-2</v>
      </c>
      <c r="F65" s="16">
        <v>8.7740308648429337E-3</v>
      </c>
      <c r="G65" s="13">
        <f t="shared" si="0"/>
        <v>318.356935899961</v>
      </c>
      <c r="H65" s="2">
        <f t="shared" si="1"/>
        <v>697.0776111690077</v>
      </c>
      <c r="I65" s="37">
        <f t="shared" si="2"/>
        <v>1015.4345470689686</v>
      </c>
      <c r="J65" s="225">
        <f t="shared" si="3"/>
        <v>1.5110408283641146E-2</v>
      </c>
      <c r="K65" s="73">
        <f t="shared" si="4"/>
        <v>1.4996818911352294E-2</v>
      </c>
      <c r="L65" s="73">
        <f t="shared" si="11"/>
        <v>1.498342412375738E-2</v>
      </c>
      <c r="M65" s="73">
        <f t="shared" si="12"/>
        <v>83953.308291010806</v>
      </c>
      <c r="N65" s="73">
        <f t="shared" si="5"/>
        <v>1257.9080247167731</v>
      </c>
      <c r="O65" s="73">
        <f t="shared" si="6"/>
        <v>17718.799550545107</v>
      </c>
      <c r="P65" s="73">
        <f t="shared" si="7"/>
        <v>264634.32931371545</v>
      </c>
      <c r="Q65" s="73">
        <f t="shared" si="10"/>
        <v>83324.354278652419</v>
      </c>
      <c r="R65" s="73">
        <f>SUM(Q65:$Q$102)</f>
        <v>1581611.7537203701</v>
      </c>
      <c r="S65" s="73">
        <f t="shared" si="8"/>
        <v>18.839183183085105</v>
      </c>
      <c r="T65" s="73"/>
      <c r="U65" s="73"/>
      <c r="V65" s="73"/>
      <c r="W65" s="73">
        <f t="shared" si="13"/>
        <v>0.98500318108864771</v>
      </c>
      <c r="X65" s="73">
        <f t="shared" si="14"/>
        <v>-1.5110408283641061E-2</v>
      </c>
      <c r="Y65" s="73"/>
      <c r="Z65" s="73"/>
      <c r="AA65" s="73"/>
      <c r="AB65" s="73"/>
      <c r="AC65" s="73"/>
      <c r="AD65" s="73"/>
      <c r="AE65" s="85"/>
    </row>
    <row r="66" spans="1:31" ht="15" x14ac:dyDescent="0.25">
      <c r="A66" s="3">
        <v>64</v>
      </c>
      <c r="B66" s="1">
        <v>27644</v>
      </c>
      <c r="C66" s="1">
        <v>33189</v>
      </c>
      <c r="D66" s="1">
        <v>60833</v>
      </c>
      <c r="E66" s="10">
        <v>2.4196296438954646E-2</v>
      </c>
      <c r="F66" s="16">
        <v>9.3973977317397626E-3</v>
      </c>
      <c r="G66" s="13">
        <f t="shared" si="0"/>
        <v>311.89023331871095</v>
      </c>
      <c r="H66" s="2">
        <f t="shared" si="1"/>
        <v>668.88241875846222</v>
      </c>
      <c r="I66" s="37">
        <f t="shared" si="2"/>
        <v>980.77265207717323</v>
      </c>
      <c r="J66" s="225">
        <f t="shared" si="3"/>
        <v>1.6122378512931686E-2</v>
      </c>
      <c r="K66" s="73">
        <f t="shared" si="4"/>
        <v>1.5993108613587603E-2</v>
      </c>
      <c r="L66" s="73">
        <f t="shared" si="11"/>
        <v>1.599444740821437E-2</v>
      </c>
      <c r="M66" s="73">
        <f t="shared" si="12"/>
        <v>82695.400266294033</v>
      </c>
      <c r="N66" s="73">
        <f t="shared" si="5"/>
        <v>1322.6672304604726</v>
      </c>
      <c r="O66" s="73">
        <f t="shared" si="6"/>
        <v>17027.62074333214</v>
      </c>
      <c r="P66" s="73">
        <f t="shared" si="7"/>
        <v>246915.5297631704</v>
      </c>
      <c r="Q66" s="73">
        <f t="shared" si="10"/>
        <v>82034.066651063797</v>
      </c>
      <c r="R66" s="73">
        <f>SUM(Q66:$Q$102)</f>
        <v>1498287.3994417174</v>
      </c>
      <c r="S66" s="73">
        <f t="shared" si="8"/>
        <v>18.118146772576988</v>
      </c>
      <c r="T66" s="73"/>
      <c r="U66" s="73"/>
      <c r="V66" s="73"/>
      <c r="W66" s="73">
        <f t="shared" si="13"/>
        <v>0.9840068913864124</v>
      </c>
      <c r="X66" s="73">
        <f t="shared" si="14"/>
        <v>-1.6122378512931596E-2</v>
      </c>
      <c r="Y66" s="73"/>
      <c r="Z66" s="73"/>
      <c r="AA66" s="73"/>
      <c r="AB66" s="73"/>
      <c r="AC66" s="73"/>
      <c r="AD66" s="73"/>
      <c r="AE66" s="85"/>
    </row>
    <row r="67" spans="1:31" ht="15" x14ac:dyDescent="0.25">
      <c r="A67" s="3">
        <v>65</v>
      </c>
      <c r="B67" s="1">
        <v>26543</v>
      </c>
      <c r="C67" s="1">
        <v>32363</v>
      </c>
      <c r="D67" s="1">
        <v>58906</v>
      </c>
      <c r="E67" s="10">
        <v>2.5886123976744162E-2</v>
      </c>
      <c r="F67" s="16">
        <v>1.0100298703853748E-2</v>
      </c>
      <c r="G67" s="13">
        <f t="shared" ref="G67:G102" si="15">C67*F67</f>
        <v>326.87596695281889</v>
      </c>
      <c r="H67" s="2">
        <f t="shared" ref="H67:H102" si="16">B67*E67</f>
        <v>687.09538871472023</v>
      </c>
      <c r="I67" s="37">
        <f t="shared" ref="I67:I102" si="17">G67+H67</f>
        <v>1013.9713556675391</v>
      </c>
      <c r="J67" s="225">
        <f t="shared" ref="J67:J102" si="18">I67/D67</f>
        <v>1.7213379887745545E-2</v>
      </c>
      <c r="K67" s="73">
        <f t="shared" ref="K67:K102" si="19">1-($W$2^((-1)*J67))</f>
        <v>1.7066076074001346E-2</v>
      </c>
      <c r="L67" s="73">
        <f t="shared" si="11"/>
        <v>1.7047871744216819E-2</v>
      </c>
      <c r="M67" s="73">
        <f t="shared" si="12"/>
        <v>81372.73303583356</v>
      </c>
      <c r="N67" s="73">
        <f t="shared" ref="N67:N102" si="20">M67-M68</f>
        <v>1387.2319162712811</v>
      </c>
      <c r="O67" s="73">
        <f t="shared" ref="O67:O102" si="21">M67*$W$3^A67</f>
        <v>16346.60815499112</v>
      </c>
      <c r="P67" s="73">
        <f t="shared" ref="P67:P102" si="22">SUM(O67:O167)</f>
        <v>229887.90901983826</v>
      </c>
      <c r="Q67" s="73">
        <f t="shared" si="10"/>
        <v>80679.117077697912</v>
      </c>
      <c r="R67" s="73">
        <f>SUM(Q67:$Q$102)</f>
        <v>1416253.3327906537</v>
      </c>
      <c r="S67" s="73">
        <f t="shared" ref="S67:S102" si="23">R67/M67</f>
        <v>17.40451967082128</v>
      </c>
      <c r="T67" s="73"/>
      <c r="U67" s="73"/>
      <c r="V67" s="73"/>
      <c r="W67" s="73">
        <f t="shared" si="13"/>
        <v>0.98293392392599865</v>
      </c>
      <c r="X67" s="73">
        <f t="shared" si="14"/>
        <v>-1.7213379887745531E-2</v>
      </c>
      <c r="Y67" s="73"/>
      <c r="Z67" s="73"/>
      <c r="AA67" s="73"/>
      <c r="AB67" s="73"/>
      <c r="AC67" s="73"/>
      <c r="AD67" s="73"/>
      <c r="AE67" s="85"/>
    </row>
    <row r="68" spans="1:31" ht="15" x14ac:dyDescent="0.25">
      <c r="A68" s="3">
        <v>66</v>
      </c>
      <c r="B68" s="1">
        <v>24541</v>
      </c>
      <c r="C68" s="1">
        <v>31044</v>
      </c>
      <c r="D68" s="1">
        <v>55585</v>
      </c>
      <c r="E68" s="10">
        <v>2.7689237266912935E-2</v>
      </c>
      <c r="F68" s="16">
        <v>1.0938871166308565E-2</v>
      </c>
      <c r="G68" s="13">
        <f t="shared" si="15"/>
        <v>339.58631648688311</v>
      </c>
      <c r="H68" s="2">
        <f t="shared" si="16"/>
        <v>679.52157176731032</v>
      </c>
      <c r="I68" s="37">
        <f t="shared" si="17"/>
        <v>1019.1078882541934</v>
      </c>
      <c r="J68" s="225">
        <f t="shared" si="18"/>
        <v>1.8334224849405296E-2</v>
      </c>
      <c r="K68" s="73">
        <f t="shared" si="19"/>
        <v>1.8167175414179115E-2</v>
      </c>
      <c r="L68" s="73">
        <f t="shared" si="11"/>
        <v>1.8175056805854052E-2</v>
      </c>
      <c r="M68" s="73">
        <f t="shared" si="12"/>
        <v>79985.501119562279</v>
      </c>
      <c r="N68" s="73">
        <f t="shared" si="20"/>
        <v>1453.7410264927457</v>
      </c>
      <c r="O68" s="73">
        <f t="shared" si="21"/>
        <v>15676.032464109136</v>
      </c>
      <c r="P68" s="73">
        <f t="shared" si="22"/>
        <v>213541.30086484717</v>
      </c>
      <c r="Q68" s="73">
        <f t="shared" ref="Q68:Q101" si="24">AVERAGEA(M68:M69)</f>
        <v>79258.630606315914</v>
      </c>
      <c r="R68" s="73">
        <f>SUM(Q68:$Q$102)</f>
        <v>1335574.2157129559</v>
      </c>
      <c r="S68" s="73">
        <f t="shared" si="23"/>
        <v>16.69770392157124</v>
      </c>
      <c r="T68" s="73"/>
      <c r="U68" s="73"/>
      <c r="V68" s="73"/>
      <c r="W68" s="73">
        <f t="shared" si="13"/>
        <v>0.98183282458582088</v>
      </c>
      <c r="X68" s="73">
        <f t="shared" si="14"/>
        <v>-1.833422484940533E-2</v>
      </c>
      <c r="Y68" s="73"/>
      <c r="Z68" s="73"/>
      <c r="AA68" s="73"/>
      <c r="AB68" s="73"/>
      <c r="AC68" s="73"/>
      <c r="AD68" s="73"/>
      <c r="AE68" s="85"/>
    </row>
    <row r="69" spans="1:31" ht="15" x14ac:dyDescent="0.25">
      <c r="A69" s="3">
        <v>67</v>
      </c>
      <c r="B69" s="1">
        <v>20364</v>
      </c>
      <c r="C69" s="1">
        <v>26552</v>
      </c>
      <c r="D69" s="1">
        <v>46916</v>
      </c>
      <c r="E69" s="10">
        <v>2.9687636608957225E-2</v>
      </c>
      <c r="F69" s="16">
        <v>1.1970098741849285E-2</v>
      </c>
      <c r="G69" s="13">
        <f t="shared" si="15"/>
        <v>317.83006179358222</v>
      </c>
      <c r="H69" s="2">
        <f t="shared" si="16"/>
        <v>604.5590319048049</v>
      </c>
      <c r="I69" s="37">
        <f t="shared" si="17"/>
        <v>922.38909369838711</v>
      </c>
      <c r="J69" s="225">
        <f t="shared" si="18"/>
        <v>1.9660437669417406E-2</v>
      </c>
      <c r="K69" s="73">
        <f t="shared" si="19"/>
        <v>1.9468431631189831E-2</v>
      </c>
      <c r="L69" s="73">
        <f t="shared" si="11"/>
        <v>1.9447513151118728E-2</v>
      </c>
      <c r="M69" s="73">
        <f t="shared" si="12"/>
        <v>78531.760093069533</v>
      </c>
      <c r="N69" s="73">
        <f t="shared" si="20"/>
        <v>1527.2474371904682</v>
      </c>
      <c r="O69" s="73">
        <f t="shared" si="21"/>
        <v>15015.726520569309</v>
      </c>
      <c r="P69" s="73">
        <f t="shared" si="22"/>
        <v>197865.26840073802</v>
      </c>
      <c r="Q69" s="73">
        <f t="shared" si="24"/>
        <v>77768.136374474299</v>
      </c>
      <c r="R69" s="73">
        <f>SUM(Q69:$Q$102)</f>
        <v>1256315.5851066397</v>
      </c>
      <c r="S69" s="73">
        <f t="shared" si="23"/>
        <v>15.997547789808294</v>
      </c>
      <c r="T69" s="73"/>
      <c r="U69" s="73"/>
      <c r="V69" s="73"/>
      <c r="W69" s="73">
        <f t="shared" si="13"/>
        <v>0.98053156836881017</v>
      </c>
      <c r="X69" s="73">
        <f t="shared" si="14"/>
        <v>-1.9660437669417465E-2</v>
      </c>
      <c r="Y69" s="73"/>
      <c r="Z69" s="73"/>
      <c r="AA69" s="73"/>
      <c r="AB69" s="73"/>
      <c r="AC69" s="73"/>
      <c r="AD69" s="73"/>
      <c r="AE69" s="85"/>
    </row>
    <row r="70" spans="1:31" ht="15" x14ac:dyDescent="0.25">
      <c r="A70" s="3">
        <v>68</v>
      </c>
      <c r="B70" s="1">
        <v>18081</v>
      </c>
      <c r="C70" s="1">
        <v>24697</v>
      </c>
      <c r="D70" s="1">
        <v>42778</v>
      </c>
      <c r="E70" s="10">
        <v>3.195153487194069E-2</v>
      </c>
      <c r="F70" s="16">
        <v>1.3245790447237449E-2</v>
      </c>
      <c r="G70" s="13">
        <f t="shared" si="15"/>
        <v>327.13128667542327</v>
      </c>
      <c r="H70" s="2">
        <f t="shared" si="16"/>
        <v>577.71570201955967</v>
      </c>
      <c r="I70" s="37">
        <f t="shared" si="17"/>
        <v>904.84698869498288</v>
      </c>
      <c r="J70" s="225">
        <f t="shared" si="18"/>
        <v>2.1152157386857332E-2</v>
      </c>
      <c r="K70" s="73">
        <f t="shared" si="19"/>
        <v>2.0930019494549978E-2</v>
      </c>
      <c r="L70" s="73">
        <f t="shared" si="11"/>
        <v>2.0970785801070754E-2</v>
      </c>
      <c r="M70" s="73">
        <f t="shared" si="12"/>
        <v>77004.512655879065</v>
      </c>
      <c r="N70" s="73">
        <f t="shared" si="20"/>
        <v>1614.8451406222739</v>
      </c>
      <c r="O70" s="73">
        <f t="shared" si="21"/>
        <v>14364.593152767742</v>
      </c>
      <c r="P70" s="73">
        <f t="shared" si="22"/>
        <v>182849.54188016875</v>
      </c>
      <c r="Q70" s="73">
        <f t="shared" si="24"/>
        <v>76197.090085567936</v>
      </c>
      <c r="R70" s="73">
        <f>SUM(Q70:$Q$102)</f>
        <v>1178547.4487321654</v>
      </c>
      <c r="S70" s="73">
        <f t="shared" si="23"/>
        <v>15.304914063918652</v>
      </c>
      <c r="T70" s="73"/>
      <c r="U70" s="73"/>
      <c r="V70" s="73"/>
      <c r="W70" s="73">
        <f t="shared" si="13"/>
        <v>0.97906998050545002</v>
      </c>
      <c r="X70" s="73">
        <f t="shared" si="14"/>
        <v>-2.1152157386857235E-2</v>
      </c>
      <c r="Y70" s="73"/>
      <c r="Z70" s="73"/>
      <c r="AA70" s="73"/>
      <c r="AB70" s="73"/>
      <c r="AC70" s="73"/>
      <c r="AD70" s="73"/>
      <c r="AE70" s="85"/>
    </row>
    <row r="71" spans="1:31" ht="15" x14ac:dyDescent="0.25">
      <c r="A71" s="3">
        <v>69</v>
      </c>
      <c r="B71" s="1">
        <v>18209</v>
      </c>
      <c r="C71" s="1">
        <v>25612</v>
      </c>
      <c r="D71" s="1">
        <v>43821</v>
      </c>
      <c r="E71" s="10">
        <v>3.4524759406475231E-2</v>
      </c>
      <c r="F71" s="16">
        <v>1.4807976968795562E-2</v>
      </c>
      <c r="G71" s="13">
        <f t="shared" si="15"/>
        <v>379.26190612479195</v>
      </c>
      <c r="H71" s="2">
        <f t="shared" si="16"/>
        <v>628.66134403250749</v>
      </c>
      <c r="I71" s="37">
        <f t="shared" si="17"/>
        <v>1007.9232501572994</v>
      </c>
      <c r="J71" s="225">
        <f t="shared" si="18"/>
        <v>2.3000918512980067E-2</v>
      </c>
      <c r="K71" s="73">
        <f t="shared" si="19"/>
        <v>2.273841385458697E-2</v>
      </c>
      <c r="L71" s="73">
        <f t="shared" si="11"/>
        <v>2.2779472150777063E-2</v>
      </c>
      <c r="M71" s="73">
        <f t="shared" si="12"/>
        <v>75389.667515256791</v>
      </c>
      <c r="N71" s="73">
        <f t="shared" si="20"/>
        <v>1717.3368316201377</v>
      </c>
      <c r="O71" s="73">
        <f t="shared" si="21"/>
        <v>13720.347655260024</v>
      </c>
      <c r="P71" s="73">
        <f t="shared" si="22"/>
        <v>168484.94872740103</v>
      </c>
      <c r="Q71" s="73">
        <f t="shared" si="24"/>
        <v>74530.999099446723</v>
      </c>
      <c r="R71" s="73">
        <f>SUM(Q71:$Q$102)</f>
        <v>1102350.3586465975</v>
      </c>
      <c r="S71" s="73">
        <f t="shared" si="23"/>
        <v>14.622035021225052</v>
      </c>
      <c r="T71" s="73"/>
      <c r="U71" s="73"/>
      <c r="V71" s="73"/>
      <c r="W71" s="73">
        <f t="shared" si="13"/>
        <v>0.97726158614541303</v>
      </c>
      <c r="X71" s="73">
        <f t="shared" si="14"/>
        <v>-2.3000918512980074E-2</v>
      </c>
      <c r="Y71" s="73"/>
      <c r="Z71" s="73"/>
      <c r="AA71" s="73"/>
      <c r="AB71" s="73"/>
      <c r="AC71" s="73"/>
      <c r="AD71" s="73"/>
      <c r="AE71" s="85"/>
    </row>
    <row r="72" spans="1:31" ht="15" x14ac:dyDescent="0.25">
      <c r="A72" s="3">
        <v>70</v>
      </c>
      <c r="B72" s="1">
        <v>16616</v>
      </c>
      <c r="C72" s="1">
        <v>23554</v>
      </c>
      <c r="D72" s="1">
        <v>40170</v>
      </c>
      <c r="E72" s="10">
        <v>3.7419806298391235E-2</v>
      </c>
      <c r="F72" s="16">
        <v>1.6685796583684676E-2</v>
      </c>
      <c r="G72" s="13">
        <f t="shared" si="15"/>
        <v>393.01725273210889</v>
      </c>
      <c r="H72" s="2">
        <f t="shared" si="16"/>
        <v>621.76750145406879</v>
      </c>
      <c r="I72" s="37">
        <f t="shared" si="17"/>
        <v>1014.7847541861777</v>
      </c>
      <c r="J72" s="225">
        <f t="shared" si="18"/>
        <v>2.5262254273989985E-2</v>
      </c>
      <c r="K72" s="73">
        <f t="shared" si="19"/>
        <v>2.4945833627899927E-2</v>
      </c>
      <c r="L72" s="73">
        <f t="shared" si="11"/>
        <v>2.4881551097907163E-2</v>
      </c>
      <c r="M72" s="73">
        <f t="shared" si="12"/>
        <v>73672.330683636654</v>
      </c>
      <c r="N72" s="73">
        <f t="shared" si="20"/>
        <v>1833.081860406819</v>
      </c>
      <c r="O72" s="73">
        <f t="shared" si="21"/>
        <v>13080.785734583464</v>
      </c>
      <c r="P72" s="73">
        <f t="shared" si="22"/>
        <v>154764.601072141</v>
      </c>
      <c r="Q72" s="73">
        <f t="shared" si="24"/>
        <v>72755.789753433244</v>
      </c>
      <c r="R72" s="73">
        <f>SUM(Q72:$Q$102)</f>
        <v>1027819.3595471508</v>
      </c>
      <c r="S72" s="73">
        <f t="shared" si="23"/>
        <v>13.951226328929479</v>
      </c>
      <c r="T72" s="73"/>
      <c r="U72" s="73"/>
      <c r="V72" s="73"/>
      <c r="W72" s="73">
        <f t="shared" si="13"/>
        <v>0.97505416637210007</v>
      </c>
      <c r="X72" s="73">
        <f t="shared" si="14"/>
        <v>-2.5262254273989843E-2</v>
      </c>
      <c r="Y72" s="73"/>
      <c r="Z72" s="73"/>
      <c r="AA72" s="73"/>
      <c r="AB72" s="73"/>
      <c r="AC72" s="73"/>
      <c r="AD72" s="73"/>
      <c r="AE72" s="85"/>
    </row>
    <row r="73" spans="1:31" ht="15" x14ac:dyDescent="0.25">
      <c r="A73" s="3">
        <v>71</v>
      </c>
      <c r="B73" s="1">
        <v>15764</v>
      </c>
      <c r="C73" s="1">
        <v>23293</v>
      </c>
      <c r="D73" s="1">
        <v>39057</v>
      </c>
      <c r="E73" s="10">
        <v>4.0623915105424055E-2</v>
      </c>
      <c r="F73" s="16">
        <v>1.8894732802640958E-2</v>
      </c>
      <c r="G73" s="13">
        <f t="shared" si="15"/>
        <v>440.11501117191585</v>
      </c>
      <c r="H73" s="2">
        <f t="shared" si="16"/>
        <v>640.39539772190483</v>
      </c>
      <c r="I73" s="37">
        <f t="shared" si="17"/>
        <v>1080.5104088938206</v>
      </c>
      <c r="J73" s="225">
        <f t="shared" si="18"/>
        <v>2.7664961694288361E-2</v>
      </c>
      <c r="K73" s="73">
        <f t="shared" si="19"/>
        <v>2.7285791266129622E-2</v>
      </c>
      <c r="L73" s="73">
        <f t="shared" ref="L73:L77" si="25">((105*K73+90*(K72+K74)+45*(K71+K75)-30*(K70+K76))/315)</f>
        <v>2.7328599460125651E-2</v>
      </c>
      <c r="M73" s="73">
        <f t="shared" ref="M73:M102" si="26">M72*(1-L72)</f>
        <v>71839.248823229835</v>
      </c>
      <c r="N73" s="73">
        <f t="shared" si="20"/>
        <v>1963.2660566063569</v>
      </c>
      <c r="O73" s="73">
        <f t="shared" si="21"/>
        <v>12444.210239929414</v>
      </c>
      <c r="P73" s="73">
        <f t="shared" si="22"/>
        <v>141683.81533755755</v>
      </c>
      <c r="Q73" s="73">
        <f t="shared" si="24"/>
        <v>70857.615794926649</v>
      </c>
      <c r="R73" s="73">
        <f>SUM(Q73:$Q$102)</f>
        <v>955063.56979371747</v>
      </c>
      <c r="S73" s="73">
        <f t="shared" si="23"/>
        <v>13.294453734389403</v>
      </c>
      <c r="T73" s="73"/>
      <c r="U73" s="73"/>
      <c r="V73" s="73"/>
      <c r="W73" s="73">
        <f t="shared" si="13"/>
        <v>0.97271420873387038</v>
      </c>
      <c r="X73" s="73">
        <f t="shared" si="14"/>
        <v>-2.7664961694288188E-2</v>
      </c>
      <c r="Y73" s="73"/>
      <c r="Z73" s="73"/>
      <c r="AA73" s="73"/>
      <c r="AB73" s="73"/>
      <c r="AC73" s="73"/>
      <c r="AD73" s="73"/>
      <c r="AE73" s="85"/>
    </row>
    <row r="74" spans="1:31" ht="15" x14ac:dyDescent="0.25">
      <c r="A74" s="3">
        <v>72</v>
      </c>
      <c r="B74" s="1">
        <v>15038</v>
      </c>
      <c r="C74" s="1">
        <v>22804</v>
      </c>
      <c r="D74" s="1">
        <v>37842</v>
      </c>
      <c r="E74" s="10">
        <v>4.4115257143363736E-2</v>
      </c>
      <c r="F74" s="16">
        <v>2.1439600535210577E-2</v>
      </c>
      <c r="G74" s="13">
        <f t="shared" si="15"/>
        <v>488.90865060494201</v>
      </c>
      <c r="H74" s="2">
        <f t="shared" si="16"/>
        <v>663.40523692190391</v>
      </c>
      <c r="I74" s="37">
        <f t="shared" si="17"/>
        <v>1152.313887526846</v>
      </c>
      <c r="J74" s="225">
        <f t="shared" si="18"/>
        <v>3.045066031200375E-2</v>
      </c>
      <c r="K74" s="73">
        <f t="shared" si="19"/>
        <v>2.999170920704497E-2</v>
      </c>
      <c r="L74" s="73">
        <f t="shared" si="25"/>
        <v>3.0005571088330348E-2</v>
      </c>
      <c r="M74" s="73">
        <f t="shared" si="26"/>
        <v>69875.982766623478</v>
      </c>
      <c r="N74" s="73">
        <f t="shared" si="20"/>
        <v>2096.6687682708725</v>
      </c>
      <c r="O74" s="73">
        <f t="shared" si="21"/>
        <v>11808.904783107111</v>
      </c>
      <c r="P74" s="73">
        <f t="shared" si="22"/>
        <v>129239.60509762814</v>
      </c>
      <c r="Q74" s="73">
        <f t="shared" si="24"/>
        <v>68827.648382488042</v>
      </c>
      <c r="R74" s="73">
        <f>SUM(Q74:$Q$102)</f>
        <v>884205.95399879082</v>
      </c>
      <c r="S74" s="73">
        <f t="shared" si="23"/>
        <v>12.653932281023103</v>
      </c>
      <c r="T74" s="73"/>
      <c r="U74" s="73"/>
      <c r="V74" s="73"/>
      <c r="W74" s="73">
        <f t="shared" si="13"/>
        <v>0.97000829079295503</v>
      </c>
      <c r="X74" s="73">
        <f t="shared" si="14"/>
        <v>-3.045066031200374E-2</v>
      </c>
      <c r="Y74" s="73"/>
      <c r="Z74" s="73"/>
      <c r="AA74" s="73"/>
      <c r="AB74" s="73"/>
      <c r="AC74" s="73"/>
      <c r="AD74" s="73"/>
      <c r="AE74" s="85"/>
    </row>
    <row r="75" spans="1:31" ht="15" x14ac:dyDescent="0.25">
      <c r="A75" s="3">
        <v>73</v>
      </c>
      <c r="B75" s="1">
        <v>14255</v>
      </c>
      <c r="C75" s="1">
        <v>21952</v>
      </c>
      <c r="D75" s="1">
        <v>36207</v>
      </c>
      <c r="E75" s="10">
        <v>4.7885158883380179E-2</v>
      </c>
      <c r="F75" s="16">
        <v>2.4322123456229566E-2</v>
      </c>
      <c r="G75" s="13">
        <f t="shared" si="15"/>
        <v>533.91925411115142</v>
      </c>
      <c r="H75" s="2">
        <f t="shared" si="16"/>
        <v>682.60293988258445</v>
      </c>
      <c r="I75" s="37">
        <f t="shared" si="17"/>
        <v>1216.522193993736</v>
      </c>
      <c r="J75" s="225">
        <f t="shared" si="18"/>
        <v>3.3599088408145829E-2</v>
      </c>
      <c r="K75" s="73">
        <f t="shared" si="19"/>
        <v>3.3040907952976872E-2</v>
      </c>
      <c r="L75" s="73">
        <f t="shared" si="25"/>
        <v>3.2929018938455505E-2</v>
      </c>
      <c r="M75" s="73">
        <f t="shared" si="26"/>
        <v>67779.313998352605</v>
      </c>
      <c r="N75" s="73">
        <f t="shared" si="20"/>
        <v>2231.9063142872765</v>
      </c>
      <c r="O75" s="73">
        <f t="shared" si="21"/>
        <v>11175.192049914407</v>
      </c>
      <c r="P75" s="73">
        <f t="shared" si="22"/>
        <v>117430.700314521</v>
      </c>
      <c r="Q75" s="73">
        <f t="shared" si="24"/>
        <v>66663.360841208967</v>
      </c>
      <c r="R75" s="73">
        <f>SUM(Q75:$Q$102)</f>
        <v>815378.30561630288</v>
      </c>
      <c r="S75" s="73">
        <f t="shared" si="23"/>
        <v>12.029899057935594</v>
      </c>
      <c r="T75" s="73"/>
      <c r="U75" s="73"/>
      <c r="V75" s="73"/>
      <c r="W75" s="73">
        <f t="shared" si="13"/>
        <v>0.96695909204702313</v>
      </c>
      <c r="X75" s="73">
        <f t="shared" si="14"/>
        <v>-3.3599088408145704E-2</v>
      </c>
      <c r="Y75" s="73"/>
      <c r="Z75" s="73"/>
      <c r="AA75" s="73"/>
      <c r="AB75" s="73"/>
      <c r="AC75" s="73"/>
      <c r="AD75" s="73"/>
      <c r="AE75" s="85"/>
    </row>
    <row r="76" spans="1:31" ht="15" x14ac:dyDescent="0.25">
      <c r="A76" s="3">
        <v>74</v>
      </c>
      <c r="B76" s="1">
        <v>12450</v>
      </c>
      <c r="C76" s="1">
        <v>20518</v>
      </c>
      <c r="D76" s="1">
        <v>32968</v>
      </c>
      <c r="E76" s="10">
        <v>5.1959365634789437E-2</v>
      </c>
      <c r="F76" s="16">
        <v>2.7552286705455276E-2</v>
      </c>
      <c r="G76" s="13">
        <f t="shared" si="15"/>
        <v>565.31781862253138</v>
      </c>
      <c r="H76" s="2">
        <f t="shared" si="16"/>
        <v>646.89410215312853</v>
      </c>
      <c r="I76" s="37">
        <f t="shared" si="17"/>
        <v>1212.21192077566</v>
      </c>
      <c r="J76" s="225">
        <f t="shared" si="18"/>
        <v>3.6769349695937273E-2</v>
      </c>
      <c r="K76" s="73">
        <f t="shared" si="19"/>
        <v>3.6101566821764797E-2</v>
      </c>
      <c r="L76" s="73">
        <f t="shared" si="25"/>
        <v>3.616591993538959E-2</v>
      </c>
      <c r="M76" s="73">
        <f t="shared" si="26"/>
        <v>65547.407684065329</v>
      </c>
      <c r="N76" s="73">
        <f t="shared" si="20"/>
        <v>2370.5822982742538</v>
      </c>
      <c r="O76" s="73">
        <f t="shared" si="21"/>
        <v>10543.613599279901</v>
      </c>
      <c r="P76" s="73">
        <f t="shared" si="22"/>
        <v>106255.50826460659</v>
      </c>
      <c r="Q76" s="73">
        <f t="shared" si="24"/>
        <v>64362.116534928202</v>
      </c>
      <c r="R76" s="73">
        <f>SUM(Q76:$Q$102)</f>
        <v>748714.94477509381</v>
      </c>
      <c r="S76" s="73">
        <f t="shared" si="23"/>
        <v>11.422495125724209</v>
      </c>
      <c r="T76" s="73"/>
      <c r="U76" s="73"/>
      <c r="V76" s="73"/>
      <c r="W76" s="73">
        <f t="shared" si="13"/>
        <v>0.9638984331782352</v>
      </c>
      <c r="X76" s="73">
        <f t="shared" si="14"/>
        <v>-3.6769349695937203E-2</v>
      </c>
      <c r="Y76" s="73"/>
      <c r="Z76" s="73"/>
      <c r="AA76" s="73"/>
      <c r="AB76" s="73"/>
      <c r="AC76" s="73"/>
      <c r="AD76" s="73"/>
      <c r="AE76" s="85"/>
    </row>
    <row r="77" spans="1:31" ht="15" x14ac:dyDescent="0.25">
      <c r="A77" s="3">
        <v>75</v>
      </c>
      <c r="B77" s="1">
        <v>11263</v>
      </c>
      <c r="C77" s="1">
        <v>19072</v>
      </c>
      <c r="D77" s="1">
        <v>30335</v>
      </c>
      <c r="E77" s="10">
        <v>5.6410913450608668E-2</v>
      </c>
      <c r="F77" s="16">
        <v>3.1160819754843607E-2</v>
      </c>
      <c r="G77" s="13">
        <f t="shared" si="15"/>
        <v>594.29915436437727</v>
      </c>
      <c r="H77" s="2">
        <f t="shared" si="16"/>
        <v>635.35611819420546</v>
      </c>
      <c r="I77" s="37">
        <f t="shared" si="17"/>
        <v>1229.6552725585827</v>
      </c>
      <c r="J77" s="225">
        <f t="shared" si="18"/>
        <v>4.0535858663543194E-2</v>
      </c>
      <c r="K77" s="73">
        <f t="shared" si="19"/>
        <v>3.9725270274418301E-2</v>
      </c>
      <c r="L77" s="73">
        <f t="shared" si="25"/>
        <v>3.9709347665984433E-2</v>
      </c>
      <c r="M77" s="73">
        <f t="shared" si="26"/>
        <v>63176.825385791075</v>
      </c>
      <c r="N77" s="73">
        <f t="shared" si="20"/>
        <v>2508.7105236775678</v>
      </c>
      <c r="O77" s="73">
        <f t="shared" si="21"/>
        <v>9914.4332819694228</v>
      </c>
      <c r="P77" s="73">
        <f t="shared" si="22"/>
        <v>95711.89466532669</v>
      </c>
      <c r="Q77" s="73">
        <f t="shared" si="24"/>
        <v>61922.470123952291</v>
      </c>
      <c r="R77" s="73">
        <f>SUM(Q77:$Q$102)</f>
        <v>684352.82824016572</v>
      </c>
      <c r="S77" s="73">
        <f t="shared" si="23"/>
        <v>10.832339612842933</v>
      </c>
      <c r="T77" s="73"/>
      <c r="U77" s="73"/>
      <c r="V77" s="73"/>
      <c r="W77" s="73">
        <f t="shared" si="13"/>
        <v>0.9602747297255817</v>
      </c>
      <c r="X77" s="73">
        <f t="shared" si="14"/>
        <v>-4.0535858663543221E-2</v>
      </c>
      <c r="Y77" s="73"/>
      <c r="Z77" s="73"/>
      <c r="AA77" s="73"/>
      <c r="AB77" s="73"/>
      <c r="AC77" s="73"/>
      <c r="AD77" s="73"/>
      <c r="AE77" s="85"/>
    </row>
    <row r="78" spans="1:31" ht="15" x14ac:dyDescent="0.25">
      <c r="A78" s="3">
        <v>76</v>
      </c>
      <c r="B78" s="1">
        <v>10272</v>
      </c>
      <c r="C78" s="1">
        <v>17959</v>
      </c>
      <c r="D78" s="1">
        <v>28231</v>
      </c>
      <c r="E78" s="10">
        <v>6.136009172236153E-2</v>
      </c>
      <c r="F78" s="16">
        <v>3.5209385327282468E-2</v>
      </c>
      <c r="G78" s="13">
        <f t="shared" si="15"/>
        <v>632.32535109266587</v>
      </c>
      <c r="H78" s="2">
        <f t="shared" si="16"/>
        <v>630.2908621720976</v>
      </c>
      <c r="I78" s="37">
        <f t="shared" si="17"/>
        <v>1262.6162132647635</v>
      </c>
      <c r="J78" s="225">
        <f t="shared" si="18"/>
        <v>4.472445939799382E-2</v>
      </c>
      <c r="K78" s="73">
        <f t="shared" si="19"/>
        <v>4.3739065750987516E-2</v>
      </c>
      <c r="L78" s="73">
        <f>IF(T78=1,1-V78,((105*K78+90*(K77+K79)+45*(K76+K80)-30*(K75+K81))/315))</f>
        <v>3.9787901385636038E-2</v>
      </c>
      <c r="M78" s="73">
        <f t="shared" si="26"/>
        <v>60668.114862113507</v>
      </c>
      <c r="N78" s="73">
        <f t="shared" si="20"/>
        <v>2413.8569713862089</v>
      </c>
      <c r="O78" s="73">
        <f t="shared" si="21"/>
        <v>9288.5244915751155</v>
      </c>
      <c r="P78" s="73">
        <f t="shared" si="22"/>
        <v>85797.46138335728</v>
      </c>
      <c r="Q78" s="73">
        <f t="shared" si="24"/>
        <v>59461.186376420403</v>
      </c>
      <c r="R78" s="73">
        <f>SUM(Q78:$Q$102)</f>
        <v>622430.35811621323</v>
      </c>
      <c r="S78" s="73">
        <f t="shared" si="23"/>
        <v>10.259596157402829</v>
      </c>
      <c r="T78" s="73">
        <f>IF(U78=$U$62,1,0)</f>
        <v>1</v>
      </c>
      <c r="U78" s="73">
        <f>ABS(W78-V78)</f>
        <v>3.9511643653514783E-3</v>
      </c>
      <c r="V78" s="73">
        <f>$W$2^($AC$62+$AE$62*$AD$62^A77)</f>
        <v>0.96021209861436396</v>
      </c>
      <c r="W78" s="73">
        <f t="shared" si="13"/>
        <v>0.95626093424901248</v>
      </c>
      <c r="X78" s="73">
        <f t="shared" si="14"/>
        <v>-4.4724459397993729E-2</v>
      </c>
      <c r="Y78" s="73"/>
      <c r="Z78" s="73"/>
      <c r="AA78" s="73"/>
      <c r="AB78" s="73"/>
      <c r="AC78" s="73"/>
      <c r="AD78" s="73"/>
      <c r="AE78" s="85"/>
    </row>
    <row r="79" spans="1:31" ht="15" x14ac:dyDescent="0.25">
      <c r="A79" s="3">
        <v>77</v>
      </c>
      <c r="B79" s="1">
        <v>9393</v>
      </c>
      <c r="C79" s="1">
        <v>17110</v>
      </c>
      <c r="D79" s="1">
        <v>26503</v>
      </c>
      <c r="E79" s="10">
        <v>6.696158858044346E-2</v>
      </c>
      <c r="F79" s="16">
        <v>3.9795809367603407E-2</v>
      </c>
      <c r="G79" s="13">
        <f t="shared" si="15"/>
        <v>680.90629827969428</v>
      </c>
      <c r="H79" s="2">
        <f t="shared" si="16"/>
        <v>628.97020153610538</v>
      </c>
      <c r="I79" s="37">
        <f t="shared" si="17"/>
        <v>1309.8764998157997</v>
      </c>
      <c r="J79" s="225">
        <f t="shared" si="18"/>
        <v>4.9423706743229052E-2</v>
      </c>
      <c r="K79" s="73">
        <f t="shared" si="19"/>
        <v>4.8222230407690692E-2</v>
      </c>
      <c r="L79" s="73">
        <f t="shared" ref="L79:L102" si="27">IF(T79=1,1-V79,((105*K79+90*(K78+K80)+45*(K77+K81)-30*(K76+K82))/315))</f>
        <v>4.3974958866858871E-2</v>
      </c>
      <c r="M79" s="73">
        <f t="shared" si="26"/>
        <v>58254.257890727298</v>
      </c>
      <c r="N79" s="73">
        <f t="shared" si="20"/>
        <v>2561.7285945641197</v>
      </c>
      <c r="O79" s="73">
        <f t="shared" si="21"/>
        <v>8701.4181415475705</v>
      </c>
      <c r="P79" s="73">
        <f t="shared" si="22"/>
        <v>76508.93689178217</v>
      </c>
      <c r="Q79" s="73">
        <f t="shared" si="24"/>
        <v>56973.393593445238</v>
      </c>
      <c r="R79" s="73">
        <f>SUM(Q79:$Q$102)</f>
        <v>562969.17173979292</v>
      </c>
      <c r="S79" s="73">
        <f t="shared" si="23"/>
        <v>9.6640004031259714</v>
      </c>
      <c r="T79" s="73">
        <f>IF(T78=1,1,IF(U79=$U$62,1,T78))</f>
        <v>1</v>
      </c>
      <c r="U79" s="73">
        <f t="shared" ref="U79:U87" si="28">ABS(W79-V79)</f>
        <v>4.2472715408318207E-3</v>
      </c>
      <c r="V79" s="73">
        <f t="shared" ref="V79:V103" si="29">$W$2^($AC$62+$AE$62*$AD$62^A78)</f>
        <v>0.95602504113314113</v>
      </c>
      <c r="W79" s="73">
        <f t="shared" si="13"/>
        <v>0.95177776959230931</v>
      </c>
      <c r="X79" s="73">
        <f t="shared" si="14"/>
        <v>-4.9423706743228865E-2</v>
      </c>
      <c r="Y79" s="73"/>
      <c r="Z79" s="73"/>
      <c r="AA79" s="73"/>
      <c r="AB79" s="73"/>
      <c r="AC79" s="73"/>
      <c r="AD79" s="73"/>
      <c r="AE79" s="85"/>
    </row>
    <row r="80" spans="1:31" ht="15" x14ac:dyDescent="0.25">
      <c r="A80" s="3">
        <v>78</v>
      </c>
      <c r="B80" s="1">
        <v>9027</v>
      </c>
      <c r="C80" s="1">
        <v>16682</v>
      </c>
      <c r="D80" s="1">
        <v>25709</v>
      </c>
      <c r="E80" s="10">
        <v>7.338255291109233E-2</v>
      </c>
      <c r="F80" s="16">
        <v>4.505334587293236E-2</v>
      </c>
      <c r="G80" s="13">
        <f t="shared" si="15"/>
        <v>751.57991585225761</v>
      </c>
      <c r="H80" s="2">
        <f t="shared" si="16"/>
        <v>662.42430512843043</v>
      </c>
      <c r="I80" s="37">
        <f t="shared" si="17"/>
        <v>1414.0042209806879</v>
      </c>
      <c r="J80" s="225">
        <f t="shared" si="18"/>
        <v>5.5000358667419501E-2</v>
      </c>
      <c r="K80" s="73">
        <f t="shared" si="19"/>
        <v>5.3515191519840855E-2</v>
      </c>
      <c r="L80" s="73">
        <f t="shared" si="27"/>
        <v>4.8689855196914822E-2</v>
      </c>
      <c r="M80" s="73">
        <f t="shared" si="26"/>
        <v>55692.529296163179</v>
      </c>
      <c r="N80" s="73">
        <f t="shared" si="20"/>
        <v>2711.66118698012</v>
      </c>
      <c r="O80" s="73">
        <f t="shared" si="21"/>
        <v>8115.8767187216372</v>
      </c>
      <c r="P80" s="73">
        <f t="shared" si="22"/>
        <v>67807.518750234594</v>
      </c>
      <c r="Q80" s="73">
        <f t="shared" si="24"/>
        <v>54336.698702673122</v>
      </c>
      <c r="R80" s="73">
        <f>SUM(Q80:$Q$102)</f>
        <v>505995.7781463475</v>
      </c>
      <c r="S80" s="73">
        <f t="shared" si="23"/>
        <v>9.0855234003747611</v>
      </c>
      <c r="T80" s="73">
        <f t="shared" ref="T80:T87" si="30">IF(T79=1,1,IF(U80=$U$62,1,T79))</f>
        <v>1</v>
      </c>
      <c r="U80" s="73">
        <f t="shared" si="28"/>
        <v>4.8253363229260327E-3</v>
      </c>
      <c r="V80" s="73">
        <f t="shared" si="29"/>
        <v>0.95131014480308518</v>
      </c>
      <c r="W80" s="73">
        <f t="shared" si="13"/>
        <v>0.94648480848015915</v>
      </c>
      <c r="X80" s="73">
        <f>LN(W80)</f>
        <v>-5.5000358667419494E-2</v>
      </c>
      <c r="Y80" s="73"/>
      <c r="Z80" s="73"/>
      <c r="AA80" s="73"/>
      <c r="AB80" s="73"/>
      <c r="AC80" s="73"/>
      <c r="AD80" s="73"/>
      <c r="AE80" s="85"/>
    </row>
    <row r="81" spans="1:31" ht="15" x14ac:dyDescent="0.25">
      <c r="A81" s="3">
        <v>79</v>
      </c>
      <c r="B81" s="1">
        <v>8373</v>
      </c>
      <c r="C81" s="1">
        <v>15738</v>
      </c>
      <c r="D81" s="1">
        <v>24111</v>
      </c>
      <c r="E81" s="10">
        <v>8.0776709809071215E-2</v>
      </c>
      <c r="F81" s="16">
        <v>5.1144393110824582E-2</v>
      </c>
      <c r="G81" s="13">
        <f t="shared" si="15"/>
        <v>804.91045877815725</v>
      </c>
      <c r="H81" s="2">
        <f t="shared" si="16"/>
        <v>676.34339123135328</v>
      </c>
      <c r="I81" s="37">
        <f t="shared" si="17"/>
        <v>1481.2538500095106</v>
      </c>
      <c r="J81" s="225">
        <f t="shared" si="18"/>
        <v>6.1434774584609129E-2</v>
      </c>
      <c r="K81" s="73">
        <f t="shared" si="19"/>
        <v>5.9585717348730305E-2</v>
      </c>
      <c r="L81" s="73">
        <f t="shared" si="27"/>
        <v>5.3995886421661976E-2</v>
      </c>
      <c r="M81" s="73">
        <f t="shared" si="26"/>
        <v>52980.868109183059</v>
      </c>
      <c r="N81" s="73">
        <f t="shared" si="20"/>
        <v>2860.7489369445029</v>
      </c>
      <c r="O81" s="73">
        <f t="shared" si="21"/>
        <v>7532.405713649825</v>
      </c>
      <c r="P81" s="73">
        <f t="shared" si="22"/>
        <v>59691.642031512944</v>
      </c>
      <c r="Q81" s="73">
        <f t="shared" si="24"/>
        <v>51550.493640710803</v>
      </c>
      <c r="R81" s="73">
        <f>SUM(Q81:$Q$102)</f>
        <v>451659.07944367442</v>
      </c>
      <c r="S81" s="73">
        <f t="shared" si="23"/>
        <v>8.5249467508326706</v>
      </c>
      <c r="T81" s="73">
        <f t="shared" si="30"/>
        <v>1</v>
      </c>
      <c r="U81" s="73">
        <f t="shared" si="28"/>
        <v>5.5898309270683288E-3</v>
      </c>
      <c r="V81" s="73">
        <f t="shared" si="29"/>
        <v>0.94600411357833802</v>
      </c>
      <c r="W81" s="73">
        <f t="shared" si="13"/>
        <v>0.9404142826512697</v>
      </c>
      <c r="X81" s="73">
        <f t="shared" ref="X81:X102" si="31">LN(W81)</f>
        <v>-6.1434774584609005E-2</v>
      </c>
      <c r="Y81" s="84"/>
      <c r="Z81" s="84"/>
      <c r="AA81" s="73"/>
      <c r="AB81" s="73"/>
      <c r="AC81" s="73"/>
      <c r="AD81" s="73"/>
      <c r="AE81" s="85"/>
    </row>
    <row r="82" spans="1:31" ht="15" x14ac:dyDescent="0.25">
      <c r="A82" s="3">
        <v>80</v>
      </c>
      <c r="B82" s="1">
        <v>7596</v>
      </c>
      <c r="C82" s="1">
        <v>15051</v>
      </c>
      <c r="D82" s="1">
        <v>22647</v>
      </c>
      <c r="E82" s="10">
        <v>8.9259557219061897E-2</v>
      </c>
      <c r="F82" s="16">
        <v>5.8249579853365908E-2</v>
      </c>
      <c r="G82" s="13">
        <f t="shared" si="15"/>
        <v>876.71442637301027</v>
      </c>
      <c r="H82" s="2">
        <f t="shared" si="16"/>
        <v>678.01559663599414</v>
      </c>
      <c r="I82" s="37">
        <f t="shared" si="17"/>
        <v>1554.7300230090045</v>
      </c>
      <c r="J82" s="225">
        <f t="shared" si="18"/>
        <v>6.8650594913631138E-2</v>
      </c>
      <c r="K82" s="73">
        <f t="shared" si="19"/>
        <v>6.6347153853811514E-2</v>
      </c>
      <c r="L82" s="73">
        <f t="shared" si="27"/>
        <v>5.9963037205337022E-2</v>
      </c>
      <c r="M82" s="73">
        <f t="shared" si="26"/>
        <v>50120.119172238556</v>
      </c>
      <c r="N82" s="73">
        <f t="shared" si="20"/>
        <v>3005.3545706608638</v>
      </c>
      <c r="O82" s="73">
        <f t="shared" si="21"/>
        <v>6951.8895514670339</v>
      </c>
      <c r="P82" s="73">
        <f t="shared" si="22"/>
        <v>52159.23631786312</v>
      </c>
      <c r="Q82" s="73">
        <f t="shared" si="24"/>
        <v>48617.441886908127</v>
      </c>
      <c r="R82" s="73">
        <f>SUM(Q82:$Q$102)</f>
        <v>400108.58580296359</v>
      </c>
      <c r="S82" s="73">
        <f t="shared" si="23"/>
        <v>7.9829935046240479</v>
      </c>
      <c r="T82" s="73">
        <f t="shared" si="30"/>
        <v>1</v>
      </c>
      <c r="U82" s="73">
        <f t="shared" si="28"/>
        <v>6.3841166484744916E-3</v>
      </c>
      <c r="V82" s="73">
        <f t="shared" si="29"/>
        <v>0.94003696279466298</v>
      </c>
      <c r="W82" s="73">
        <f t="shared" si="13"/>
        <v>0.93365284614618849</v>
      </c>
      <c r="X82" s="73">
        <f t="shared" si="31"/>
        <v>-6.8650594913630958E-2</v>
      </c>
      <c r="Y82" s="73"/>
      <c r="Z82" s="73"/>
      <c r="AA82" s="73"/>
      <c r="AB82" s="73"/>
      <c r="AC82" s="73"/>
      <c r="AD82" s="73"/>
      <c r="AE82" s="85"/>
    </row>
    <row r="83" spans="1:31" ht="15" x14ac:dyDescent="0.25">
      <c r="A83" s="3">
        <v>81</v>
      </c>
      <c r="B83" s="1">
        <v>7224</v>
      </c>
      <c r="C83" s="1">
        <v>14834</v>
      </c>
      <c r="D83" s="1">
        <v>22058</v>
      </c>
      <c r="E83" s="10">
        <v>9.8889318932869036E-2</v>
      </c>
      <c r="F83" s="16">
        <v>6.65528588310179E-2</v>
      </c>
      <c r="G83" s="13">
        <f t="shared" si="15"/>
        <v>987.24510789931958</v>
      </c>
      <c r="H83" s="2">
        <f t="shared" si="16"/>
        <v>714.3764399710459</v>
      </c>
      <c r="I83" s="37">
        <f t="shared" si="17"/>
        <v>1701.6215478703655</v>
      </c>
      <c r="J83" s="225">
        <f t="shared" si="18"/>
        <v>7.7143056844245425E-2</v>
      </c>
      <c r="K83" s="73">
        <f t="shared" si="19"/>
        <v>7.4242591800243507E-2</v>
      </c>
      <c r="L83" s="73">
        <f t="shared" si="27"/>
        <v>6.6668431664390404E-2</v>
      </c>
      <c r="M83" s="73">
        <f t="shared" si="26"/>
        <v>47114.764601577692</v>
      </c>
      <c r="N83" s="73">
        <f t="shared" si="20"/>
        <v>3141.0674642241211</v>
      </c>
      <c r="O83" s="73">
        <f t="shared" si="21"/>
        <v>6375.6420874585592</v>
      </c>
      <c r="P83" s="73">
        <f t="shared" si="22"/>
        <v>45207.346766396076</v>
      </c>
      <c r="Q83" s="73">
        <f t="shared" si="24"/>
        <v>45544.230869465631</v>
      </c>
      <c r="R83" s="73">
        <f>SUM(Q83:$Q$102)</f>
        <v>351491.1439160555</v>
      </c>
      <c r="S83" s="73">
        <f t="shared" si="23"/>
        <v>7.4603183712879133</v>
      </c>
      <c r="T83" s="73">
        <f t="shared" si="30"/>
        <v>1</v>
      </c>
      <c r="U83" s="73">
        <f t="shared" si="28"/>
        <v>7.574160135853103E-3</v>
      </c>
      <c r="V83" s="73">
        <f t="shared" si="29"/>
        <v>0.9333315683356096</v>
      </c>
      <c r="W83" s="73">
        <f t="shared" si="13"/>
        <v>0.92575740819975649</v>
      </c>
      <c r="X83" s="73">
        <f t="shared" si="31"/>
        <v>-7.7143056844245342E-2</v>
      </c>
      <c r="Y83" s="73"/>
      <c r="Z83" s="73"/>
      <c r="AA83" s="73"/>
      <c r="AB83" s="73"/>
      <c r="AC83" s="73"/>
      <c r="AD83" s="73"/>
      <c r="AE83" s="85"/>
    </row>
    <row r="84" spans="1:31" ht="15" x14ac:dyDescent="0.25">
      <c r="A84" s="3">
        <v>82</v>
      </c>
      <c r="B84" s="1">
        <v>6370</v>
      </c>
      <c r="C84" s="1">
        <v>13553</v>
      </c>
      <c r="D84" s="1">
        <v>19923</v>
      </c>
      <c r="E84" s="10">
        <v>0.1096579209955874</v>
      </c>
      <c r="F84" s="16">
        <v>7.6222802833974979E-2</v>
      </c>
      <c r="G84" s="13">
        <f t="shared" si="15"/>
        <v>1033.047646808863</v>
      </c>
      <c r="H84" s="2">
        <f t="shared" si="16"/>
        <v>698.52095674189172</v>
      </c>
      <c r="I84" s="37">
        <f t="shared" si="17"/>
        <v>1731.5686035507547</v>
      </c>
      <c r="J84" s="225">
        <f t="shared" si="18"/>
        <v>8.6913045402336728E-2</v>
      </c>
      <c r="K84" s="73">
        <f t="shared" si="19"/>
        <v>8.3243191613164624E-2</v>
      </c>
      <c r="L84" s="73">
        <f t="shared" si="27"/>
        <v>7.4196735360585575E-2</v>
      </c>
      <c r="M84" s="73">
        <f t="shared" si="26"/>
        <v>43973.697137353571</v>
      </c>
      <c r="N84" s="73">
        <f t="shared" si="20"/>
        <v>3262.7047693267596</v>
      </c>
      <c r="O84" s="73">
        <f t="shared" si="21"/>
        <v>5805.4517352528947</v>
      </c>
      <c r="P84" s="73">
        <f t="shared" si="22"/>
        <v>38831.704678937531</v>
      </c>
      <c r="Q84" s="73">
        <f t="shared" si="24"/>
        <v>42342.344752690187</v>
      </c>
      <c r="R84" s="73">
        <f>SUM(Q84:$Q$102)</f>
        <v>305946.91304658982</v>
      </c>
      <c r="S84" s="73">
        <f t="shared" si="23"/>
        <v>6.9574980718803925</v>
      </c>
      <c r="T84" s="73">
        <f t="shared" si="30"/>
        <v>1</v>
      </c>
      <c r="U84" s="73">
        <f t="shared" si="28"/>
        <v>9.0464562525790493E-3</v>
      </c>
      <c r="V84" s="73">
        <f t="shared" si="29"/>
        <v>0.92580326463941442</v>
      </c>
      <c r="W84" s="73">
        <f t="shared" si="13"/>
        <v>0.91675680838683538</v>
      </c>
      <c r="X84" s="73">
        <f t="shared" si="31"/>
        <v>-8.6913045402336533E-2</v>
      </c>
      <c r="Y84" s="73"/>
      <c r="Z84" s="73"/>
      <c r="AA84" s="73"/>
      <c r="AB84" s="73"/>
      <c r="AC84" s="73"/>
      <c r="AD84" s="73"/>
      <c r="AE84" s="85"/>
    </row>
    <row r="85" spans="1:31" ht="15" x14ac:dyDescent="0.25">
      <c r="A85" s="3">
        <v>83</v>
      </c>
      <c r="B85" s="1">
        <v>5495</v>
      </c>
      <c r="C85" s="1">
        <v>12326</v>
      </c>
      <c r="D85" s="1">
        <v>17821</v>
      </c>
      <c r="E85" s="10">
        <v>0.12149473309327834</v>
      </c>
      <c r="F85" s="16">
        <v>8.739027210418461E-2</v>
      </c>
      <c r="G85" s="13">
        <f t="shared" si="15"/>
        <v>1077.1724939561796</v>
      </c>
      <c r="H85" s="2">
        <f t="shared" si="16"/>
        <v>667.61355834756444</v>
      </c>
      <c r="I85" s="37">
        <f t="shared" si="17"/>
        <v>1744.7860523037439</v>
      </c>
      <c r="J85" s="225">
        <f t="shared" si="18"/>
        <v>9.7906181039433465E-2</v>
      </c>
      <c r="K85" s="73">
        <f t="shared" si="19"/>
        <v>9.3266031398044458E-2</v>
      </c>
      <c r="L85" s="73">
        <f t="shared" si="27"/>
        <v>8.2640476739537005E-2</v>
      </c>
      <c r="M85" s="73">
        <f t="shared" si="26"/>
        <v>40710.992368026811</v>
      </c>
      <c r="N85" s="73">
        <f t="shared" si="20"/>
        <v>3364.3758178333883</v>
      </c>
      <c r="O85" s="73">
        <f t="shared" si="21"/>
        <v>5243.6157748328633</v>
      </c>
      <c r="P85" s="73">
        <f t="shared" si="22"/>
        <v>33026.252943684638</v>
      </c>
      <c r="Q85" s="73">
        <f t="shared" si="24"/>
        <v>39028.804459110121</v>
      </c>
      <c r="R85" s="73">
        <f>SUM(Q85:$Q$102)</f>
        <v>263604.56829389965</v>
      </c>
      <c r="S85" s="73">
        <f t="shared" si="23"/>
        <v>6.4750219280070107</v>
      </c>
      <c r="T85" s="73">
        <f t="shared" si="30"/>
        <v>1</v>
      </c>
      <c r="U85" s="73">
        <f t="shared" si="28"/>
        <v>1.0625554658507452E-2</v>
      </c>
      <c r="V85" s="73">
        <f t="shared" si="29"/>
        <v>0.91735952326046299</v>
      </c>
      <c r="W85" s="73">
        <f t="shared" si="13"/>
        <v>0.90673396860195554</v>
      </c>
      <c r="X85" s="73">
        <f t="shared" si="31"/>
        <v>-9.7906181039433215E-2</v>
      </c>
      <c r="Y85" s="73"/>
      <c r="Z85" s="73"/>
      <c r="AA85" s="73"/>
      <c r="AB85" s="73"/>
      <c r="AC85" s="73"/>
      <c r="AD85" s="73"/>
      <c r="AE85" s="85"/>
    </row>
    <row r="86" spans="1:31" ht="15" x14ac:dyDescent="0.25">
      <c r="A86" s="3">
        <v>84</v>
      </c>
      <c r="B86" s="1">
        <v>4772</v>
      </c>
      <c r="C86" s="1">
        <v>10727</v>
      </c>
      <c r="D86" s="1">
        <v>15499</v>
      </c>
      <c r="E86" s="10">
        <v>0.1342821855176238</v>
      </c>
      <c r="F86" s="16">
        <v>0.10012324463458644</v>
      </c>
      <c r="G86" s="13">
        <f t="shared" si="15"/>
        <v>1074.0220451952086</v>
      </c>
      <c r="H86" s="2">
        <f t="shared" si="16"/>
        <v>640.79458929010082</v>
      </c>
      <c r="I86" s="37">
        <f t="shared" si="17"/>
        <v>1714.8166344853094</v>
      </c>
      <c r="J86" s="225">
        <f t="shared" si="18"/>
        <v>0.11064046935191363</v>
      </c>
      <c r="K86" s="73">
        <f t="shared" si="19"/>
        <v>0.10473943531472163</v>
      </c>
      <c r="L86" s="73">
        <f t="shared" si="27"/>
        <v>9.2100247106929878E-2</v>
      </c>
      <c r="M86" s="73">
        <f t="shared" si="26"/>
        <v>37346.616550193423</v>
      </c>
      <c r="N86" s="73">
        <f t="shared" si="20"/>
        <v>3439.632612880574</v>
      </c>
      <c r="O86" s="73">
        <f t="shared" si="21"/>
        <v>4692.9569437675309</v>
      </c>
      <c r="P86" s="73">
        <f t="shared" si="22"/>
        <v>27782.637168851776</v>
      </c>
      <c r="Q86" s="73">
        <f t="shared" si="24"/>
        <v>35626.80024375314</v>
      </c>
      <c r="R86" s="73">
        <f>SUM(Q86:$Q$102)</f>
        <v>224575.76383478951</v>
      </c>
      <c r="S86" s="73">
        <f t="shared" si="23"/>
        <v>6.0132827168684013</v>
      </c>
      <c r="T86" s="73">
        <f t="shared" si="30"/>
        <v>1</v>
      </c>
      <c r="U86" s="73">
        <f t="shared" si="28"/>
        <v>1.2639188207791752E-2</v>
      </c>
      <c r="V86" s="73">
        <f t="shared" si="29"/>
        <v>0.90789975289307012</v>
      </c>
      <c r="W86" s="73">
        <f t="shared" si="13"/>
        <v>0.89526056468527837</v>
      </c>
      <c r="X86" s="73">
        <f t="shared" si="31"/>
        <v>-0.11064046935191345</v>
      </c>
      <c r="Y86" s="73"/>
      <c r="Z86" s="73"/>
      <c r="AA86" s="73"/>
      <c r="AB86" s="73"/>
      <c r="AC86" s="73"/>
      <c r="AD86" s="73"/>
      <c r="AE86" s="85"/>
    </row>
    <row r="87" spans="1:31" ht="15" x14ac:dyDescent="0.25">
      <c r="A87" s="3">
        <v>85</v>
      </c>
      <c r="B87" s="1">
        <v>3876</v>
      </c>
      <c r="C87" s="1">
        <v>9473</v>
      </c>
      <c r="D87" s="1">
        <v>13349</v>
      </c>
      <c r="E87" s="10">
        <v>0.14787729775067823</v>
      </c>
      <c r="F87" s="16">
        <v>0.11440077428493897</v>
      </c>
      <c r="G87" s="13">
        <f t="shared" si="15"/>
        <v>1083.718534801227</v>
      </c>
      <c r="H87" s="2">
        <f t="shared" si="16"/>
        <v>573.17240608162888</v>
      </c>
      <c r="I87" s="37">
        <f t="shared" si="17"/>
        <v>1656.8909408828558</v>
      </c>
      <c r="J87" s="225">
        <f t="shared" si="18"/>
        <v>0.12412097841657471</v>
      </c>
      <c r="K87" s="73">
        <f t="shared" si="19"/>
        <v>0.1167270225474184</v>
      </c>
      <c r="L87" s="73">
        <f t="shared" si="27"/>
        <v>0.10268472724693489</v>
      </c>
      <c r="M87" s="73">
        <f t="shared" si="26"/>
        <v>33906.983937312849</v>
      </c>
      <c r="N87" s="73">
        <f t="shared" si="20"/>
        <v>3481.729397369174</v>
      </c>
      <c r="O87" s="73">
        <f t="shared" si="21"/>
        <v>4156.8140971554722</v>
      </c>
      <c r="P87" s="73">
        <f t="shared" si="22"/>
        <v>23089.680225084241</v>
      </c>
      <c r="Q87" s="73">
        <f t="shared" si="24"/>
        <v>32166.119238628264</v>
      </c>
      <c r="R87" s="73">
        <f>SUM(Q87:$Q$102)</f>
        <v>188948.96359103642</v>
      </c>
      <c r="S87" s="73">
        <f t="shared" si="23"/>
        <v>5.5725677028769294</v>
      </c>
      <c r="T87" s="73">
        <f t="shared" si="30"/>
        <v>1</v>
      </c>
      <c r="U87" s="73">
        <f t="shared" si="28"/>
        <v>1.4042295300483509E-2</v>
      </c>
      <c r="V87" s="73">
        <f t="shared" si="29"/>
        <v>0.89731527275306511</v>
      </c>
      <c r="W87" s="73">
        <f t="shared" si="13"/>
        <v>0.8832729774525816</v>
      </c>
      <c r="X87" s="73">
        <f t="shared" si="31"/>
        <v>-0.12412097841657459</v>
      </c>
      <c r="Y87" s="73"/>
      <c r="Z87" s="73"/>
      <c r="AA87" s="73"/>
      <c r="AB87" s="73"/>
      <c r="AC87" s="73"/>
      <c r="AD87" s="73"/>
      <c r="AE87" s="85"/>
    </row>
    <row r="88" spans="1:31" ht="15" x14ac:dyDescent="0.25">
      <c r="A88" s="3">
        <v>86</v>
      </c>
      <c r="B88" s="1">
        <v>3351</v>
      </c>
      <c r="C88" s="1">
        <v>8040</v>
      </c>
      <c r="D88" s="1">
        <v>11391</v>
      </c>
      <c r="E88" s="10">
        <v>0.16212922612175182</v>
      </c>
      <c r="F88" s="16">
        <v>0.13008947485289399</v>
      </c>
      <c r="G88" s="13">
        <f t="shared" si="15"/>
        <v>1045.9193778172676</v>
      </c>
      <c r="H88" s="2">
        <f t="shared" si="16"/>
        <v>543.29503673399029</v>
      </c>
      <c r="I88" s="37">
        <f t="shared" si="17"/>
        <v>1589.214414551258</v>
      </c>
      <c r="J88" s="225">
        <f t="shared" si="18"/>
        <v>0.13951491656143078</v>
      </c>
      <c r="K88" s="73">
        <f t="shared" si="19"/>
        <v>0.13021995101989836</v>
      </c>
      <c r="L88" s="73">
        <f t="shared" si="27"/>
        <v>0.11451047591548824</v>
      </c>
      <c r="M88" s="73">
        <f t="shared" si="26"/>
        <v>30425.254539943675</v>
      </c>
      <c r="N88" s="73">
        <f t="shared" si="20"/>
        <v>3484.0103772188195</v>
      </c>
      <c r="O88" s="73">
        <f t="shared" si="21"/>
        <v>3638.9978296320469</v>
      </c>
      <c r="P88" s="73">
        <f t="shared" si="22"/>
        <v>18932.866127928766</v>
      </c>
      <c r="Q88" s="73">
        <f t="shared" si="24"/>
        <v>28683.249351334263</v>
      </c>
      <c r="R88" s="73">
        <f>SUM(Q88:$Q$102)</f>
        <v>156782.84435240814</v>
      </c>
      <c r="S88" s="73">
        <f t="shared" si="23"/>
        <v>5.1530495544935011</v>
      </c>
      <c r="T88" s="73">
        <f>T87</f>
        <v>1</v>
      </c>
      <c r="U88" s="73"/>
      <c r="V88" s="73">
        <f t="shared" si="29"/>
        <v>0.88548952408451176</v>
      </c>
      <c r="W88" s="73">
        <f t="shared" si="13"/>
        <v>0.86978004898010164</v>
      </c>
      <c r="X88" s="73">
        <f t="shared" si="31"/>
        <v>-0.13951491656143061</v>
      </c>
      <c r="Y88" s="73"/>
      <c r="Z88" s="73"/>
      <c r="AA88" s="73"/>
      <c r="AB88" s="73"/>
      <c r="AC88" s="73"/>
      <c r="AD88" s="73"/>
      <c r="AE88" s="85"/>
    </row>
    <row r="89" spans="1:31" ht="15" x14ac:dyDescent="0.25">
      <c r="A89" s="3">
        <v>87</v>
      </c>
      <c r="B89" s="1">
        <v>2685</v>
      </c>
      <c r="C89" s="1">
        <v>6850</v>
      </c>
      <c r="D89" s="1">
        <v>9535</v>
      </c>
      <c r="E89" s="10">
        <v>0.17688308438110131</v>
      </c>
      <c r="F89" s="16">
        <v>0.1469272581930611</v>
      </c>
      <c r="G89" s="13">
        <f t="shared" si="15"/>
        <v>1006.4517186224685</v>
      </c>
      <c r="H89" s="2">
        <f t="shared" si="16"/>
        <v>474.93108156325701</v>
      </c>
      <c r="I89" s="37">
        <f t="shared" si="17"/>
        <v>1481.3828001857255</v>
      </c>
      <c r="J89" s="225">
        <f t="shared" si="18"/>
        <v>0.15536264291407714</v>
      </c>
      <c r="K89" s="73">
        <f t="shared" si="19"/>
        <v>0.1438953391052854</v>
      </c>
      <c r="L89" s="73">
        <f t="shared" si="27"/>
        <v>0.12770140072802871</v>
      </c>
      <c r="M89" s="73">
        <f t="shared" si="26"/>
        <v>26941.244162724855</v>
      </c>
      <c r="N89" s="73">
        <f t="shared" si="20"/>
        <v>3440.4346169357923</v>
      </c>
      <c r="O89" s="73">
        <f t="shared" si="21"/>
        <v>3143.7019085906863</v>
      </c>
      <c r="P89" s="73">
        <f t="shared" si="22"/>
        <v>15293.868298296715</v>
      </c>
      <c r="Q89" s="73">
        <f t="shared" si="24"/>
        <v>25221.026854256961</v>
      </c>
      <c r="R89" s="73">
        <f>SUM(Q89:$Q$102)</f>
        <v>128099.59500107387</v>
      </c>
      <c r="S89" s="73">
        <f t="shared" si="23"/>
        <v>4.7547765139335638</v>
      </c>
      <c r="T89" s="73">
        <f t="shared" ref="T89:T102" si="32">T88</f>
        <v>1</v>
      </c>
      <c r="U89" s="73"/>
      <c r="V89" s="73">
        <f t="shared" si="29"/>
        <v>0.87229859927197129</v>
      </c>
      <c r="W89" s="73">
        <f t="shared" si="13"/>
        <v>0.8561046608947146</v>
      </c>
      <c r="X89" s="73">
        <f t="shared" si="31"/>
        <v>-0.15536264291407681</v>
      </c>
      <c r="Y89" s="73"/>
      <c r="Z89" s="73"/>
      <c r="AA89" s="73"/>
      <c r="AB89" s="73"/>
      <c r="AC89" s="73"/>
      <c r="AD89" s="73"/>
      <c r="AE89" s="85"/>
    </row>
    <row r="90" spans="1:31" x14ac:dyDescent="0.3">
      <c r="A90" s="3">
        <v>88</v>
      </c>
      <c r="B90" s="1">
        <v>2123</v>
      </c>
      <c r="C90" s="1">
        <v>5530</v>
      </c>
      <c r="D90" s="1">
        <v>7653</v>
      </c>
      <c r="E90" s="10">
        <v>0.19196554745964842</v>
      </c>
      <c r="F90" s="16">
        <v>0.16451986371917696</v>
      </c>
      <c r="G90" s="13">
        <f t="shared" si="15"/>
        <v>909.79484636704854</v>
      </c>
      <c r="H90" s="2">
        <f t="shared" si="16"/>
        <v>407.5428572568336</v>
      </c>
      <c r="I90" s="37">
        <f t="shared" si="17"/>
        <v>1317.3377036238821</v>
      </c>
      <c r="J90" s="225">
        <f t="shared" si="18"/>
        <v>0.17213350367488334</v>
      </c>
      <c r="K90" s="73">
        <f t="shared" si="19"/>
        <v>0.15813322664223228</v>
      </c>
      <c r="L90" s="73">
        <f t="shared" si="27"/>
        <v>0.14238781566890779</v>
      </c>
      <c r="M90" s="73">
        <f t="shared" si="26"/>
        <v>23500.809545789063</v>
      </c>
      <c r="N90" s="73">
        <f t="shared" si="20"/>
        <v>3346.2289376759218</v>
      </c>
      <c r="O90" s="73">
        <f t="shared" si="21"/>
        <v>2675.3627037973442</v>
      </c>
      <c r="P90" s="73">
        <f t="shared" si="22"/>
        <v>12150.166389706028</v>
      </c>
      <c r="Q90" s="73">
        <f t="shared" si="24"/>
        <v>21827.695076951102</v>
      </c>
      <c r="R90" s="73">
        <f>SUM(Q90:$Q$102)</f>
        <v>102878.56814681691</v>
      </c>
      <c r="S90" s="73">
        <f t="shared" si="23"/>
        <v>4.3776606055364997</v>
      </c>
      <c r="T90" s="73">
        <f t="shared" si="32"/>
        <v>1</v>
      </c>
      <c r="U90" s="73"/>
      <c r="V90" s="73">
        <f t="shared" si="29"/>
        <v>0.85761218433109221</v>
      </c>
      <c r="W90" s="73">
        <f t="shared" si="13"/>
        <v>0.84186677335776772</v>
      </c>
      <c r="X90" s="73">
        <f t="shared" si="31"/>
        <v>-0.17213350367488309</v>
      </c>
      <c r="Y90" s="73"/>
      <c r="Z90" s="73"/>
      <c r="AA90" s="73"/>
      <c r="AB90" s="73"/>
      <c r="AC90" s="73"/>
      <c r="AD90" s="73"/>
      <c r="AE90" s="85"/>
    </row>
    <row r="91" spans="1:31" x14ac:dyDescent="0.3">
      <c r="A91" s="3">
        <v>89</v>
      </c>
      <c r="B91" s="1">
        <v>1765</v>
      </c>
      <c r="C91" s="1">
        <v>4576</v>
      </c>
      <c r="D91" s="1">
        <v>6341</v>
      </c>
      <c r="E91" s="10">
        <v>0.20715305883256246</v>
      </c>
      <c r="F91" s="16">
        <v>0.18219218005716417</v>
      </c>
      <c r="G91" s="13">
        <f t="shared" si="15"/>
        <v>833.71141594158325</v>
      </c>
      <c r="H91" s="2">
        <f t="shared" si="16"/>
        <v>365.62514883947273</v>
      </c>
      <c r="I91" s="37">
        <f t="shared" si="17"/>
        <v>1199.336564781056</v>
      </c>
      <c r="J91" s="225">
        <f t="shared" si="18"/>
        <v>0.18913997236730107</v>
      </c>
      <c r="K91" s="73">
        <f t="shared" si="19"/>
        <v>0.17232935243350056</v>
      </c>
      <c r="L91" s="73">
        <f t="shared" si="27"/>
        <v>0.15870497217726764</v>
      </c>
      <c r="M91" s="73">
        <f t="shared" si="26"/>
        <v>20154.580608113141</v>
      </c>
      <c r="N91" s="73">
        <f t="shared" si="20"/>
        <v>3198.6321546550935</v>
      </c>
      <c r="O91" s="73">
        <f t="shared" si="21"/>
        <v>2238.4620997869051</v>
      </c>
      <c r="P91" s="73">
        <f t="shared" si="22"/>
        <v>9474.8036859086842</v>
      </c>
      <c r="Q91" s="73">
        <f t="shared" si="24"/>
        <v>18555.264530785593</v>
      </c>
      <c r="R91" s="73">
        <f>SUM(Q91:$Q$102)</f>
        <v>81050.873069865804</v>
      </c>
      <c r="S91" s="73">
        <f t="shared" si="23"/>
        <v>4.021461654093617</v>
      </c>
      <c r="T91" s="73">
        <f t="shared" si="32"/>
        <v>1</v>
      </c>
      <c r="U91" s="73"/>
      <c r="V91" s="73">
        <f t="shared" si="29"/>
        <v>0.84129502782273236</v>
      </c>
      <c r="W91" s="73">
        <f t="shared" si="13"/>
        <v>0.82767064756649944</v>
      </c>
      <c r="X91" s="73">
        <f t="shared" si="31"/>
        <v>-0.18913997236730062</v>
      </c>
      <c r="Y91" s="73"/>
      <c r="Z91" s="73"/>
      <c r="AA91" s="73"/>
      <c r="AB91" s="73"/>
      <c r="AC91" s="73"/>
      <c r="AD91" s="73"/>
      <c r="AE91" s="85"/>
    </row>
    <row r="92" spans="1:31" x14ac:dyDescent="0.3">
      <c r="A92" s="3">
        <v>90</v>
      </c>
      <c r="B92" s="1">
        <v>1427</v>
      </c>
      <c r="C92" s="1">
        <v>3909</v>
      </c>
      <c r="D92" s="1">
        <v>5336</v>
      </c>
      <c r="E92" s="10">
        <v>0.22232216855555478</v>
      </c>
      <c r="F92" s="16">
        <v>0.19965774760150309</v>
      </c>
      <c r="G92" s="13">
        <f t="shared" si="15"/>
        <v>780.46213537427559</v>
      </c>
      <c r="H92" s="2">
        <f t="shared" si="16"/>
        <v>317.2537345287767</v>
      </c>
      <c r="I92" s="37">
        <f t="shared" si="17"/>
        <v>1097.7158699030524</v>
      </c>
      <c r="J92" s="225">
        <f t="shared" si="18"/>
        <v>0.20571886617373547</v>
      </c>
      <c r="K92" s="73">
        <f t="shared" si="19"/>
        <v>0.18593809554624041</v>
      </c>
      <c r="L92" s="73">
        <f t="shared" si="27"/>
        <v>0.1767909336055038</v>
      </c>
      <c r="M92" s="73">
        <f t="shared" si="26"/>
        <v>16955.948453458048</v>
      </c>
      <c r="N92" s="73">
        <f t="shared" si="20"/>
        <v>2997.6579572536466</v>
      </c>
      <c r="O92" s="73">
        <f t="shared" si="21"/>
        <v>1837.2751556296157</v>
      </c>
      <c r="P92" s="73">
        <f t="shared" si="22"/>
        <v>7236.3415861217791</v>
      </c>
      <c r="Q92" s="73">
        <f t="shared" si="24"/>
        <v>15457.119474831225</v>
      </c>
      <c r="R92" s="73">
        <f>SUM(Q92:$Q$102)</f>
        <v>62495.608539080225</v>
      </c>
      <c r="S92" s="73">
        <f t="shared" si="23"/>
        <v>3.6857630648396245</v>
      </c>
      <c r="T92" s="73">
        <f t="shared" si="32"/>
        <v>1</v>
      </c>
      <c r="U92" s="73"/>
      <c r="V92" s="73">
        <f t="shared" si="29"/>
        <v>0.8232090663944962</v>
      </c>
      <c r="W92" s="73">
        <f t="shared" si="13"/>
        <v>0.81406190445375959</v>
      </c>
      <c r="X92" s="73">
        <f t="shared" si="31"/>
        <v>-0.20571886617373505</v>
      </c>
      <c r="Y92" s="73"/>
      <c r="Z92" s="73"/>
      <c r="AA92" s="73"/>
      <c r="AB92" s="73"/>
      <c r="AC92" s="73"/>
      <c r="AD92" s="73"/>
      <c r="AE92" s="85"/>
    </row>
    <row r="93" spans="1:31" x14ac:dyDescent="0.3">
      <c r="A93" s="3">
        <v>91</v>
      </c>
      <c r="B93" s="1">
        <v>1085</v>
      </c>
      <c r="C93" s="1">
        <v>2890</v>
      </c>
      <c r="D93" s="1">
        <v>3975</v>
      </c>
      <c r="E93" s="10">
        <v>0.23701840869059979</v>
      </c>
      <c r="F93" s="16">
        <v>0.21614722925075416</v>
      </c>
      <c r="G93" s="13">
        <f t="shared" si="15"/>
        <v>624.66549253467952</v>
      </c>
      <c r="H93" s="2">
        <f t="shared" si="16"/>
        <v>257.16497342930074</v>
      </c>
      <c r="I93" s="37">
        <f t="shared" si="17"/>
        <v>881.83046596398026</v>
      </c>
      <c r="J93" s="225">
        <f t="shared" si="18"/>
        <v>0.22184414238087555</v>
      </c>
      <c r="K93" s="73">
        <f t="shared" si="19"/>
        <v>0.1989597971752729</v>
      </c>
      <c r="L93" s="73">
        <f t="shared" si="27"/>
        <v>0.19678364758977906</v>
      </c>
      <c r="M93" s="73">
        <f t="shared" si="26"/>
        <v>13958.290496204401</v>
      </c>
      <c r="N93" s="73">
        <f t="shared" si="20"/>
        <v>2746.7633179608492</v>
      </c>
      <c r="O93" s="73">
        <f t="shared" si="21"/>
        <v>1475.5722590982039</v>
      </c>
      <c r="P93" s="73">
        <f t="shared" si="22"/>
        <v>5399.0664304921647</v>
      </c>
      <c r="Q93" s="73">
        <f t="shared" si="24"/>
        <v>12584.908837223977</v>
      </c>
      <c r="R93" s="73">
        <f>SUM(Q93:$Q$102)</f>
        <v>47038.489064248999</v>
      </c>
      <c r="S93" s="73">
        <f t="shared" si="23"/>
        <v>3.3699319466835789</v>
      </c>
      <c r="T93" s="73">
        <f t="shared" si="32"/>
        <v>1</v>
      </c>
      <c r="U93" s="73"/>
      <c r="V93" s="73">
        <f t="shared" si="29"/>
        <v>0.80321635241022094</v>
      </c>
      <c r="W93" s="73">
        <f t="shared" si="13"/>
        <v>0.8010402028247271</v>
      </c>
      <c r="X93" s="73">
        <f t="shared" si="31"/>
        <v>-0.22184414238087516</v>
      </c>
      <c r="Y93" s="73"/>
      <c r="Z93" s="73"/>
      <c r="AA93" s="73"/>
      <c r="AB93" s="73"/>
      <c r="AC93" s="73"/>
      <c r="AD93" s="73"/>
      <c r="AE93" s="85"/>
    </row>
    <row r="94" spans="1:31" x14ac:dyDescent="0.3">
      <c r="A94" s="3">
        <v>92</v>
      </c>
      <c r="B94" s="1">
        <v>767</v>
      </c>
      <c r="C94" s="1">
        <v>2145</v>
      </c>
      <c r="D94" s="1">
        <v>2912</v>
      </c>
      <c r="E94" s="10">
        <v>0.25077644560188611</v>
      </c>
      <c r="F94" s="16">
        <v>0.23105541721427544</v>
      </c>
      <c r="G94" s="13">
        <f t="shared" si="15"/>
        <v>495.61386992462081</v>
      </c>
      <c r="H94" s="2">
        <f t="shared" si="16"/>
        <v>192.34553377664665</v>
      </c>
      <c r="I94" s="37">
        <f t="shared" si="17"/>
        <v>687.95940370126743</v>
      </c>
      <c r="J94" s="225">
        <f t="shared" si="18"/>
        <v>0.23624979522708359</v>
      </c>
      <c r="K94" s="73">
        <f t="shared" si="19"/>
        <v>0.21041658487180848</v>
      </c>
      <c r="L94" s="73">
        <f t="shared" si="27"/>
        <v>0.21881706024109748</v>
      </c>
      <c r="M94" s="73">
        <f t="shared" si="26"/>
        <v>11211.527178243552</v>
      </c>
      <c r="N94" s="73">
        <f t="shared" si="20"/>
        <v>2453.2734179564213</v>
      </c>
      <c r="O94" s="73">
        <f t="shared" si="21"/>
        <v>1156.296358702994</v>
      </c>
      <c r="P94" s="73">
        <f t="shared" si="22"/>
        <v>3923.4941713939597</v>
      </c>
      <c r="Q94" s="73">
        <f t="shared" si="24"/>
        <v>9984.8904692653414</v>
      </c>
      <c r="R94" s="73">
        <f>SUM(Q94:$Q$102)</f>
        <v>34453.580227025021</v>
      </c>
      <c r="S94" s="73">
        <f t="shared" si="23"/>
        <v>3.0730496995880872</v>
      </c>
      <c r="T94" s="73">
        <f t="shared" si="32"/>
        <v>1</v>
      </c>
      <c r="U94" s="73"/>
      <c r="V94" s="73">
        <f t="shared" si="29"/>
        <v>0.78118293975890252</v>
      </c>
      <c r="W94" s="73">
        <f t="shared" si="13"/>
        <v>0.78958341512819152</v>
      </c>
      <c r="X94" s="73">
        <f t="shared" si="31"/>
        <v>-0.23624979522708309</v>
      </c>
      <c r="Y94" s="73"/>
      <c r="Z94" s="73"/>
      <c r="AA94" s="73"/>
      <c r="AB94" s="73"/>
      <c r="AC94" s="73"/>
      <c r="AD94" s="73"/>
      <c r="AE94" s="85"/>
    </row>
    <row r="95" spans="1:31" x14ac:dyDescent="0.3">
      <c r="A95" s="3">
        <v>93</v>
      </c>
      <c r="B95" s="1">
        <v>496</v>
      </c>
      <c r="C95" s="1">
        <v>1254</v>
      </c>
      <c r="D95" s="1">
        <v>1750</v>
      </c>
      <c r="E95" s="10">
        <v>0.26310007999678059</v>
      </c>
      <c r="F95" s="16">
        <v>0.24389417041432568</v>
      </c>
      <c r="G95" s="13">
        <f t="shared" si="15"/>
        <v>305.84328969956442</v>
      </c>
      <c r="H95" s="2">
        <f t="shared" si="16"/>
        <v>130.49763967840317</v>
      </c>
      <c r="I95" s="37">
        <f t="shared" si="17"/>
        <v>436.3409293779676</v>
      </c>
      <c r="J95" s="225">
        <f t="shared" si="18"/>
        <v>0.24933767393026721</v>
      </c>
      <c r="K95" s="73">
        <f t="shared" si="19"/>
        <v>0.22068322600858192</v>
      </c>
      <c r="L95" s="73">
        <f t="shared" si="27"/>
        <v>0.24301611398805123</v>
      </c>
      <c r="M95" s="73">
        <f t="shared" si="26"/>
        <v>8758.2537602871307</v>
      </c>
      <c r="N95" s="73">
        <f t="shared" si="20"/>
        <v>2128.3967941462161</v>
      </c>
      <c r="O95" s="73">
        <f t="shared" si="21"/>
        <v>881.24779387718934</v>
      </c>
      <c r="P95" s="73">
        <f t="shared" si="22"/>
        <v>2767.1978126909657</v>
      </c>
      <c r="Q95" s="73">
        <f t="shared" si="24"/>
        <v>7694.0553632140227</v>
      </c>
      <c r="R95" s="73">
        <f>SUM(Q95:$Q$102)</f>
        <v>24468.689757759676</v>
      </c>
      <c r="S95" s="73">
        <f t="shared" si="23"/>
        <v>2.7937863445689306</v>
      </c>
      <c r="T95" s="73">
        <f t="shared" si="32"/>
        <v>1</v>
      </c>
      <c r="U95" s="73"/>
      <c r="V95" s="73">
        <f t="shared" si="29"/>
        <v>0.75698388601194877</v>
      </c>
      <c r="W95" s="73">
        <f t="shared" si="13"/>
        <v>0.77931677399141808</v>
      </c>
      <c r="X95" s="73">
        <f t="shared" si="31"/>
        <v>-0.24933767393026671</v>
      </c>
      <c r="Y95" s="73"/>
      <c r="Z95" s="73"/>
      <c r="AA95" s="73"/>
      <c r="AB95" s="73"/>
      <c r="AC95" s="73"/>
      <c r="AD95" s="73"/>
      <c r="AE95" s="85"/>
    </row>
    <row r="96" spans="1:31" x14ac:dyDescent="0.3">
      <c r="A96" s="3">
        <v>94</v>
      </c>
      <c r="B96" s="1">
        <v>363</v>
      </c>
      <c r="C96" s="1">
        <v>855</v>
      </c>
      <c r="D96" s="1">
        <v>1218</v>
      </c>
      <c r="E96" s="10">
        <v>0.2735539559853481</v>
      </c>
      <c r="F96" s="16">
        <v>0.25436733515997917</v>
      </c>
      <c r="G96" s="13">
        <f t="shared" si="15"/>
        <v>217.4840715617822</v>
      </c>
      <c r="H96" s="2">
        <f t="shared" si="16"/>
        <v>99.300086022681356</v>
      </c>
      <c r="I96" s="37">
        <f t="shared" si="17"/>
        <v>316.78415758446357</v>
      </c>
      <c r="J96" s="225">
        <f t="shared" si="18"/>
        <v>0.26008551525818024</v>
      </c>
      <c r="K96" s="73">
        <f t="shared" si="19"/>
        <v>0.22901434805264809</v>
      </c>
      <c r="L96" s="73">
        <f t="shared" si="27"/>
        <v>0.26949048277500287</v>
      </c>
      <c r="M96" s="73">
        <f t="shared" si="26"/>
        <v>6629.8569661409147</v>
      </c>
      <c r="N96" s="73">
        <f t="shared" si="20"/>
        <v>1786.6833545345307</v>
      </c>
      <c r="O96" s="73">
        <f t="shared" si="21"/>
        <v>650.81988248645052</v>
      </c>
      <c r="P96" s="73">
        <f t="shared" si="22"/>
        <v>1885.9500188137768</v>
      </c>
      <c r="Q96" s="73">
        <f t="shared" si="24"/>
        <v>5736.5152888736493</v>
      </c>
      <c r="R96" s="73">
        <f>SUM(Q96:$Q$102)</f>
        <v>16774.634394545654</v>
      </c>
      <c r="S96" s="73">
        <f t="shared" si="23"/>
        <v>2.5301653535234228</v>
      </c>
      <c r="T96" s="73">
        <f t="shared" si="32"/>
        <v>1</v>
      </c>
      <c r="U96" s="73"/>
      <c r="V96" s="73">
        <f t="shared" si="29"/>
        <v>0.73050951722499713</v>
      </c>
      <c r="W96" s="73">
        <f t="shared" si="13"/>
        <v>0.77098565194735191</v>
      </c>
      <c r="X96" s="73">
        <f t="shared" si="31"/>
        <v>-0.2600855152581798</v>
      </c>
      <c r="Y96" s="73"/>
      <c r="Z96" s="73"/>
      <c r="AA96" s="73"/>
      <c r="AB96" s="73"/>
      <c r="AC96" s="73"/>
      <c r="AD96" s="73"/>
      <c r="AE96" s="85"/>
    </row>
    <row r="97" spans="1:31" x14ac:dyDescent="0.3">
      <c r="A97" s="3">
        <v>95</v>
      </c>
      <c r="B97" s="1">
        <v>121</v>
      </c>
      <c r="C97" s="1">
        <v>288</v>
      </c>
      <c r="D97" s="1">
        <v>409</v>
      </c>
      <c r="E97" s="10">
        <v>0.28186544880030501</v>
      </c>
      <c r="F97" s="16">
        <v>0.26241729662655877</v>
      </c>
      <c r="G97" s="13">
        <f t="shared" si="15"/>
        <v>75.576181428448933</v>
      </c>
      <c r="H97" s="2">
        <f t="shared" si="16"/>
        <v>34.105719304836903</v>
      </c>
      <c r="I97" s="37">
        <f t="shared" si="17"/>
        <v>109.68190073328583</v>
      </c>
      <c r="J97" s="225">
        <f t="shared" si="18"/>
        <v>0.26817090643835167</v>
      </c>
      <c r="K97" s="73">
        <f t="shared" si="19"/>
        <v>0.23522293539120798</v>
      </c>
      <c r="L97" s="73">
        <f t="shared" si="27"/>
        <v>0.2983269312040997</v>
      </c>
      <c r="M97" s="73">
        <f t="shared" si="26"/>
        <v>4843.1736116063839</v>
      </c>
      <c r="N97" s="73">
        <f t="shared" si="20"/>
        <v>1444.8491208392088</v>
      </c>
      <c r="O97" s="73">
        <f t="shared" si="21"/>
        <v>463.83426161522578</v>
      </c>
      <c r="P97" s="73">
        <f t="shared" si="22"/>
        <v>1235.130136327326</v>
      </c>
      <c r="Q97" s="73">
        <f t="shared" si="24"/>
        <v>4120.74905118678</v>
      </c>
      <c r="R97" s="73">
        <f>SUM(Q97:$Q$102)</f>
        <v>11038.119105672002</v>
      </c>
      <c r="S97" s="73">
        <f t="shared" si="23"/>
        <v>2.2791086983171098</v>
      </c>
      <c r="T97" s="73">
        <f t="shared" si="32"/>
        <v>1</v>
      </c>
      <c r="U97" s="73"/>
      <c r="V97" s="73">
        <f t="shared" si="29"/>
        <v>0.7016730687959003</v>
      </c>
      <c r="W97" s="73">
        <f t="shared" si="13"/>
        <v>0.76477706460879202</v>
      </c>
      <c r="X97" s="73">
        <f t="shared" si="31"/>
        <v>-0.26817090643835118</v>
      </c>
      <c r="Y97" s="73"/>
      <c r="Z97" s="73"/>
      <c r="AA97" s="73"/>
      <c r="AB97" s="73"/>
      <c r="AC97" s="73"/>
      <c r="AD97" s="73"/>
      <c r="AE97" s="85"/>
    </row>
    <row r="98" spans="1:31" x14ac:dyDescent="0.3">
      <c r="A98" s="3">
        <v>96</v>
      </c>
      <c r="B98" s="1">
        <v>94</v>
      </c>
      <c r="C98" s="1">
        <v>197</v>
      </c>
      <c r="D98" s="1">
        <v>291</v>
      </c>
      <c r="E98" s="10">
        <v>0.28800182493167253</v>
      </c>
      <c r="F98" s="16">
        <v>0.26822900168724489</v>
      </c>
      <c r="G98" s="13">
        <f t="shared" si="15"/>
        <v>52.841113332387245</v>
      </c>
      <c r="H98" s="2">
        <f t="shared" si="16"/>
        <v>27.07217154357722</v>
      </c>
      <c r="I98" s="37">
        <f t="shared" si="17"/>
        <v>79.913284875964465</v>
      </c>
      <c r="J98" s="225">
        <f t="shared" si="18"/>
        <v>0.27461609923011843</v>
      </c>
      <c r="K98" s="73">
        <f t="shared" si="19"/>
        <v>0.24013622047218697</v>
      </c>
      <c r="L98" s="73">
        <f t="shared" si="27"/>
        <v>0.329580246854975</v>
      </c>
      <c r="M98" s="73">
        <f t="shared" si="26"/>
        <v>3398.3244907671751</v>
      </c>
      <c r="N98" s="73">
        <f t="shared" si="20"/>
        <v>1120.0206245603526</v>
      </c>
      <c r="O98" s="73">
        <f t="shared" si="21"/>
        <v>317.52196074169353</v>
      </c>
      <c r="P98" s="73">
        <f t="shared" si="22"/>
        <v>771.29587471210039</v>
      </c>
      <c r="Q98" s="73">
        <f t="shared" si="24"/>
        <v>2838.3141784869986</v>
      </c>
      <c r="R98" s="73">
        <f>SUM(Q98:$Q$102)</f>
        <v>6917.3700544852227</v>
      </c>
      <c r="S98" s="73">
        <f t="shared" si="23"/>
        <v>2.0355237038955099</v>
      </c>
      <c r="T98" s="73">
        <f t="shared" si="32"/>
        <v>1</v>
      </c>
      <c r="U98" s="73"/>
      <c r="V98" s="73">
        <f t="shared" si="29"/>
        <v>0.670419753145025</v>
      </c>
      <c r="W98" s="73">
        <f t="shared" si="13"/>
        <v>0.75986377952781303</v>
      </c>
      <c r="X98" s="73">
        <f t="shared" si="31"/>
        <v>-0.27461609923011798</v>
      </c>
      <c r="Y98" s="73"/>
      <c r="Z98" s="73"/>
      <c r="AA98" s="73"/>
      <c r="AB98" s="73"/>
      <c r="AC98" s="73"/>
      <c r="AD98" s="73"/>
      <c r="AE98" s="85"/>
    </row>
    <row r="99" spans="1:31" x14ac:dyDescent="0.3">
      <c r="A99" s="3">
        <v>97</v>
      </c>
      <c r="B99" s="1">
        <v>69</v>
      </c>
      <c r="C99" s="1">
        <v>124</v>
      </c>
      <c r="D99" s="1">
        <v>193</v>
      </c>
      <c r="E99" s="10">
        <v>0.29219169404797496</v>
      </c>
      <c r="F99" s="16">
        <v>0.27218834186631014</v>
      </c>
      <c r="G99" s="13">
        <f t="shared" si="15"/>
        <v>33.75135439142246</v>
      </c>
      <c r="H99" s="2">
        <f t="shared" si="16"/>
        <v>20.161226889310271</v>
      </c>
      <c r="I99" s="37">
        <f t="shared" si="17"/>
        <v>53.912581280732731</v>
      </c>
      <c r="J99" s="225">
        <f t="shared" si="18"/>
        <v>0.27933979938203485</v>
      </c>
      <c r="K99" s="73">
        <f t="shared" si="19"/>
        <v>0.24371712490507813</v>
      </c>
      <c r="L99" s="73">
        <f t="shared" si="27"/>
        <v>0.36326279753496993</v>
      </c>
      <c r="M99" s="73">
        <f t="shared" si="26"/>
        <v>2278.3038662068225</v>
      </c>
      <c r="N99" s="73">
        <f t="shared" si="20"/>
        <v>827.62303607302806</v>
      </c>
      <c r="O99" s="73">
        <f t="shared" si="21"/>
        <v>207.68097028153224</v>
      </c>
      <c r="P99" s="73">
        <f t="shared" si="22"/>
        <v>453.7739139704068</v>
      </c>
      <c r="Q99" s="73">
        <f t="shared" si="24"/>
        <v>1864.4923481703086</v>
      </c>
      <c r="R99" s="73">
        <f>SUM(Q99:$Q$102)</f>
        <v>4079.0558759982246</v>
      </c>
      <c r="S99" s="73">
        <f t="shared" si="23"/>
        <v>1.7903914997912449</v>
      </c>
      <c r="T99" s="73">
        <f t="shared" si="32"/>
        <v>1</v>
      </c>
      <c r="U99" s="73"/>
      <c r="V99" s="73">
        <f t="shared" si="29"/>
        <v>0.63673720246503007</v>
      </c>
      <c r="W99" s="73">
        <f t="shared" si="13"/>
        <v>0.75628287509492187</v>
      </c>
      <c r="X99" s="73">
        <f t="shared" si="31"/>
        <v>-0.27933979938203435</v>
      </c>
      <c r="Y99" s="73"/>
      <c r="Z99" s="73"/>
      <c r="AA99" s="73"/>
      <c r="AB99" s="73"/>
      <c r="AC99" s="73"/>
      <c r="AD99" s="73"/>
      <c r="AE99" s="85"/>
    </row>
    <row r="100" spans="1:31" x14ac:dyDescent="0.3">
      <c r="A100" s="3">
        <v>98</v>
      </c>
      <c r="B100" s="1">
        <v>52</v>
      </c>
      <c r="C100" s="1">
        <v>102</v>
      </c>
      <c r="D100" s="1">
        <v>154</v>
      </c>
      <c r="E100" s="10">
        <v>0.29487751278342511</v>
      </c>
      <c r="F100" s="16">
        <v>0.27480346797016847</v>
      </c>
      <c r="G100" s="13">
        <f t="shared" si="15"/>
        <v>28.029953732957186</v>
      </c>
      <c r="H100" s="2">
        <f t="shared" si="16"/>
        <v>15.333630664738106</v>
      </c>
      <c r="I100" s="37">
        <f t="shared" si="17"/>
        <v>43.363584397695291</v>
      </c>
      <c r="J100" s="225">
        <f t="shared" si="18"/>
        <v>0.28158171686815126</v>
      </c>
      <c r="K100" s="73">
        <f t="shared" si="19"/>
        <v>0.24541074951451658</v>
      </c>
      <c r="L100" s="73">
        <f t="shared" si="27"/>
        <v>0.39933291817297056</v>
      </c>
      <c r="M100" s="73">
        <f t="shared" si="26"/>
        <v>1450.6808301337944</v>
      </c>
      <c r="N100" s="73">
        <f t="shared" si="20"/>
        <v>579.30460923491557</v>
      </c>
      <c r="O100" s="73">
        <f t="shared" si="21"/>
        <v>129.01287807052285</v>
      </c>
      <c r="P100" s="73">
        <f t="shared" si="22"/>
        <v>246.09294368887458</v>
      </c>
      <c r="Q100" s="73">
        <f t="shared" si="24"/>
        <v>1161.0285255163367</v>
      </c>
      <c r="R100" s="73">
        <f>SUM(Q100:$Q$102)</f>
        <v>2214.563527827916</v>
      </c>
      <c r="S100" s="73">
        <f t="shared" si="23"/>
        <v>1.5265684096919305</v>
      </c>
      <c r="T100" s="73">
        <f t="shared" si="32"/>
        <v>1</v>
      </c>
      <c r="U100" s="73"/>
      <c r="V100" s="73">
        <f t="shared" si="29"/>
        <v>0.60066708182702944</v>
      </c>
      <c r="W100" s="73">
        <f t="shared" si="13"/>
        <v>0.75458925048548342</v>
      </c>
      <c r="X100" s="73">
        <f t="shared" si="31"/>
        <v>-0.2815817168681507</v>
      </c>
      <c r="Y100" s="73"/>
      <c r="Z100" s="73"/>
      <c r="AA100" s="73"/>
      <c r="AB100" s="73"/>
      <c r="AC100" s="73"/>
      <c r="AD100" s="73"/>
      <c r="AE100" s="85"/>
    </row>
    <row r="101" spans="1:31" x14ac:dyDescent="0.3">
      <c r="A101" s="3">
        <v>99</v>
      </c>
      <c r="B101" s="1">
        <v>40</v>
      </c>
      <c r="C101" s="1">
        <v>71</v>
      </c>
      <c r="D101" s="1">
        <v>111</v>
      </c>
      <c r="E101" s="10">
        <v>0.29660811234413076</v>
      </c>
      <c r="F101" s="16">
        <v>0.27660461816933246</v>
      </c>
      <c r="G101" s="13">
        <f t="shared" si="15"/>
        <v>19.638927890022604</v>
      </c>
      <c r="H101" s="2">
        <f t="shared" si="16"/>
        <v>11.864324493765231</v>
      </c>
      <c r="I101" s="37">
        <f t="shared" si="17"/>
        <v>31.503252383787835</v>
      </c>
      <c r="J101" s="225">
        <f t="shared" si="18"/>
        <v>0.28381308453862913</v>
      </c>
      <c r="K101" s="73">
        <f t="shared" si="19"/>
        <v>0.24709263841843332</v>
      </c>
      <c r="L101" s="73">
        <f t="shared" si="27"/>
        <v>0.4376825446853021</v>
      </c>
      <c r="M101" s="73">
        <f t="shared" si="26"/>
        <v>871.37622089887884</v>
      </c>
      <c r="N101" s="73">
        <f t="shared" si="20"/>
        <v>381.38616174128322</v>
      </c>
      <c r="O101" s="73">
        <f t="shared" si="21"/>
        <v>75.603696574368115</v>
      </c>
      <c r="P101" s="73">
        <f t="shared" si="22"/>
        <v>117.08006561835174</v>
      </c>
      <c r="Q101" s="73">
        <f t="shared" si="24"/>
        <v>680.68314002823718</v>
      </c>
      <c r="R101" s="73">
        <f>SUM(Q101:$Q$102)</f>
        <v>1053.5350023115795</v>
      </c>
      <c r="S101" s="73">
        <f t="shared" si="23"/>
        <v>1.2090472255770217</v>
      </c>
      <c r="T101" s="73">
        <f t="shared" si="32"/>
        <v>1</v>
      </c>
      <c r="U101" s="73"/>
      <c r="V101" s="73">
        <f t="shared" si="29"/>
        <v>0.5623174553146979</v>
      </c>
      <c r="W101" s="73">
        <f t="shared" si="13"/>
        <v>0.75290736158156668</v>
      </c>
      <c r="X101" s="73">
        <f t="shared" si="31"/>
        <v>-0.28381308453862852</v>
      </c>
      <c r="Y101" s="73"/>
      <c r="Z101" s="73"/>
      <c r="AA101" s="73"/>
      <c r="AB101" s="73"/>
      <c r="AC101" s="73"/>
      <c r="AD101" s="73"/>
      <c r="AE101" s="85"/>
    </row>
    <row r="102" spans="1:31" x14ac:dyDescent="0.3">
      <c r="A102" s="3">
        <v>100</v>
      </c>
      <c r="B102" s="1">
        <v>64</v>
      </c>
      <c r="C102" s="1">
        <v>82</v>
      </c>
      <c r="D102" s="1">
        <v>146</v>
      </c>
      <c r="E102" s="11">
        <v>0.30357855178119925</v>
      </c>
      <c r="F102" s="17">
        <v>0.27803784663476816</v>
      </c>
      <c r="G102" s="13">
        <f t="shared" si="15"/>
        <v>22.79910342405099</v>
      </c>
      <c r="H102" s="2">
        <f t="shared" si="16"/>
        <v>19.429027313996752</v>
      </c>
      <c r="I102" s="37">
        <f t="shared" si="17"/>
        <v>42.228130738047739</v>
      </c>
      <c r="J102" s="225">
        <f t="shared" si="18"/>
        <v>0.28923377217840918</v>
      </c>
      <c r="K102" s="73">
        <f t="shared" si="19"/>
        <v>0.2511628723472914</v>
      </c>
      <c r="L102" s="73">
        <f t="shared" si="27"/>
        <v>0.47812478920752188</v>
      </c>
      <c r="M102" s="73">
        <f t="shared" si="26"/>
        <v>489.99005915759562</v>
      </c>
      <c r="N102" s="73">
        <f t="shared" si="20"/>
        <v>489.99005915759562</v>
      </c>
      <c r="O102" s="73">
        <f t="shared" si="21"/>
        <v>41.476369043983631</v>
      </c>
      <c r="P102" s="73">
        <f t="shared" si="22"/>
        <v>41.476369043983631</v>
      </c>
      <c r="Q102" s="73">
        <f>M102-0.5*(M102*L102)</f>
        <v>372.85186228334231</v>
      </c>
      <c r="R102" s="73">
        <f>M102-0.5*(M102*L102)</f>
        <v>372.85186228334231</v>
      </c>
      <c r="S102" s="73">
        <f t="shared" si="23"/>
        <v>0.760937605396239</v>
      </c>
      <c r="T102" s="73">
        <f t="shared" si="32"/>
        <v>1</v>
      </c>
      <c r="U102" s="73"/>
      <c r="V102" s="73">
        <f t="shared" si="29"/>
        <v>0.52187521079247812</v>
      </c>
      <c r="W102" s="73">
        <f t="shared" si="13"/>
        <v>0.7488371276527086</v>
      </c>
      <c r="X102" s="73">
        <f t="shared" si="31"/>
        <v>-0.28923377217840857</v>
      </c>
      <c r="Y102" s="73"/>
      <c r="Z102" s="73"/>
      <c r="AA102" s="73"/>
      <c r="AB102" s="73"/>
      <c r="AC102" s="73"/>
      <c r="AD102" s="73"/>
      <c r="AE102" s="85"/>
    </row>
    <row r="103" spans="1:31" x14ac:dyDescent="0.3">
      <c r="I103" s="37">
        <f>SUM(I2:I102)</f>
        <v>51759.337026627414</v>
      </c>
      <c r="J103" s="13"/>
      <c r="T103" s="73"/>
      <c r="U103" s="73"/>
      <c r="V103" s="73">
        <f t="shared" si="29"/>
        <v>0.47961751165630778</v>
      </c>
      <c r="W103" s="73"/>
      <c r="X103" s="73"/>
      <c r="Y103" s="73"/>
      <c r="Z103" s="73"/>
      <c r="AA103" s="73"/>
      <c r="AB103" s="73"/>
      <c r="AC103" s="73"/>
      <c r="AD103" s="73"/>
      <c r="AE103" s="85"/>
    </row>
  </sheetData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03"/>
  <sheetViews>
    <sheetView topLeftCell="A81" workbookViewId="0">
      <selection activeCell="R102" sqref="R102"/>
    </sheetView>
  </sheetViews>
  <sheetFormatPr defaultRowHeight="14.4" x14ac:dyDescent="0.3"/>
  <cols>
    <col min="1" max="1" width="9.109375" style="73"/>
    <col min="5" max="5" width="11" customWidth="1"/>
    <col min="6" max="6" width="10.44140625" customWidth="1"/>
    <col min="7" max="7" width="10.6640625" customWidth="1"/>
    <col min="8" max="8" width="11.109375" customWidth="1"/>
    <col min="9" max="9" width="10.5546875" customWidth="1"/>
  </cols>
  <sheetData>
    <row r="1" spans="1:23" ht="72" x14ac:dyDescent="0.3">
      <c r="A1" s="79" t="s">
        <v>0</v>
      </c>
      <c r="B1" s="79" t="s">
        <v>1</v>
      </c>
      <c r="C1" s="79" t="s">
        <v>2</v>
      </c>
      <c r="D1" s="80" t="s">
        <v>3</v>
      </c>
      <c r="E1" s="81" t="s">
        <v>5</v>
      </c>
      <c r="F1" s="81" t="s">
        <v>4</v>
      </c>
      <c r="G1" s="7" t="s">
        <v>6</v>
      </c>
      <c r="H1" s="7" t="s">
        <v>7</v>
      </c>
      <c r="I1" s="86" t="s">
        <v>8</v>
      </c>
      <c r="J1" s="82" t="s">
        <v>10</v>
      </c>
      <c r="K1" s="7" t="s">
        <v>13</v>
      </c>
      <c r="L1" s="83" t="s">
        <v>14</v>
      </c>
      <c r="M1" s="79" t="s">
        <v>15</v>
      </c>
      <c r="N1" s="79" t="s">
        <v>16</v>
      </c>
      <c r="O1" s="79" t="s">
        <v>17</v>
      </c>
      <c r="P1" s="79" t="s">
        <v>18</v>
      </c>
      <c r="Q1" s="79" t="s">
        <v>19</v>
      </c>
      <c r="R1" s="79" t="s">
        <v>20</v>
      </c>
      <c r="S1" s="79" t="s">
        <v>21</v>
      </c>
    </row>
    <row r="2" spans="1:23" ht="28.8" x14ac:dyDescent="0.3">
      <c r="A2" s="77">
        <v>0</v>
      </c>
      <c r="B2" s="54">
        <v>27036</v>
      </c>
      <c r="C2" s="54">
        <v>25787</v>
      </c>
      <c r="D2" s="54">
        <v>52823</v>
      </c>
      <c r="E2" s="99">
        <v>6.8336801212476811E-3</v>
      </c>
      <c r="F2" s="168">
        <v>4.7678157050561332E-3</v>
      </c>
      <c r="G2" s="75">
        <f>C2*F2</f>
        <v>122.9476635862825</v>
      </c>
      <c r="H2" s="75">
        <f>B2*E2</f>
        <v>184.75537575805231</v>
      </c>
      <c r="I2" s="13">
        <f>G2+H2</f>
        <v>307.7030393443348</v>
      </c>
      <c r="J2">
        <f>I2/D2</f>
        <v>5.8251715984388389E-3</v>
      </c>
      <c r="K2">
        <f>1-($W$2^((-1)*J2))</f>
        <v>5.8082381823361118E-3</v>
      </c>
      <c r="M2">
        <v>100000</v>
      </c>
      <c r="N2">
        <f>M2-M3</f>
        <v>580.82381823360629</v>
      </c>
      <c r="O2">
        <f>M2*$W$3^A2</f>
        <v>100000</v>
      </c>
      <c r="P2">
        <f>SUM(O2:O102)</f>
        <v>3454878.1297102794</v>
      </c>
      <c r="Q2">
        <f>M2-(I2/D2)*M2*K2</f>
        <v>99996.616601590329</v>
      </c>
      <c r="R2">
        <f>SUM(Q2:$Q$102)</f>
        <v>7811889.3036600947</v>
      </c>
      <c r="S2">
        <f>R2/M2</f>
        <v>78.118893036600952</v>
      </c>
      <c r="V2" s="76" t="s">
        <v>11</v>
      </c>
      <c r="W2" s="73">
        <v>2.7182818284590402</v>
      </c>
    </row>
    <row r="3" spans="1:23" x14ac:dyDescent="0.3">
      <c r="A3" s="77">
        <v>1</v>
      </c>
      <c r="B3" s="54">
        <v>27663</v>
      </c>
      <c r="C3" s="54">
        <v>26455</v>
      </c>
      <c r="D3" s="54">
        <v>54118</v>
      </c>
      <c r="E3" s="100">
        <v>9.1362884802674202E-4</v>
      </c>
      <c r="F3" s="169">
        <v>6.8232982024594448E-4</v>
      </c>
      <c r="G3" s="75">
        <f t="shared" ref="G3:G66" si="0">C3*F3</f>
        <v>18.051035394606462</v>
      </c>
      <c r="H3" s="75">
        <f t="shared" ref="H3:H66" si="1">B3*E3</f>
        <v>25.273714822963765</v>
      </c>
      <c r="I3" s="75">
        <f t="shared" ref="I3:I66" si="2">G3+H3</f>
        <v>43.324750217570227</v>
      </c>
      <c r="J3" s="73">
        <f t="shared" ref="J3:J66" si="3">I3/D3</f>
        <v>8.005608155802178E-4</v>
      </c>
      <c r="K3" s="73">
        <f t="shared" ref="K3:K66" si="4">1-($W$2^((-1)*J3))</f>
        <v>8.0024045226634311E-4</v>
      </c>
      <c r="M3">
        <f>M2*(1-K2)</f>
        <v>99419.176181766394</v>
      </c>
      <c r="N3" s="73">
        <f t="shared" ref="N3:N66" si="5">M3-M4</f>
        <v>79.55924651164969</v>
      </c>
      <c r="O3" s="73">
        <f t="shared" ref="O3:O66" si="6">M3*$W$3^A3</f>
        <v>96994.318226113566</v>
      </c>
      <c r="P3" s="73">
        <f t="shared" ref="P3:P66" si="7">SUM(O3:O103)</f>
        <v>3354878.1297102794</v>
      </c>
      <c r="Q3">
        <f>AVERAGEA(M3:M4)</f>
        <v>99379.396558510576</v>
      </c>
      <c r="R3" s="73">
        <f>SUM(Q3:$Q$102)</f>
        <v>7711892.6870585047</v>
      </c>
      <c r="S3" s="73">
        <f t="shared" ref="S3:S66" si="8">R3/M3</f>
        <v>77.569468821175732</v>
      </c>
      <c r="V3" s="78" t="s">
        <v>12</v>
      </c>
      <c r="W3" s="73">
        <f>1/1.025</f>
        <v>0.97560975609756106</v>
      </c>
    </row>
    <row r="4" spans="1:23" ht="15" x14ac:dyDescent="0.25">
      <c r="A4" s="77">
        <v>2</v>
      </c>
      <c r="B4" s="54">
        <v>28241</v>
      </c>
      <c r="C4" s="54">
        <v>27010</v>
      </c>
      <c r="D4" s="54">
        <v>55251</v>
      </c>
      <c r="E4" s="100">
        <v>3.0547230209896568E-4</v>
      </c>
      <c r="F4" s="169">
        <v>2.5242136007547699E-4</v>
      </c>
      <c r="G4" s="75">
        <f t="shared" si="0"/>
        <v>6.8179009356386331</v>
      </c>
      <c r="H4" s="75">
        <f t="shared" si="1"/>
        <v>8.6268432835768891</v>
      </c>
      <c r="I4" s="75">
        <f t="shared" si="2"/>
        <v>15.444744219215522</v>
      </c>
      <c r="J4" s="73">
        <f t="shared" si="3"/>
        <v>2.7953782228766033E-4</v>
      </c>
      <c r="K4" s="73">
        <f t="shared" si="4"/>
        <v>2.7949875523092249E-4</v>
      </c>
      <c r="M4" s="73">
        <f t="shared" ref="M4:M8" si="9">M3*(1-K3)</f>
        <v>99339.616935254744</v>
      </c>
      <c r="N4" s="73">
        <f t="shared" si="5"/>
        <v>27.765299278515158</v>
      </c>
      <c r="O4" s="73">
        <f t="shared" si="6"/>
        <v>94552.877511247832</v>
      </c>
      <c r="P4" s="73">
        <f t="shared" si="7"/>
        <v>3257883.8114841655</v>
      </c>
      <c r="Q4" s="73">
        <f t="shared" ref="Q4:Q67" si="10">AVERAGEA(M4:M5)</f>
        <v>99325.734285615486</v>
      </c>
      <c r="R4" s="73">
        <f>SUM(Q4:$Q$102)</f>
        <v>7612513.2904999927</v>
      </c>
      <c r="S4" s="73">
        <f t="shared" si="8"/>
        <v>76.631192321402835</v>
      </c>
    </row>
    <row r="5" spans="1:23" ht="15" x14ac:dyDescent="0.25">
      <c r="A5" s="77">
        <v>3</v>
      </c>
      <c r="B5" s="54">
        <v>28777</v>
      </c>
      <c r="C5" s="54">
        <v>27516</v>
      </c>
      <c r="D5" s="54">
        <v>56293</v>
      </c>
      <c r="E5" s="100">
        <v>2.2859072367889118E-4</v>
      </c>
      <c r="F5" s="169">
        <v>2.4101516339888269E-4</v>
      </c>
      <c r="G5" s="75">
        <f t="shared" si="0"/>
        <v>6.6317732360836565</v>
      </c>
      <c r="H5" s="75">
        <f t="shared" si="1"/>
        <v>6.5781552553074514</v>
      </c>
      <c r="I5" s="75">
        <f t="shared" si="2"/>
        <v>13.209928491391107</v>
      </c>
      <c r="J5" s="73">
        <f t="shared" si="3"/>
        <v>2.3466378575295519E-4</v>
      </c>
      <c r="K5" s="73">
        <f t="shared" si="4"/>
        <v>2.3463625436048741E-4</v>
      </c>
      <c r="M5" s="73">
        <f t="shared" si="9"/>
        <v>99311.851635976229</v>
      </c>
      <c r="N5" s="73">
        <f t="shared" si="5"/>
        <v>23.302160881474265</v>
      </c>
      <c r="O5" s="73">
        <f t="shared" si="6"/>
        <v>92220.92692651703</v>
      </c>
      <c r="P5" s="73">
        <f t="shared" si="7"/>
        <v>3163330.933972918</v>
      </c>
      <c r="Q5" s="73">
        <f t="shared" si="10"/>
        <v>99300.200555535499</v>
      </c>
      <c r="R5" s="73">
        <f>SUM(Q5:$Q$102)</f>
        <v>7513187.5562143773</v>
      </c>
      <c r="S5" s="73">
        <f t="shared" si="8"/>
        <v>75.652476843888451</v>
      </c>
    </row>
    <row r="6" spans="1:23" ht="15" x14ac:dyDescent="0.25">
      <c r="A6" s="77">
        <v>4</v>
      </c>
      <c r="B6" s="54">
        <v>29319</v>
      </c>
      <c r="C6" s="54">
        <v>28041</v>
      </c>
      <c r="D6" s="54">
        <v>57360</v>
      </c>
      <c r="E6" s="100">
        <v>1.591854479353136E-4</v>
      </c>
      <c r="F6" s="169">
        <v>1.9204880741863984E-4</v>
      </c>
      <c r="G6" s="75">
        <f t="shared" si="0"/>
        <v>5.3852406088260798</v>
      </c>
      <c r="H6" s="75">
        <f t="shared" si="1"/>
        <v>4.6671581480154591</v>
      </c>
      <c r="I6" s="75">
        <f t="shared" si="2"/>
        <v>10.052398756841539</v>
      </c>
      <c r="J6" s="73">
        <f t="shared" si="3"/>
        <v>1.7525102435218861E-4</v>
      </c>
      <c r="K6" s="73">
        <f t="shared" si="4"/>
        <v>1.7523566878840935E-4</v>
      </c>
      <c r="M6" s="73">
        <f t="shared" si="9"/>
        <v>99288.549475094755</v>
      </c>
      <c r="N6" s="73">
        <f t="shared" si="5"/>
        <v>17.398895370293758</v>
      </c>
      <c r="O6" s="73">
        <f t="shared" si="6"/>
        <v>89950.525418194477</v>
      </c>
      <c r="P6" s="73">
        <f t="shared" si="7"/>
        <v>3071110.007046401</v>
      </c>
      <c r="Q6" s="73">
        <f t="shared" si="10"/>
        <v>99279.850027409615</v>
      </c>
      <c r="R6" s="73">
        <f>SUM(Q6:$Q$102)</f>
        <v>7413887.3556588423</v>
      </c>
      <c r="S6" s="73">
        <f t="shared" si="8"/>
        <v>74.670114477989429</v>
      </c>
    </row>
    <row r="7" spans="1:23" ht="15" x14ac:dyDescent="0.25">
      <c r="A7" s="77">
        <v>5</v>
      </c>
      <c r="B7" s="54">
        <v>29793</v>
      </c>
      <c r="C7" s="54">
        <v>28492</v>
      </c>
      <c r="D7" s="54">
        <v>58285</v>
      </c>
      <c r="E7" s="100">
        <v>1.3410055501324555E-4</v>
      </c>
      <c r="F7" s="169">
        <v>1.3386261548805581E-4</v>
      </c>
      <c r="G7" s="75">
        <f t="shared" si="0"/>
        <v>3.8140136404856864</v>
      </c>
      <c r="H7" s="75">
        <f t="shared" si="1"/>
        <v>3.9952578355096247</v>
      </c>
      <c r="I7" s="75">
        <f t="shared" si="2"/>
        <v>7.8092714759953115</v>
      </c>
      <c r="J7" s="73">
        <f t="shared" si="3"/>
        <v>1.3398424081659623E-4</v>
      </c>
      <c r="K7" s="73">
        <f t="shared" si="4"/>
        <v>1.339752653289894E-4</v>
      </c>
      <c r="M7" s="73">
        <f t="shared" si="9"/>
        <v>99271.150579724461</v>
      </c>
      <c r="N7" s="73">
        <f t="shared" si="5"/>
        <v>13.299878738427651</v>
      </c>
      <c r="O7" s="73">
        <f t="shared" si="6"/>
        <v>87741.232075819484</v>
      </c>
      <c r="P7" s="73">
        <f t="shared" si="7"/>
        <v>2981159.4816282061</v>
      </c>
      <c r="Q7" s="73">
        <f t="shared" si="10"/>
        <v>99264.500640355254</v>
      </c>
      <c r="R7" s="73">
        <f>SUM(Q7:$Q$102)</f>
        <v>7314607.5056314319</v>
      </c>
      <c r="S7" s="73">
        <f t="shared" si="8"/>
        <v>73.683114005584997</v>
      </c>
    </row>
    <row r="8" spans="1:23" ht="15" x14ac:dyDescent="0.25">
      <c r="A8" s="77">
        <v>6</v>
      </c>
      <c r="B8" s="54">
        <v>30040</v>
      </c>
      <c r="C8" s="54">
        <v>28713</v>
      </c>
      <c r="D8" s="54">
        <v>58753</v>
      </c>
      <c r="E8" s="100">
        <v>1.2016668837331746E-4</v>
      </c>
      <c r="F8" s="169">
        <v>9.7767615934530227E-5</v>
      </c>
      <c r="G8" s="75">
        <f t="shared" si="0"/>
        <v>2.8072015563281663</v>
      </c>
      <c r="H8" s="75">
        <f t="shared" si="1"/>
        <v>3.6098073187344561</v>
      </c>
      <c r="I8" s="75">
        <f t="shared" si="2"/>
        <v>6.4170088750626224</v>
      </c>
      <c r="J8" s="73">
        <f t="shared" si="3"/>
        <v>1.0922010578289827E-4</v>
      </c>
      <c r="K8" s="73">
        <f t="shared" si="4"/>
        <v>1.0921414148423736E-4</v>
      </c>
      <c r="L8">
        <f>((105*K8+90*(K7+K9)+45*(K6+K10)-30*(K5+K11))/315)</f>
        <v>1.0818533787535078E-4</v>
      </c>
      <c r="M8" s="73">
        <f t="shared" si="9"/>
        <v>99257.850700986033</v>
      </c>
      <c r="N8" s="73">
        <f t="shared" si="5"/>
        <v>10.738244114865665</v>
      </c>
      <c r="O8" s="73">
        <f t="shared" si="6"/>
        <v>85589.733581435939</v>
      </c>
      <c r="P8" s="73">
        <f t="shared" si="7"/>
        <v>2893418.2495523863</v>
      </c>
      <c r="Q8" s="73">
        <f t="shared" si="10"/>
        <v>99252.481578928593</v>
      </c>
      <c r="R8" s="73">
        <f>SUM(Q8:$Q$102)</f>
        <v>7215343.0049910769</v>
      </c>
      <c r="S8" s="73">
        <f t="shared" si="8"/>
        <v>72.692920046468416</v>
      </c>
    </row>
    <row r="9" spans="1:23" ht="15" x14ac:dyDescent="0.25">
      <c r="A9" s="77">
        <v>7</v>
      </c>
      <c r="B9" s="54">
        <v>30274</v>
      </c>
      <c r="C9" s="54">
        <v>28932</v>
      </c>
      <c r="D9" s="54">
        <v>59206</v>
      </c>
      <c r="E9" s="100">
        <v>1.0865795877718303E-4</v>
      </c>
      <c r="F9" s="169">
        <v>8.1382420809780035E-5</v>
      </c>
      <c r="G9" s="75">
        <f t="shared" si="0"/>
        <v>2.3545561988685559</v>
      </c>
      <c r="H9" s="75">
        <f t="shared" si="1"/>
        <v>3.2895110440204389</v>
      </c>
      <c r="I9" s="75">
        <f t="shared" si="2"/>
        <v>5.6440672428889949</v>
      </c>
      <c r="J9" s="73">
        <f t="shared" si="3"/>
        <v>9.532931194286044E-5</v>
      </c>
      <c r="K9" s="73">
        <f t="shared" si="4"/>
        <v>9.532476824847258E-5</v>
      </c>
      <c r="L9" s="73">
        <f t="shared" ref="L9:L72" si="11">((105*K9+90*(K8+K10)+45*(K7+K11)-30*(K6+K12))/315)</f>
        <v>9.6470660649418069E-5</v>
      </c>
      <c r="M9" s="73">
        <f>M8*(1-L8)</f>
        <v>99247.112456871168</v>
      </c>
      <c r="N9" s="73">
        <f t="shared" si="5"/>
        <v>9.574434506270336</v>
      </c>
      <c r="O9" s="73">
        <f t="shared" si="6"/>
        <v>83493.145392380276</v>
      </c>
      <c r="P9" s="73">
        <f t="shared" si="7"/>
        <v>2807828.5159709505</v>
      </c>
      <c r="Q9" s="73">
        <f t="shared" si="10"/>
        <v>99242.325239618032</v>
      </c>
      <c r="R9" s="73">
        <f>SUM(Q9:$Q$102)</f>
        <v>7116090.5234121485</v>
      </c>
      <c r="S9" s="73">
        <f t="shared" si="8"/>
        <v>71.700731106958074</v>
      </c>
    </row>
    <row r="10" spans="1:23" ht="15" x14ac:dyDescent="0.25">
      <c r="A10" s="77">
        <v>8</v>
      </c>
      <c r="B10" s="54">
        <v>30453</v>
      </c>
      <c r="C10" s="54">
        <v>29097</v>
      </c>
      <c r="D10" s="54">
        <v>59550</v>
      </c>
      <c r="E10" s="100">
        <v>1.0915362075975082E-4</v>
      </c>
      <c r="F10" s="169">
        <v>8.071716556244691E-5</v>
      </c>
      <c r="G10" s="75">
        <f t="shared" si="0"/>
        <v>2.3486273663705179</v>
      </c>
      <c r="H10" s="75">
        <f t="shared" si="1"/>
        <v>3.3240552129966918</v>
      </c>
      <c r="I10" s="75">
        <f t="shared" si="2"/>
        <v>5.6726825793672102</v>
      </c>
      <c r="J10" s="73">
        <f t="shared" si="3"/>
        <v>9.525915330591453E-5</v>
      </c>
      <c r="K10" s="73">
        <f t="shared" si="4"/>
        <v>9.5254616296780448E-5</v>
      </c>
      <c r="L10" s="73">
        <f t="shared" si="11"/>
        <v>9.6457877902932413E-5</v>
      </c>
      <c r="M10" s="73">
        <f t="shared" ref="M10:M73" si="12">M9*(1-L9)</f>
        <v>99237.538022364897</v>
      </c>
      <c r="N10" s="73">
        <f t="shared" si="5"/>
        <v>9.5722423259430798</v>
      </c>
      <c r="O10" s="73">
        <f t="shared" si="6"/>
        <v>81448.869027789813</v>
      </c>
      <c r="P10" s="73">
        <f t="shared" si="7"/>
        <v>2724335.3705785703</v>
      </c>
      <c r="Q10" s="73">
        <f t="shared" si="10"/>
        <v>99232.751901201933</v>
      </c>
      <c r="R10" s="73">
        <f>SUM(Q10:$Q$102)</f>
        <v>7016848.1981725302</v>
      </c>
      <c r="S10" s="73">
        <f t="shared" si="8"/>
        <v>70.707600551226506</v>
      </c>
    </row>
    <row r="11" spans="1:23" ht="15" x14ac:dyDescent="0.25">
      <c r="A11" s="77">
        <v>9</v>
      </c>
      <c r="B11" s="54">
        <v>30628</v>
      </c>
      <c r="C11" s="54">
        <v>29261</v>
      </c>
      <c r="D11" s="54">
        <v>59889</v>
      </c>
      <c r="E11" s="100">
        <v>1.1712046572587637E-4</v>
      </c>
      <c r="F11" s="169">
        <v>9.2944230602172038E-5</v>
      </c>
      <c r="G11" s="75">
        <f t="shared" si="0"/>
        <v>2.7196411316501559</v>
      </c>
      <c r="H11" s="75">
        <f t="shared" si="1"/>
        <v>3.5871656242521412</v>
      </c>
      <c r="I11" s="75">
        <f t="shared" si="2"/>
        <v>6.3068067559022971</v>
      </c>
      <c r="J11" s="73">
        <f t="shared" si="3"/>
        <v>1.0530826622421975E-4</v>
      </c>
      <c r="K11" s="73">
        <f t="shared" si="4"/>
        <v>1.0530272150333087E-4</v>
      </c>
      <c r="L11" s="73">
        <f t="shared" si="11"/>
        <v>1.043600182469639E-4</v>
      </c>
      <c r="M11" s="73">
        <f t="shared" si="12"/>
        <v>99227.965780038954</v>
      </c>
      <c r="N11" s="73">
        <f t="shared" si="5"/>
        <v>10.355432319411193</v>
      </c>
      <c r="O11" s="73">
        <f t="shared" si="6"/>
        <v>79454.646480708121</v>
      </c>
      <c r="P11" s="73">
        <f t="shared" si="7"/>
        <v>2642886.5015507806</v>
      </c>
      <c r="Q11" s="73">
        <f t="shared" si="10"/>
        <v>99222.788063879241</v>
      </c>
      <c r="R11" s="73">
        <f>SUM(Q11:$Q$102)</f>
        <v>6917615.4462713283</v>
      </c>
      <c r="S11" s="73">
        <f t="shared" si="8"/>
        <v>69.714373280671452</v>
      </c>
    </row>
    <row r="12" spans="1:23" ht="15" x14ac:dyDescent="0.25">
      <c r="A12" s="77">
        <v>10</v>
      </c>
      <c r="B12" s="54">
        <v>30781</v>
      </c>
      <c r="C12" s="54">
        <v>29386</v>
      </c>
      <c r="D12" s="54">
        <v>60167</v>
      </c>
      <c r="E12" s="100">
        <v>1.2170736564536073E-4</v>
      </c>
      <c r="F12" s="169">
        <v>1.1368518379709628E-4</v>
      </c>
      <c r="G12" s="75">
        <f t="shared" si="0"/>
        <v>3.3407528110614715</v>
      </c>
      <c r="H12" s="75">
        <f t="shared" si="1"/>
        <v>3.7462744219298485</v>
      </c>
      <c r="I12" s="75">
        <f t="shared" si="2"/>
        <v>7.0870272329913195</v>
      </c>
      <c r="J12" s="73">
        <f t="shared" si="3"/>
        <v>1.1778927373795137E-4</v>
      </c>
      <c r="K12" s="73">
        <f t="shared" si="4"/>
        <v>1.1778233685388884E-4</v>
      </c>
      <c r="L12" s="73">
        <f t="shared" si="11"/>
        <v>1.1643593944799497E-4</v>
      </c>
      <c r="M12" s="73">
        <f t="shared" si="12"/>
        <v>99217.610347719543</v>
      </c>
      <c r="N12" s="73">
        <f t="shared" si="5"/>
        <v>11.552495670621283</v>
      </c>
      <c r="O12" s="73">
        <f t="shared" si="6"/>
        <v>77508.638626684478</v>
      </c>
      <c r="P12" s="73">
        <f t="shared" si="7"/>
        <v>2563431.8550700727</v>
      </c>
      <c r="Q12" s="73">
        <f t="shared" si="10"/>
        <v>99211.834099884232</v>
      </c>
      <c r="R12" s="73">
        <f>SUM(Q12:$Q$102)</f>
        <v>6818392.6582074491</v>
      </c>
      <c r="S12" s="73">
        <f t="shared" si="8"/>
        <v>68.721597247823311</v>
      </c>
    </row>
    <row r="13" spans="1:23" ht="15" x14ac:dyDescent="0.25">
      <c r="A13" s="77">
        <v>11</v>
      </c>
      <c r="B13" s="54">
        <v>31048</v>
      </c>
      <c r="C13" s="54">
        <v>29728</v>
      </c>
      <c r="D13" s="54">
        <v>60776</v>
      </c>
      <c r="E13" s="100">
        <v>1.2359250309488775E-4</v>
      </c>
      <c r="F13" s="169">
        <v>1.3463468274217645E-4</v>
      </c>
      <c r="G13" s="75">
        <f t="shared" si="0"/>
        <v>4.0024198485594216</v>
      </c>
      <c r="H13" s="75">
        <f t="shared" si="1"/>
        <v>3.8373000360900749</v>
      </c>
      <c r="I13" s="75">
        <f t="shared" si="2"/>
        <v>7.8397198846494964</v>
      </c>
      <c r="J13" s="73">
        <f t="shared" si="3"/>
        <v>1.289936798185056E-4</v>
      </c>
      <c r="K13" s="73">
        <f t="shared" si="4"/>
        <v>1.289853604915514E-4</v>
      </c>
      <c r="L13" s="73">
        <f t="shared" si="11"/>
        <v>1.2848272860236217E-4</v>
      </c>
      <c r="M13" s="73">
        <f t="shared" si="12"/>
        <v>99206.057852048922</v>
      </c>
      <c r="N13" s="73">
        <f t="shared" si="5"/>
        <v>12.746265006717294</v>
      </c>
      <c r="O13" s="73">
        <f t="shared" si="6"/>
        <v>75609.379351737225</v>
      </c>
      <c r="P13" s="73">
        <f t="shared" si="7"/>
        <v>2485923.2164433883</v>
      </c>
      <c r="Q13" s="73">
        <f t="shared" si="10"/>
        <v>99199.684719545563</v>
      </c>
      <c r="R13" s="73">
        <f>SUM(Q13:$Q$102)</f>
        <v>6719180.824107565</v>
      </c>
      <c r="S13" s="73">
        <f t="shared" si="8"/>
        <v>67.729541618599782</v>
      </c>
    </row>
    <row r="14" spans="1:23" ht="15" x14ac:dyDescent="0.25">
      <c r="A14" s="77">
        <v>12</v>
      </c>
      <c r="B14" s="54">
        <v>29281</v>
      </c>
      <c r="C14" s="54">
        <v>28521</v>
      </c>
      <c r="D14" s="54">
        <v>57802</v>
      </c>
      <c r="E14" s="100">
        <v>1.3170234904041705E-4</v>
      </c>
      <c r="F14" s="169">
        <v>1.4679798499721793E-4</v>
      </c>
      <c r="G14" s="75">
        <f t="shared" si="0"/>
        <v>4.1868253301056528</v>
      </c>
      <c r="H14" s="75">
        <f t="shared" si="1"/>
        <v>3.8563764822524513</v>
      </c>
      <c r="I14" s="75">
        <f t="shared" si="2"/>
        <v>8.0432018123581042</v>
      </c>
      <c r="J14" s="73">
        <f t="shared" si="3"/>
        <v>1.391509257873102E-4</v>
      </c>
      <c r="K14" s="73">
        <f t="shared" si="4"/>
        <v>1.391412447463436E-4</v>
      </c>
      <c r="L14" s="73">
        <f t="shared" si="11"/>
        <v>1.388964960247895E-4</v>
      </c>
      <c r="M14" s="73">
        <f t="shared" si="12"/>
        <v>99193.311587042204</v>
      </c>
      <c r="N14" s="73">
        <f t="shared" si="5"/>
        <v>13.777603408540017</v>
      </c>
      <c r="O14" s="73">
        <f t="shared" si="6"/>
        <v>73755.770587678227</v>
      </c>
      <c r="P14" s="73">
        <f t="shared" si="7"/>
        <v>2410313.8370916517</v>
      </c>
      <c r="Q14" s="73">
        <f t="shared" si="10"/>
        <v>99186.422785337927</v>
      </c>
      <c r="R14" s="73">
        <f>SUM(Q14:$Q$102)</f>
        <v>6619981.1393880183</v>
      </c>
      <c r="S14" s="73">
        <f t="shared" si="8"/>
        <v>66.738180563504827</v>
      </c>
    </row>
    <row r="15" spans="1:23" ht="15" x14ac:dyDescent="0.25">
      <c r="A15" s="77">
        <v>13</v>
      </c>
      <c r="B15" s="54">
        <v>30863</v>
      </c>
      <c r="C15" s="54">
        <v>28933</v>
      </c>
      <c r="D15" s="54">
        <v>59796</v>
      </c>
      <c r="E15" s="100">
        <v>1.496536482949918E-4</v>
      </c>
      <c r="F15" s="169">
        <v>1.4790006229779137E-4</v>
      </c>
      <c r="G15" s="75">
        <f t="shared" si="0"/>
        <v>4.2791925024619974</v>
      </c>
      <c r="H15" s="75">
        <f t="shared" si="1"/>
        <v>4.618760547328332</v>
      </c>
      <c r="I15" s="75">
        <f t="shared" si="2"/>
        <v>8.8979530497903294</v>
      </c>
      <c r="J15" s="73">
        <f t="shared" si="3"/>
        <v>1.4880515502358569E-4</v>
      </c>
      <c r="K15" s="73">
        <f t="shared" si="4"/>
        <v>1.4879408408552397E-4</v>
      </c>
      <c r="L15" s="73">
        <f t="shared" si="11"/>
        <v>1.4817916838916729E-4</v>
      </c>
      <c r="M15" s="73">
        <f t="shared" si="12"/>
        <v>99179.533983633664</v>
      </c>
      <c r="N15" s="73">
        <f t="shared" si="5"/>
        <v>14.696340866925311</v>
      </c>
      <c r="O15" s="73">
        <f t="shared" si="6"/>
        <v>71946.854799592184</v>
      </c>
      <c r="P15" s="73">
        <f t="shared" si="7"/>
        <v>2336558.0665039737</v>
      </c>
      <c r="Q15" s="73">
        <f t="shared" si="10"/>
        <v>99172.185813200194</v>
      </c>
      <c r="R15" s="73">
        <f>SUM(Q15:$Q$102)</f>
        <v>6520794.7166026803</v>
      </c>
      <c r="S15" s="73">
        <f t="shared" si="8"/>
        <v>65.747382092748325</v>
      </c>
    </row>
    <row r="16" spans="1:23" ht="15" x14ac:dyDescent="0.25">
      <c r="A16" s="77">
        <v>14</v>
      </c>
      <c r="B16" s="54">
        <v>29338</v>
      </c>
      <c r="C16" s="54">
        <v>27816</v>
      </c>
      <c r="D16" s="54">
        <v>57154</v>
      </c>
      <c r="E16" s="100">
        <v>1.7353556143203308E-4</v>
      </c>
      <c r="F16" s="169">
        <v>1.4378025389566299E-4</v>
      </c>
      <c r="G16" s="75">
        <f t="shared" si="0"/>
        <v>3.9993915423617619</v>
      </c>
      <c r="H16" s="75">
        <f t="shared" si="1"/>
        <v>5.0911863012929865</v>
      </c>
      <c r="I16" s="75">
        <f t="shared" si="2"/>
        <v>9.0905778436547493</v>
      </c>
      <c r="J16" s="73">
        <f t="shared" si="3"/>
        <v>1.5905409671509866E-4</v>
      </c>
      <c r="K16" s="73">
        <f t="shared" si="4"/>
        <v>1.5904144828282618E-4</v>
      </c>
      <c r="L16" s="73">
        <f t="shared" si="11"/>
        <v>1.5790123430674857E-4</v>
      </c>
      <c r="M16" s="73">
        <f t="shared" si="12"/>
        <v>99164.837642766739</v>
      </c>
      <c r="N16" s="73">
        <f t="shared" si="5"/>
        <v>15.658250263615628</v>
      </c>
      <c r="O16" s="73">
        <f t="shared" si="6"/>
        <v>70181.652462907092</v>
      </c>
      <c r="P16" s="73">
        <f t="shared" si="7"/>
        <v>2264611.2117043813</v>
      </c>
      <c r="Q16" s="73">
        <f t="shared" si="10"/>
        <v>99157.008517634938</v>
      </c>
      <c r="R16" s="73">
        <f>SUM(Q16:$Q$102)</f>
        <v>6421622.5307894805</v>
      </c>
      <c r="S16" s="73">
        <f t="shared" si="8"/>
        <v>64.757051828419804</v>
      </c>
    </row>
    <row r="17" spans="1:19" ht="15" x14ac:dyDescent="0.25">
      <c r="A17" s="77">
        <v>15</v>
      </c>
      <c r="B17" s="54">
        <v>27964</v>
      </c>
      <c r="C17" s="54">
        <v>26568</v>
      </c>
      <c r="D17" s="54">
        <v>54532</v>
      </c>
      <c r="E17" s="100">
        <v>2.0005210871993205E-4</v>
      </c>
      <c r="F17" s="169">
        <v>1.42201345319812E-4</v>
      </c>
      <c r="G17" s="75">
        <f t="shared" si="0"/>
        <v>3.778005342456765</v>
      </c>
      <c r="H17" s="75">
        <f t="shared" si="1"/>
        <v>5.5942571682441802</v>
      </c>
      <c r="I17" s="75">
        <f t="shared" si="2"/>
        <v>9.3722625107009456</v>
      </c>
      <c r="J17" s="73">
        <f t="shared" si="3"/>
        <v>1.7186720660714711E-4</v>
      </c>
      <c r="K17" s="73">
        <f t="shared" si="4"/>
        <v>1.7185243828488073E-4</v>
      </c>
      <c r="L17" s="73">
        <f t="shared" si="11"/>
        <v>1.7137291786263278E-4</v>
      </c>
      <c r="M17" s="73">
        <f t="shared" si="12"/>
        <v>99149.179392503123</v>
      </c>
      <c r="N17" s="73">
        <f t="shared" si="5"/>
        <v>16.991484176178346</v>
      </c>
      <c r="O17" s="73">
        <f t="shared" si="6"/>
        <v>68459.093359373204</v>
      </c>
      <c r="P17" s="73">
        <f t="shared" si="7"/>
        <v>2194429.5592414741</v>
      </c>
      <c r="Q17" s="73">
        <f t="shared" si="10"/>
        <v>99140.683650415041</v>
      </c>
      <c r="R17" s="73">
        <f>SUM(Q17:$Q$102)</f>
        <v>6322465.5222718455</v>
      </c>
      <c r="S17" s="73">
        <f t="shared" si="8"/>
        <v>63.767199698577642</v>
      </c>
    </row>
    <row r="18" spans="1:19" ht="15" x14ac:dyDescent="0.25">
      <c r="A18" s="77">
        <v>16</v>
      </c>
      <c r="B18" s="54">
        <v>27819</v>
      </c>
      <c r="C18" s="54">
        <v>26295</v>
      </c>
      <c r="D18" s="54">
        <v>54114</v>
      </c>
      <c r="E18" s="100">
        <v>2.3582843402721021E-4</v>
      </c>
      <c r="F18" s="169">
        <v>1.4756395015254301E-4</v>
      </c>
      <c r="G18" s="75">
        <f t="shared" si="0"/>
        <v>3.8801940692611185</v>
      </c>
      <c r="H18" s="75">
        <f t="shared" si="1"/>
        <v>6.5605112062029614</v>
      </c>
      <c r="I18" s="75">
        <f t="shared" si="2"/>
        <v>10.440705275464079</v>
      </c>
      <c r="J18" s="73">
        <f t="shared" si="3"/>
        <v>1.929390781584078E-4</v>
      </c>
      <c r="K18" s="73">
        <f t="shared" si="4"/>
        <v>1.9292046661134599E-4</v>
      </c>
      <c r="L18" s="73">
        <f t="shared" si="11"/>
        <v>1.9453490548275508E-4</v>
      </c>
      <c r="M18" s="73">
        <f t="shared" si="12"/>
        <v>99132.187908326945</v>
      </c>
      <c r="N18" s="73">
        <f t="shared" si="5"/>
        <v>19.284670805034693</v>
      </c>
      <c r="O18" s="73">
        <f t="shared" si="6"/>
        <v>66777.913487599959</v>
      </c>
      <c r="P18" s="73">
        <f t="shared" si="7"/>
        <v>2125970.4658821016</v>
      </c>
      <c r="Q18" s="73">
        <f t="shared" si="10"/>
        <v>99122.545572924428</v>
      </c>
      <c r="R18" s="73">
        <f>SUM(Q18:$Q$102)</f>
        <v>6223324.8386214292</v>
      </c>
      <c r="S18" s="73">
        <f t="shared" si="8"/>
        <v>62.778043841587397</v>
      </c>
    </row>
    <row r="19" spans="1:19" ht="15" x14ac:dyDescent="0.25">
      <c r="A19" s="77">
        <v>17</v>
      </c>
      <c r="B19" s="54">
        <v>28110</v>
      </c>
      <c r="C19" s="54">
        <v>26551</v>
      </c>
      <c r="D19" s="54">
        <v>54661</v>
      </c>
      <c r="E19" s="100">
        <v>2.9600643265500646E-4</v>
      </c>
      <c r="F19" s="169">
        <v>1.5961403405575608E-4</v>
      </c>
      <c r="G19" s="75">
        <f t="shared" si="0"/>
        <v>4.2379122182143796</v>
      </c>
      <c r="H19" s="75">
        <f t="shared" si="1"/>
        <v>8.3207408219322314</v>
      </c>
      <c r="I19" s="75">
        <f t="shared" si="2"/>
        <v>12.558653040146611</v>
      </c>
      <c r="J19" s="73">
        <f t="shared" si="3"/>
        <v>2.2975527414695324E-4</v>
      </c>
      <c r="K19" s="73">
        <f t="shared" si="4"/>
        <v>2.297288824252286E-4</v>
      </c>
      <c r="L19" s="73">
        <f t="shared" si="11"/>
        <v>2.3403246627233597E-4</v>
      </c>
      <c r="M19" s="73">
        <f t="shared" si="12"/>
        <v>99112.90323752191</v>
      </c>
      <c r="N19" s="73">
        <f t="shared" si="5"/>
        <v>23.195637184078805</v>
      </c>
      <c r="O19" s="73">
        <f t="shared" si="6"/>
        <v>65136.510100011059</v>
      </c>
      <c r="P19" s="73">
        <f t="shared" si="7"/>
        <v>2059192.5523945026</v>
      </c>
      <c r="Q19" s="73">
        <f t="shared" si="10"/>
        <v>99101.305418929871</v>
      </c>
      <c r="R19" s="73">
        <f>SUM(Q19:$Q$102)</f>
        <v>6124202.2930485057</v>
      </c>
      <c r="S19" s="73">
        <f t="shared" si="8"/>
        <v>61.790161452258019</v>
      </c>
    </row>
    <row r="20" spans="1:19" ht="15" x14ac:dyDescent="0.25">
      <c r="A20" s="77">
        <v>18</v>
      </c>
      <c r="B20" s="54">
        <v>27894</v>
      </c>
      <c r="C20" s="54">
        <v>26424</v>
      </c>
      <c r="D20" s="54">
        <v>54318</v>
      </c>
      <c r="E20" s="100">
        <v>3.9339904798856078E-4</v>
      </c>
      <c r="F20" s="169">
        <v>1.7393754350838097E-4</v>
      </c>
      <c r="G20" s="75">
        <f t="shared" si="0"/>
        <v>4.596125649665459</v>
      </c>
      <c r="H20" s="75">
        <f t="shared" si="1"/>
        <v>10.973473044592915</v>
      </c>
      <c r="I20" s="75">
        <f t="shared" si="2"/>
        <v>15.569598694258374</v>
      </c>
      <c r="J20" s="73">
        <f t="shared" si="3"/>
        <v>2.8663792286642316E-4</v>
      </c>
      <c r="K20" s="73">
        <f t="shared" si="4"/>
        <v>2.8659684614174008E-4</v>
      </c>
      <c r="L20" s="73">
        <f t="shared" si="11"/>
        <v>2.9078938656557616E-4</v>
      </c>
      <c r="M20" s="73">
        <f t="shared" si="12"/>
        <v>99089.707600337832</v>
      </c>
      <c r="N20" s="73">
        <f t="shared" si="5"/>
        <v>28.814235288067721</v>
      </c>
      <c r="O20" s="73">
        <f t="shared" si="6"/>
        <v>63532.942479910227</v>
      </c>
      <c r="P20" s="73">
        <f t="shared" si="7"/>
        <v>1994056.0422944918</v>
      </c>
      <c r="Q20" s="73">
        <f t="shared" si="10"/>
        <v>99075.300482693798</v>
      </c>
      <c r="R20" s="73">
        <f>SUM(Q20:$Q$102)</f>
        <v>6025100.9876295747</v>
      </c>
      <c r="S20" s="73">
        <f t="shared" si="8"/>
        <v>60.804508697622126</v>
      </c>
    </row>
    <row r="21" spans="1:19" ht="15" x14ac:dyDescent="0.25">
      <c r="A21" s="77">
        <v>19</v>
      </c>
      <c r="B21" s="54">
        <v>26773</v>
      </c>
      <c r="C21" s="54">
        <v>25456</v>
      </c>
      <c r="D21" s="54">
        <v>52229</v>
      </c>
      <c r="E21" s="100">
        <v>5.2133426576014981E-4</v>
      </c>
      <c r="F21" s="169">
        <v>1.8432000303572756E-4</v>
      </c>
      <c r="G21" s="75">
        <f t="shared" si="0"/>
        <v>4.692049997277481</v>
      </c>
      <c r="H21" s="75">
        <f t="shared" si="1"/>
        <v>13.957682297196492</v>
      </c>
      <c r="I21" s="75">
        <f t="shared" si="2"/>
        <v>18.649732294473971</v>
      </c>
      <c r="J21" s="73">
        <f t="shared" si="3"/>
        <v>3.5707618936747727E-4</v>
      </c>
      <c r="K21" s="73">
        <f t="shared" si="4"/>
        <v>3.5701244525243592E-4</v>
      </c>
      <c r="L21" s="73">
        <f t="shared" si="11"/>
        <v>3.5649578811643617E-4</v>
      </c>
      <c r="M21" s="73">
        <f t="shared" si="12"/>
        <v>99060.893365049764</v>
      </c>
      <c r="N21" s="73">
        <f t="shared" si="5"/>
        <v>35.314791251701536</v>
      </c>
      <c r="O21" s="73">
        <f t="shared" si="6"/>
        <v>61965.33441418517</v>
      </c>
      <c r="P21" s="73">
        <f t="shared" si="7"/>
        <v>1930523.0998145819</v>
      </c>
      <c r="Q21" s="73">
        <f t="shared" si="10"/>
        <v>99043.235969423913</v>
      </c>
      <c r="R21" s="73">
        <f>SUM(Q21:$Q$102)</f>
        <v>5926025.6871468816</v>
      </c>
      <c r="S21" s="73">
        <f t="shared" si="8"/>
        <v>59.822049709453523</v>
      </c>
    </row>
    <row r="22" spans="1:19" ht="15" x14ac:dyDescent="0.25">
      <c r="A22" s="77">
        <v>20</v>
      </c>
      <c r="B22" s="54">
        <v>26405</v>
      </c>
      <c r="C22" s="54">
        <v>25268</v>
      </c>
      <c r="D22" s="54">
        <v>51673</v>
      </c>
      <c r="E22" s="100">
        <v>6.4192581434486693E-4</v>
      </c>
      <c r="F22" s="169">
        <v>1.8728238369636411E-4</v>
      </c>
      <c r="G22" s="75">
        <f t="shared" si="0"/>
        <v>4.7322512712397282</v>
      </c>
      <c r="H22" s="75">
        <f t="shared" si="1"/>
        <v>16.950051127776213</v>
      </c>
      <c r="I22" s="75">
        <f t="shared" si="2"/>
        <v>21.682302399015942</v>
      </c>
      <c r="J22" s="73">
        <f t="shared" si="3"/>
        <v>4.1960603020950866E-4</v>
      </c>
      <c r="K22" s="73">
        <f t="shared" si="4"/>
        <v>4.1951800791117932E-4</v>
      </c>
      <c r="L22" s="73">
        <f t="shared" si="11"/>
        <v>4.1371126360219214E-4</v>
      </c>
      <c r="M22" s="73">
        <f t="shared" si="12"/>
        <v>99025.578573798062</v>
      </c>
      <c r="N22" s="73">
        <f t="shared" si="5"/>
        <v>40.967997240702971</v>
      </c>
      <c r="O22" s="73">
        <f t="shared" si="6"/>
        <v>60432.433203372952</v>
      </c>
      <c r="P22" s="73">
        <f t="shared" si="7"/>
        <v>1868557.7654003964</v>
      </c>
      <c r="Q22" s="73">
        <f t="shared" si="10"/>
        <v>99005.094575177704</v>
      </c>
      <c r="R22" s="73">
        <f>SUM(Q22:$Q$102)</f>
        <v>5826982.4511774573</v>
      </c>
      <c r="S22" s="73">
        <f t="shared" si="8"/>
        <v>58.843205312200652</v>
      </c>
    </row>
    <row r="23" spans="1:19" ht="15" x14ac:dyDescent="0.25">
      <c r="A23" s="77">
        <v>21</v>
      </c>
      <c r="B23" s="54">
        <v>27099</v>
      </c>
      <c r="C23" s="54">
        <v>25396</v>
      </c>
      <c r="D23" s="54">
        <v>52495</v>
      </c>
      <c r="E23" s="100">
        <v>7.1199729857814877E-4</v>
      </c>
      <c r="F23" s="169">
        <v>1.8476679425569973E-4</v>
      </c>
      <c r="G23" s="75">
        <f t="shared" si="0"/>
        <v>4.6923375069177506</v>
      </c>
      <c r="H23" s="75">
        <f t="shared" si="1"/>
        <v>19.294414794169253</v>
      </c>
      <c r="I23" s="75">
        <f t="shared" si="2"/>
        <v>23.986752301087002</v>
      </c>
      <c r="J23" s="73">
        <f t="shared" si="3"/>
        <v>4.5693403754809033E-4</v>
      </c>
      <c r="K23" s="73">
        <f t="shared" si="4"/>
        <v>4.5682965908944162E-4</v>
      </c>
      <c r="L23" s="73">
        <f t="shared" si="11"/>
        <v>4.48570473281422E-4</v>
      </c>
      <c r="M23" s="73">
        <f t="shared" si="12"/>
        <v>98984.610576557359</v>
      </c>
      <c r="N23" s="73">
        <f t="shared" si="5"/>
        <v>44.401573613897199</v>
      </c>
      <c r="O23" s="73">
        <f t="shared" si="6"/>
        <v>58934.079634214475</v>
      </c>
      <c r="P23" s="73">
        <f t="shared" si="7"/>
        <v>1808125.3321970238</v>
      </c>
      <c r="Q23" s="73">
        <f t="shared" si="10"/>
        <v>98962.409789750411</v>
      </c>
      <c r="R23" s="73">
        <f>SUM(Q23:$Q$102)</f>
        <v>5727977.3566022813</v>
      </c>
      <c r="S23" s="73">
        <f t="shared" si="8"/>
        <v>57.867352543374501</v>
      </c>
    </row>
    <row r="24" spans="1:19" ht="15" x14ac:dyDescent="0.25">
      <c r="A24" s="77">
        <v>22</v>
      </c>
      <c r="B24" s="54">
        <v>28751</v>
      </c>
      <c r="C24" s="54">
        <v>27392</v>
      </c>
      <c r="D24" s="54">
        <v>56143</v>
      </c>
      <c r="E24" s="100">
        <v>7.282531858235833E-4</v>
      </c>
      <c r="F24" s="169">
        <v>1.8193513656838712E-4</v>
      </c>
      <c r="G24" s="75">
        <f t="shared" si="0"/>
        <v>4.9835672608812596</v>
      </c>
      <c r="H24" s="75">
        <f t="shared" si="1"/>
        <v>20.938007345613844</v>
      </c>
      <c r="I24" s="75">
        <f t="shared" si="2"/>
        <v>25.921574606495103</v>
      </c>
      <c r="J24" s="73">
        <f t="shared" si="3"/>
        <v>4.6170626091400713E-4</v>
      </c>
      <c r="K24" s="73">
        <f t="shared" si="4"/>
        <v>4.6159969098036324E-4</v>
      </c>
      <c r="L24" s="73">
        <f t="shared" si="11"/>
        <v>4.6146453682967205E-4</v>
      </c>
      <c r="M24" s="73">
        <f t="shared" si="12"/>
        <v>98940.209002943462</v>
      </c>
      <c r="N24" s="73">
        <f t="shared" si="5"/>
        <v>45.657397721384768</v>
      </c>
      <c r="O24" s="73">
        <f t="shared" si="6"/>
        <v>57470.871752410305</v>
      </c>
      <c r="P24" s="73">
        <f t="shared" si="7"/>
        <v>1749191.252562809</v>
      </c>
      <c r="Q24" s="73">
        <f t="shared" si="10"/>
        <v>98917.380304082762</v>
      </c>
      <c r="R24" s="73">
        <f>SUM(Q24:$Q$102)</f>
        <v>5629014.946812531</v>
      </c>
      <c r="S24" s="73">
        <f t="shared" si="8"/>
        <v>56.893097392234822</v>
      </c>
    </row>
    <row r="25" spans="1:19" ht="15" x14ac:dyDescent="0.25">
      <c r="A25" s="77">
        <v>23</v>
      </c>
      <c r="B25" s="54">
        <v>29106</v>
      </c>
      <c r="C25" s="54">
        <v>28111</v>
      </c>
      <c r="D25" s="54">
        <v>57217</v>
      </c>
      <c r="E25" s="100">
        <v>7.2434102908619264E-4</v>
      </c>
      <c r="F25" s="169">
        <v>1.8333513374905672E-4</v>
      </c>
      <c r="G25" s="75">
        <f t="shared" si="0"/>
        <v>5.1537339448197335</v>
      </c>
      <c r="H25" s="75">
        <f t="shared" si="1"/>
        <v>21.082669992582723</v>
      </c>
      <c r="I25" s="75">
        <f t="shared" si="2"/>
        <v>26.236403937402457</v>
      </c>
      <c r="J25" s="73">
        <f t="shared" si="3"/>
        <v>4.585421105161483E-4</v>
      </c>
      <c r="K25" s="73">
        <f t="shared" si="4"/>
        <v>4.5843699614966926E-4</v>
      </c>
      <c r="L25" s="73">
        <f t="shared" si="11"/>
        <v>4.6425863261339862E-4</v>
      </c>
      <c r="M25" s="73">
        <f t="shared" si="12"/>
        <v>98894.551605222077</v>
      </c>
      <c r="N25" s="73">
        <f t="shared" si="5"/>
        <v>45.912649301157217</v>
      </c>
      <c r="O25" s="73">
        <f t="shared" si="6"/>
        <v>56043.269251898426</v>
      </c>
      <c r="P25" s="73">
        <f t="shared" si="7"/>
        <v>1691720.3808103988</v>
      </c>
      <c r="Q25" s="73">
        <f t="shared" si="10"/>
        <v>98871.595280571491</v>
      </c>
      <c r="R25" s="73">
        <f>SUM(Q25:$Q$102)</f>
        <v>5530097.5665084496</v>
      </c>
      <c r="S25" s="73">
        <f t="shared" si="8"/>
        <v>55.919132821230527</v>
      </c>
    </row>
    <row r="26" spans="1:19" ht="15" x14ac:dyDescent="0.25">
      <c r="A26" s="77">
        <v>24</v>
      </c>
      <c r="B26" s="54">
        <v>29859</v>
      </c>
      <c r="C26" s="54">
        <v>28310</v>
      </c>
      <c r="D26" s="54">
        <v>58169</v>
      </c>
      <c r="E26" s="100">
        <v>7.323670842770731E-4</v>
      </c>
      <c r="F26" s="169">
        <v>1.9112849222244189E-4</v>
      </c>
      <c r="G26" s="75">
        <f t="shared" si="0"/>
        <v>5.4108476148173299</v>
      </c>
      <c r="H26" s="75">
        <f t="shared" si="1"/>
        <v>21.867748769429127</v>
      </c>
      <c r="I26" s="75">
        <f t="shared" si="2"/>
        <v>27.278596384246455</v>
      </c>
      <c r="J26" s="73">
        <f t="shared" si="3"/>
        <v>4.6895419182462232E-4</v>
      </c>
      <c r="K26" s="73">
        <f t="shared" si="4"/>
        <v>4.688442499941603E-4</v>
      </c>
      <c r="L26" s="73">
        <f t="shared" si="11"/>
        <v>4.7252621718665182E-4</v>
      </c>
      <c r="M26" s="73">
        <f t="shared" si="12"/>
        <v>98848.63895592092</v>
      </c>
      <c r="N26" s="73">
        <f t="shared" si="5"/>
        <v>46.708573439886095</v>
      </c>
      <c r="O26" s="73">
        <f t="shared" si="6"/>
        <v>54650.976273510583</v>
      </c>
      <c r="P26" s="73">
        <f t="shared" si="7"/>
        <v>1635677.1115585004</v>
      </c>
      <c r="Q26" s="73">
        <f t="shared" si="10"/>
        <v>98825.284669200977</v>
      </c>
      <c r="R26" s="73">
        <f>SUM(Q26:$Q$102)</f>
        <v>5431225.9712278768</v>
      </c>
      <c r="S26" s="73">
        <f t="shared" si="8"/>
        <v>54.944873582425309</v>
      </c>
    </row>
    <row r="27" spans="1:19" ht="15" x14ac:dyDescent="0.25">
      <c r="A27" s="77">
        <v>25</v>
      </c>
      <c r="B27" s="54">
        <v>30873</v>
      </c>
      <c r="C27" s="54">
        <v>29187</v>
      </c>
      <c r="D27" s="54">
        <v>60060</v>
      </c>
      <c r="E27" s="100">
        <v>7.624851104387066E-4</v>
      </c>
      <c r="F27" s="169">
        <v>2.0521739107580127E-4</v>
      </c>
      <c r="G27" s="75">
        <f t="shared" si="0"/>
        <v>5.9896799933294114</v>
      </c>
      <c r="H27" s="75">
        <f t="shared" si="1"/>
        <v>23.54020281457419</v>
      </c>
      <c r="I27" s="75">
        <f t="shared" si="2"/>
        <v>29.529882807903601</v>
      </c>
      <c r="J27" s="73">
        <f t="shared" si="3"/>
        <v>4.9167304042463541E-4</v>
      </c>
      <c r="K27" s="73">
        <f t="shared" si="4"/>
        <v>4.915521890426211E-4</v>
      </c>
      <c r="L27" s="73">
        <f t="shared" si="11"/>
        <v>4.9354973122552775E-4</v>
      </c>
      <c r="M27" s="73">
        <f t="shared" si="12"/>
        <v>98801.930382481034</v>
      </c>
      <c r="N27" s="73">
        <f t="shared" si="5"/>
        <v>48.763666184837348</v>
      </c>
      <c r="O27" s="73">
        <f t="shared" si="6"/>
        <v>53292.83146773318</v>
      </c>
      <c r="P27" s="73">
        <f t="shared" si="7"/>
        <v>1581026.1352849894</v>
      </c>
      <c r="Q27" s="73">
        <f t="shared" si="10"/>
        <v>98777.548549388623</v>
      </c>
      <c r="R27" s="73">
        <f>SUM(Q27:$Q$102)</f>
        <v>5332400.686558676</v>
      </c>
      <c r="S27" s="73">
        <f t="shared" si="8"/>
        <v>53.97061237483863</v>
      </c>
    </row>
    <row r="28" spans="1:19" ht="15" x14ac:dyDescent="0.25">
      <c r="A28" s="77">
        <v>26</v>
      </c>
      <c r="B28" s="54">
        <v>31628</v>
      </c>
      <c r="C28" s="54">
        <v>29556</v>
      </c>
      <c r="D28" s="54">
        <v>61184</v>
      </c>
      <c r="E28" s="100">
        <v>8.0506337434326728E-4</v>
      </c>
      <c r="F28" s="169">
        <v>2.2393233115216549E-4</v>
      </c>
      <c r="G28" s="75">
        <f t="shared" si="0"/>
        <v>6.6185439795334036</v>
      </c>
      <c r="H28" s="75">
        <f t="shared" si="1"/>
        <v>25.462544403728856</v>
      </c>
      <c r="I28" s="75">
        <f t="shared" si="2"/>
        <v>32.081088383262262</v>
      </c>
      <c r="J28" s="73">
        <f t="shared" si="3"/>
        <v>5.243378723728796E-4</v>
      </c>
      <c r="K28" s="73">
        <f t="shared" si="4"/>
        <v>5.2420043129364213E-4</v>
      </c>
      <c r="L28" s="73">
        <f t="shared" si="11"/>
        <v>5.21726228564855E-4</v>
      </c>
      <c r="M28" s="73">
        <f t="shared" si="12"/>
        <v>98753.166716296197</v>
      </c>
      <c r="N28" s="73">
        <f t="shared" si="5"/>
        <v>51.522117229731521</v>
      </c>
      <c r="O28" s="73">
        <f t="shared" si="6"/>
        <v>51967.345175693692</v>
      </c>
      <c r="P28" s="73">
        <f t="shared" si="7"/>
        <v>1527733.3038172561</v>
      </c>
      <c r="Q28" s="73">
        <f t="shared" si="10"/>
        <v>98727.405657681331</v>
      </c>
      <c r="R28" s="73">
        <f>SUM(Q28:$Q$102)</f>
        <v>5233623.1380092874</v>
      </c>
      <c r="S28" s="73">
        <f t="shared" si="8"/>
        <v>52.997015812614315</v>
      </c>
    </row>
    <row r="29" spans="1:19" ht="15" x14ac:dyDescent="0.25">
      <c r="A29" s="77">
        <v>27</v>
      </c>
      <c r="B29" s="54">
        <v>32100</v>
      </c>
      <c r="C29" s="54">
        <v>30437</v>
      </c>
      <c r="D29" s="54">
        <v>62537</v>
      </c>
      <c r="E29" s="100">
        <v>8.4213365700628077E-4</v>
      </c>
      <c r="F29" s="169">
        <v>2.448218297620826E-4</v>
      </c>
      <c r="G29" s="75">
        <f t="shared" si="0"/>
        <v>7.4516420324685084</v>
      </c>
      <c r="H29" s="75">
        <f t="shared" si="1"/>
        <v>27.032490389901614</v>
      </c>
      <c r="I29" s="75">
        <f t="shared" si="2"/>
        <v>34.484132422370124</v>
      </c>
      <c r="J29" s="73">
        <f t="shared" si="3"/>
        <v>5.514196783083634E-4</v>
      </c>
      <c r="K29" s="73">
        <f t="shared" si="4"/>
        <v>5.5126767441815439E-4</v>
      </c>
      <c r="L29" s="73">
        <f t="shared" si="11"/>
        <v>5.4889079580227359E-4</v>
      </c>
      <c r="M29" s="73">
        <f t="shared" si="12"/>
        <v>98701.644599066465</v>
      </c>
      <c r="N29" s="73">
        <f t="shared" si="5"/>
        <v>54.176424250967102</v>
      </c>
      <c r="O29" s="73">
        <f t="shared" si="6"/>
        <v>50673.397510913812</v>
      </c>
      <c r="P29" s="73">
        <f t="shared" si="7"/>
        <v>1475765.9586415626</v>
      </c>
      <c r="Q29" s="73">
        <f t="shared" si="10"/>
        <v>98674.556386940982</v>
      </c>
      <c r="R29" s="73">
        <f>SUM(Q29:$Q$102)</f>
        <v>5134895.7323516067</v>
      </c>
      <c r="S29" s="73">
        <f t="shared" si="8"/>
        <v>52.024419179740534</v>
      </c>
    </row>
    <row r="30" spans="1:19" ht="15" x14ac:dyDescent="0.25">
      <c r="A30" s="77">
        <v>28</v>
      </c>
      <c r="B30" s="54">
        <v>34383</v>
      </c>
      <c r="C30" s="54">
        <v>32891</v>
      </c>
      <c r="D30" s="54">
        <v>67274</v>
      </c>
      <c r="E30" s="100">
        <v>8.6210939580554167E-4</v>
      </c>
      <c r="F30" s="169">
        <v>2.6548774978694538E-4</v>
      </c>
      <c r="G30" s="75">
        <f t="shared" si="0"/>
        <v>8.7321575782424201</v>
      </c>
      <c r="H30" s="75">
        <f t="shared" si="1"/>
        <v>29.641907355981939</v>
      </c>
      <c r="I30" s="75">
        <f t="shared" si="2"/>
        <v>38.374064934224357</v>
      </c>
      <c r="J30" s="73">
        <f t="shared" si="3"/>
        <v>5.7041449793715786E-4</v>
      </c>
      <c r="K30" s="73">
        <f t="shared" si="4"/>
        <v>5.7025184251591199E-4</v>
      </c>
      <c r="L30" s="73">
        <f t="shared" si="11"/>
        <v>5.6952561461677217E-4</v>
      </c>
      <c r="M30" s="73">
        <f t="shared" si="12"/>
        <v>98647.468174815498</v>
      </c>
      <c r="N30" s="73">
        <f t="shared" si="5"/>
        <v>56.182259942652308</v>
      </c>
      <c r="O30" s="73">
        <f t="shared" si="6"/>
        <v>49410.325218954196</v>
      </c>
      <c r="P30" s="73">
        <f t="shared" si="7"/>
        <v>1425092.5611306485</v>
      </c>
      <c r="Q30" s="73">
        <f t="shared" si="10"/>
        <v>98619.377044844179</v>
      </c>
      <c r="R30" s="73">
        <f>SUM(Q30:$Q$102)</f>
        <v>5036221.1759646656</v>
      </c>
      <c r="S30" s="73">
        <f t="shared" si="8"/>
        <v>51.052715991046618</v>
      </c>
    </row>
    <row r="31" spans="1:19" ht="15" x14ac:dyDescent="0.25">
      <c r="A31" s="77">
        <v>29</v>
      </c>
      <c r="B31" s="54">
        <v>38025</v>
      </c>
      <c r="C31" s="54">
        <v>35741</v>
      </c>
      <c r="D31" s="54">
        <v>73766</v>
      </c>
      <c r="E31" s="100">
        <v>8.6847894764929259E-4</v>
      </c>
      <c r="F31" s="169">
        <v>2.8426035196896324E-4</v>
      </c>
      <c r="G31" s="75">
        <f t="shared" si="0"/>
        <v>10.159749239722716</v>
      </c>
      <c r="H31" s="75">
        <f t="shared" si="1"/>
        <v>33.023911984364354</v>
      </c>
      <c r="I31" s="75">
        <f t="shared" si="2"/>
        <v>43.183661224087068</v>
      </c>
      <c r="J31" s="73">
        <f t="shared" si="3"/>
        <v>5.8541416403339031E-4</v>
      </c>
      <c r="K31" s="73">
        <f t="shared" si="4"/>
        <v>5.8524284259453552E-4</v>
      </c>
      <c r="L31" s="73">
        <f t="shared" si="11"/>
        <v>5.8318928742279435E-4</v>
      </c>
      <c r="M31" s="73">
        <f t="shared" si="12"/>
        <v>98591.285914872846</v>
      </c>
      <c r="N31" s="73">
        <f t="shared" si="5"/>
        <v>57.497381778797717</v>
      </c>
      <c r="O31" s="73">
        <f t="shared" si="6"/>
        <v>48177.741242063857</v>
      </c>
      <c r="P31" s="73">
        <f t="shared" si="7"/>
        <v>1375682.2359116944</v>
      </c>
      <c r="Q31" s="73">
        <f t="shared" si="10"/>
        <v>98562.53722398344</v>
      </c>
      <c r="R31" s="73">
        <f>SUM(Q31:$Q$102)</f>
        <v>4937601.7989198212</v>
      </c>
      <c r="S31" s="73">
        <f t="shared" si="8"/>
        <v>50.081523464285866</v>
      </c>
    </row>
    <row r="32" spans="1:19" ht="15" x14ac:dyDescent="0.25">
      <c r="A32" s="77">
        <v>30</v>
      </c>
      <c r="B32" s="54">
        <v>38478</v>
      </c>
      <c r="C32" s="54">
        <v>36419</v>
      </c>
      <c r="D32" s="54">
        <v>74897</v>
      </c>
      <c r="E32" s="100">
        <v>8.7556297809082684E-4</v>
      </c>
      <c r="F32" s="169">
        <v>3.0056197074955694E-4</v>
      </c>
      <c r="G32" s="75">
        <f t="shared" si="0"/>
        <v>10.946166412728115</v>
      </c>
      <c r="H32" s="75">
        <f t="shared" si="1"/>
        <v>33.689912270978837</v>
      </c>
      <c r="I32" s="75">
        <f t="shared" si="2"/>
        <v>44.636078683706955</v>
      </c>
      <c r="J32" s="73">
        <f t="shared" si="3"/>
        <v>5.9596617599779638E-4</v>
      </c>
      <c r="K32" s="73">
        <f t="shared" si="4"/>
        <v>5.957886234299048E-4</v>
      </c>
      <c r="L32" s="73">
        <f t="shared" si="11"/>
        <v>5.968078009969917E-4</v>
      </c>
      <c r="M32" s="73">
        <f t="shared" si="12"/>
        <v>98533.788533094048</v>
      </c>
      <c r="N32" s="73">
        <f t="shared" si="5"/>
        <v>58.805733658344252</v>
      </c>
      <c r="O32" s="73">
        <f t="shared" si="6"/>
        <v>46975.262926321237</v>
      </c>
      <c r="P32" s="73">
        <f t="shared" si="7"/>
        <v>1327504.4946696307</v>
      </c>
      <c r="Q32" s="73">
        <f t="shared" si="10"/>
        <v>98504.385666264876</v>
      </c>
      <c r="R32" s="73">
        <f>SUM(Q32:$Q$102)</f>
        <v>4839039.2616958395</v>
      </c>
      <c r="S32" s="73">
        <f t="shared" si="8"/>
        <v>49.110455750623814</v>
      </c>
    </row>
    <row r="33" spans="1:19" ht="15" x14ac:dyDescent="0.25">
      <c r="A33" s="77">
        <v>31</v>
      </c>
      <c r="B33" s="54">
        <v>40149</v>
      </c>
      <c r="C33" s="54">
        <v>38143</v>
      </c>
      <c r="D33" s="54">
        <v>78292</v>
      </c>
      <c r="E33" s="100">
        <v>8.9802821047379393E-4</v>
      </c>
      <c r="F33" s="169">
        <v>3.1506284806605555E-4</v>
      </c>
      <c r="G33" s="75">
        <f t="shared" si="0"/>
        <v>12.017442213783557</v>
      </c>
      <c r="H33" s="75">
        <f t="shared" si="1"/>
        <v>36.054934622312352</v>
      </c>
      <c r="I33" s="75">
        <f t="shared" si="2"/>
        <v>48.072376836095913</v>
      </c>
      <c r="J33" s="73">
        <f t="shared" si="3"/>
        <v>6.1401390737362584E-4</v>
      </c>
      <c r="K33" s="73">
        <f t="shared" si="4"/>
        <v>6.1382543941035372E-4</v>
      </c>
      <c r="L33" s="73">
        <f t="shared" si="11"/>
        <v>6.1585968105958868E-4</v>
      </c>
      <c r="M33" s="73">
        <f t="shared" si="12"/>
        <v>98474.982799435704</v>
      </c>
      <c r="N33" s="73">
        <f t="shared" si="5"/>
        <v>60.646771499203169</v>
      </c>
      <c r="O33" s="73">
        <f t="shared" si="6"/>
        <v>45802.173388246752</v>
      </c>
      <c r="P33" s="73">
        <f t="shared" si="7"/>
        <v>1280529.2317433094</v>
      </c>
      <c r="Q33" s="73">
        <f t="shared" si="10"/>
        <v>98444.659413686109</v>
      </c>
      <c r="R33" s="73">
        <f>SUM(Q33:$Q$102)</f>
        <v>4740534.8760295743</v>
      </c>
      <c r="S33" s="73">
        <f t="shared" si="8"/>
        <v>48.139484174215454</v>
      </c>
    </row>
    <row r="34" spans="1:19" ht="15" x14ac:dyDescent="0.25">
      <c r="A34" s="77">
        <v>32</v>
      </c>
      <c r="B34" s="54">
        <v>41087</v>
      </c>
      <c r="C34" s="54">
        <v>38585</v>
      </c>
      <c r="D34" s="54">
        <v>79672</v>
      </c>
      <c r="E34" s="100">
        <v>9.4421189865824269E-4</v>
      </c>
      <c r="F34" s="169">
        <v>3.297560602958053E-4</v>
      </c>
      <c r="G34" s="75">
        <f t="shared" si="0"/>
        <v>12.723637586513648</v>
      </c>
      <c r="H34" s="75">
        <f t="shared" si="1"/>
        <v>38.794834280171216</v>
      </c>
      <c r="I34" s="75">
        <f t="shared" si="2"/>
        <v>51.518471866684862</v>
      </c>
      <c r="J34" s="73">
        <f t="shared" si="3"/>
        <v>6.4663208990215968E-4</v>
      </c>
      <c r="K34" s="73">
        <f t="shared" si="4"/>
        <v>6.464230684281036E-4</v>
      </c>
      <c r="L34" s="73">
        <f t="shared" si="11"/>
        <v>6.4589216383562997E-4</v>
      </c>
      <c r="M34" s="73">
        <f t="shared" si="12"/>
        <v>98414.336027936501</v>
      </c>
      <c r="N34" s="73">
        <f t="shared" si="5"/>
        <v>63.565048449527239</v>
      </c>
      <c r="O34" s="73">
        <f t="shared" si="6"/>
        <v>44657.527489123931</v>
      </c>
      <c r="P34" s="73">
        <f t="shared" si="7"/>
        <v>1234727.0583550625</v>
      </c>
      <c r="Q34" s="73">
        <f t="shared" si="10"/>
        <v>98382.553503711737</v>
      </c>
      <c r="R34" s="73">
        <f>SUM(Q34:$Q$102)</f>
        <v>4642090.2166158883</v>
      </c>
      <c r="S34" s="73">
        <f t="shared" si="8"/>
        <v>47.168841491733033</v>
      </c>
    </row>
    <row r="35" spans="1:19" ht="15" x14ac:dyDescent="0.25">
      <c r="A35" s="77">
        <v>33</v>
      </c>
      <c r="B35" s="54">
        <v>40835</v>
      </c>
      <c r="C35" s="54">
        <v>38850</v>
      </c>
      <c r="D35" s="54">
        <v>79685</v>
      </c>
      <c r="E35" s="100">
        <v>1.0154039979182188E-3</v>
      </c>
      <c r="F35" s="169">
        <v>3.4789964016196324E-4</v>
      </c>
      <c r="G35" s="75">
        <f t="shared" si="0"/>
        <v>13.515901020292272</v>
      </c>
      <c r="H35" s="75">
        <f t="shared" si="1"/>
        <v>41.464022254990461</v>
      </c>
      <c r="I35" s="75">
        <f t="shared" si="2"/>
        <v>54.979923275282729</v>
      </c>
      <c r="J35" s="73">
        <f t="shared" si="3"/>
        <v>6.8996578120452691E-4</v>
      </c>
      <c r="K35" s="73">
        <f t="shared" si="4"/>
        <v>6.897278095487902E-4</v>
      </c>
      <c r="L35" s="73">
        <f t="shared" si="11"/>
        <v>6.9006538862994465E-4</v>
      </c>
      <c r="M35" s="73">
        <f t="shared" si="12"/>
        <v>98350.770979486973</v>
      </c>
      <c r="N35" s="73">
        <f t="shared" si="5"/>
        <v>67.868462998012546</v>
      </c>
      <c r="O35" s="73">
        <f t="shared" si="6"/>
        <v>43540.179065426768</v>
      </c>
      <c r="P35" s="73">
        <f t="shared" si="7"/>
        <v>1190069.5308659384</v>
      </c>
      <c r="Q35" s="73">
        <f t="shared" si="10"/>
        <v>98316.836747987967</v>
      </c>
      <c r="R35" s="73">
        <f>SUM(Q35:$Q$102)</f>
        <v>4543707.6631121766</v>
      </c>
      <c r="S35" s="73">
        <f t="shared" si="8"/>
        <v>46.19900401248362</v>
      </c>
    </row>
    <row r="36" spans="1:19" ht="15" x14ac:dyDescent="0.25">
      <c r="A36" s="77">
        <v>34</v>
      </c>
      <c r="B36" s="54">
        <v>42163</v>
      </c>
      <c r="C36" s="54">
        <v>39982</v>
      </c>
      <c r="D36" s="54">
        <v>82145</v>
      </c>
      <c r="E36" s="100">
        <v>1.1087196809973689E-3</v>
      </c>
      <c r="F36" s="169">
        <v>3.7373300438571381E-4</v>
      </c>
      <c r="G36" s="75">
        <f t="shared" si="0"/>
        <v>14.942592981349609</v>
      </c>
      <c r="H36" s="75">
        <f t="shared" si="1"/>
        <v>46.746947909892064</v>
      </c>
      <c r="I36" s="75">
        <f t="shared" si="2"/>
        <v>61.689540891241677</v>
      </c>
      <c r="J36" s="73">
        <f t="shared" si="3"/>
        <v>7.5098351562775186E-4</v>
      </c>
      <c r="K36" s="73">
        <f t="shared" si="4"/>
        <v>7.5070159808365844E-4</v>
      </c>
      <c r="L36" s="73">
        <f t="shared" si="11"/>
        <v>7.4973112573447265E-4</v>
      </c>
      <c r="M36" s="73">
        <f t="shared" si="12"/>
        <v>98282.902516488961</v>
      </c>
      <c r="N36" s="73">
        <f t="shared" si="5"/>
        <v>73.685751144148526</v>
      </c>
      <c r="O36" s="73">
        <f t="shared" si="6"/>
        <v>42448.910726672169</v>
      </c>
      <c r="P36" s="73">
        <f t="shared" si="7"/>
        <v>1146529.3518005116</v>
      </c>
      <c r="Q36" s="73">
        <f t="shared" si="10"/>
        <v>98246.059640916879</v>
      </c>
      <c r="R36" s="73">
        <f>SUM(Q36:$Q$102)</f>
        <v>4445390.8263641885</v>
      </c>
      <c r="S36" s="73">
        <f t="shared" si="8"/>
        <v>45.230561089894387</v>
      </c>
    </row>
    <row r="37" spans="1:19" ht="15" x14ac:dyDescent="0.25">
      <c r="A37" s="77">
        <v>35</v>
      </c>
      <c r="B37" s="54">
        <v>42418</v>
      </c>
      <c r="C37" s="54">
        <v>40498</v>
      </c>
      <c r="D37" s="54">
        <v>82916</v>
      </c>
      <c r="E37" s="100">
        <v>1.2214829028773155E-3</v>
      </c>
      <c r="F37" s="169">
        <v>4.119851713567276E-4</v>
      </c>
      <c r="G37" s="75">
        <f t="shared" si="0"/>
        <v>16.684575469604756</v>
      </c>
      <c r="H37" s="75">
        <f t="shared" si="1"/>
        <v>51.812861774249967</v>
      </c>
      <c r="I37" s="75">
        <f t="shared" si="2"/>
        <v>68.497437243854719</v>
      </c>
      <c r="J37" s="73">
        <f t="shared" si="3"/>
        <v>8.2610638771593809E-4</v>
      </c>
      <c r="K37" s="73">
        <f t="shared" si="4"/>
        <v>8.257652557774886E-4</v>
      </c>
      <c r="L37" s="73">
        <f t="shared" si="11"/>
        <v>8.2622067292163824E-4</v>
      </c>
      <c r="M37" s="73">
        <f t="shared" si="12"/>
        <v>98209.216765344812</v>
      </c>
      <c r="N37" s="73">
        <f t="shared" si="5"/>
        <v>81.142485162970843</v>
      </c>
      <c r="O37" s="73">
        <f t="shared" si="6"/>
        <v>41382.522397118883</v>
      </c>
      <c r="P37" s="73">
        <f t="shared" si="7"/>
        <v>1104080.4410738393</v>
      </c>
      <c r="Q37" s="73">
        <f t="shared" si="10"/>
        <v>98168.645522763327</v>
      </c>
      <c r="R37" s="73">
        <f>SUM(Q37:$Q$102)</f>
        <v>4347144.7667232715</v>
      </c>
      <c r="S37" s="73">
        <f t="shared" si="8"/>
        <v>44.264122145583109</v>
      </c>
    </row>
    <row r="38" spans="1:19" ht="15" x14ac:dyDescent="0.25">
      <c r="A38" s="77">
        <v>36</v>
      </c>
      <c r="B38" s="54">
        <v>43830</v>
      </c>
      <c r="C38" s="54">
        <v>41399</v>
      </c>
      <c r="D38" s="54">
        <v>85229</v>
      </c>
      <c r="E38" s="100">
        <v>1.3550113328774029E-3</v>
      </c>
      <c r="F38" s="169">
        <v>4.6718239532518926E-4</v>
      </c>
      <c r="G38" s="75">
        <f t="shared" si="0"/>
        <v>19.34088398406751</v>
      </c>
      <c r="H38" s="75">
        <f t="shared" si="1"/>
        <v>59.390146720016567</v>
      </c>
      <c r="I38" s="75">
        <f t="shared" si="2"/>
        <v>78.731030704084077</v>
      </c>
      <c r="J38" s="73">
        <f t="shared" si="3"/>
        <v>9.2375870541815672E-4</v>
      </c>
      <c r="K38" s="73">
        <f t="shared" si="4"/>
        <v>9.2333217169349169E-4</v>
      </c>
      <c r="L38" s="73">
        <f t="shared" si="11"/>
        <v>9.2281401094577531E-4</v>
      </c>
      <c r="M38" s="73">
        <f t="shared" si="12"/>
        <v>98128.074280181841</v>
      </c>
      <c r="N38" s="73">
        <f t="shared" si="5"/>
        <v>90.553961812882335</v>
      </c>
      <c r="O38" s="73">
        <f t="shared" si="6"/>
        <v>40339.835416211456</v>
      </c>
      <c r="P38" s="73">
        <f t="shared" si="7"/>
        <v>1062697.9186767207</v>
      </c>
      <c r="Q38" s="73">
        <f t="shared" si="10"/>
        <v>98082.797299275408</v>
      </c>
      <c r="R38" s="73">
        <f>SUM(Q38:$Q$102)</f>
        <v>4248976.1212005066</v>
      </c>
      <c r="S38" s="73">
        <f t="shared" si="8"/>
        <v>43.300310867902553</v>
      </c>
    </row>
    <row r="39" spans="1:19" ht="15" x14ac:dyDescent="0.25">
      <c r="A39" s="77">
        <v>37</v>
      </c>
      <c r="B39" s="54">
        <v>45424</v>
      </c>
      <c r="C39" s="54">
        <v>42866</v>
      </c>
      <c r="D39" s="54">
        <v>88290</v>
      </c>
      <c r="E39" s="100">
        <v>1.5154217625615377E-3</v>
      </c>
      <c r="F39" s="169">
        <v>5.4261178049769341E-4</v>
      </c>
      <c r="G39" s="75">
        <f t="shared" si="0"/>
        <v>23.259596582814126</v>
      </c>
      <c r="H39" s="75">
        <f t="shared" si="1"/>
        <v>68.836518142595281</v>
      </c>
      <c r="I39" s="75">
        <f t="shared" si="2"/>
        <v>92.096114725409407</v>
      </c>
      <c r="J39" s="73">
        <f t="shared" si="3"/>
        <v>1.0431092391596942E-3</v>
      </c>
      <c r="K39" s="73">
        <f t="shared" si="4"/>
        <v>1.0425653898317178E-3</v>
      </c>
      <c r="L39" s="73">
        <f t="shared" si="11"/>
        <v>1.0434303086887451E-3</v>
      </c>
      <c r="M39" s="73">
        <f t="shared" si="12"/>
        <v>98037.520318368959</v>
      </c>
      <c r="N39" s="73">
        <f t="shared" si="5"/>
        <v>102.29532008887327</v>
      </c>
      <c r="O39" s="73">
        <f t="shared" si="6"/>
        <v>39319.618781356228</v>
      </c>
      <c r="P39" s="73">
        <f t="shared" si="7"/>
        <v>1022358.0832605092</v>
      </c>
      <c r="Q39" s="73">
        <f t="shared" si="10"/>
        <v>97986.372658324515</v>
      </c>
      <c r="R39" s="73">
        <f>SUM(Q39:$Q$102)</f>
        <v>4150893.3239012333</v>
      </c>
      <c r="S39" s="73">
        <f t="shared" si="8"/>
        <v>42.339844076242862</v>
      </c>
    </row>
    <row r="40" spans="1:19" ht="15" x14ac:dyDescent="0.25">
      <c r="A40" s="77">
        <v>38</v>
      </c>
      <c r="B40" s="54">
        <v>45402</v>
      </c>
      <c r="C40" s="54">
        <v>42936</v>
      </c>
      <c r="D40" s="54">
        <v>88338</v>
      </c>
      <c r="E40" s="100">
        <v>1.7105806408863888E-3</v>
      </c>
      <c r="F40" s="169">
        <v>6.3887570571883982E-4</v>
      </c>
      <c r="G40" s="75">
        <f t="shared" si="0"/>
        <v>27.430767300744108</v>
      </c>
      <c r="H40" s="75">
        <f t="shared" si="1"/>
        <v>77.66378225752382</v>
      </c>
      <c r="I40" s="75">
        <f t="shared" si="2"/>
        <v>105.09454955826793</v>
      </c>
      <c r="J40" s="73">
        <f t="shared" si="3"/>
        <v>1.1896867662644381E-3</v>
      </c>
      <c r="K40" s="73">
        <f t="shared" si="4"/>
        <v>1.1889793695181172E-3</v>
      </c>
      <c r="L40" s="73">
        <f t="shared" si="11"/>
        <v>1.1933343981857922E-3</v>
      </c>
      <c r="M40" s="73">
        <f t="shared" si="12"/>
        <v>97935.224998280086</v>
      </c>
      <c r="N40" s="73">
        <f t="shared" si="5"/>
        <v>116.86947278451407</v>
      </c>
      <c r="O40" s="73">
        <f t="shared" si="6"/>
        <v>38320.577072579195</v>
      </c>
      <c r="P40" s="73">
        <f t="shared" si="7"/>
        <v>983038.46447915281</v>
      </c>
      <c r="Q40" s="73">
        <f t="shared" si="10"/>
        <v>97876.790261887829</v>
      </c>
      <c r="R40" s="73">
        <f>SUM(Q40:$Q$102)</f>
        <v>4052906.9512429079</v>
      </c>
      <c r="S40" s="73">
        <f t="shared" si="8"/>
        <v>41.383546638240574</v>
      </c>
    </row>
    <row r="41" spans="1:19" ht="15" x14ac:dyDescent="0.25">
      <c r="A41" s="77">
        <v>39</v>
      </c>
      <c r="B41" s="54">
        <v>45718</v>
      </c>
      <c r="C41" s="54">
        <v>42859</v>
      </c>
      <c r="D41" s="54">
        <v>88577</v>
      </c>
      <c r="E41" s="100">
        <v>1.9446061978380742E-3</v>
      </c>
      <c r="F41" s="169">
        <v>7.5259139016662562E-4</v>
      </c>
      <c r="G41" s="75">
        <f t="shared" si="0"/>
        <v>32.255314391151408</v>
      </c>
      <c r="H41" s="75">
        <f t="shared" si="1"/>
        <v>88.903506152761082</v>
      </c>
      <c r="I41" s="75">
        <f t="shared" si="2"/>
        <v>121.1588205439125</v>
      </c>
      <c r="J41" s="73">
        <f t="shared" si="3"/>
        <v>1.3678361261265622E-3</v>
      </c>
      <c r="K41" s="73">
        <f t="shared" si="4"/>
        <v>1.3669010646780722E-3</v>
      </c>
      <c r="L41" s="73">
        <f t="shared" si="11"/>
        <v>1.3683523682158057E-3</v>
      </c>
      <c r="M41" s="73">
        <f t="shared" si="12"/>
        <v>97818.355525495572</v>
      </c>
      <c r="N41" s="73">
        <f t="shared" si="5"/>
        <v>133.84997843828751</v>
      </c>
      <c r="O41" s="73">
        <f t="shared" si="6"/>
        <v>37341.314936390401</v>
      </c>
      <c r="P41" s="73">
        <f t="shared" si="7"/>
        <v>944717.88740657363</v>
      </c>
      <c r="Q41" s="73">
        <f t="shared" si="10"/>
        <v>97751.430536276428</v>
      </c>
      <c r="R41" s="73">
        <f>SUM(Q41:$Q$102)</f>
        <v>3955030.16098102</v>
      </c>
      <c r="S41" s="73">
        <f t="shared" si="8"/>
        <v>40.432392670414224</v>
      </c>
    </row>
    <row r="42" spans="1:19" ht="15" x14ac:dyDescent="0.25">
      <c r="A42" s="77">
        <v>40</v>
      </c>
      <c r="B42" s="54">
        <v>46109</v>
      </c>
      <c r="C42" s="54">
        <v>42812</v>
      </c>
      <c r="D42" s="54">
        <v>88921</v>
      </c>
      <c r="E42" s="100">
        <v>2.212749672698799E-3</v>
      </c>
      <c r="F42" s="169">
        <v>8.7655516275285373E-4</v>
      </c>
      <c r="G42" s="75">
        <f t="shared" si="0"/>
        <v>37.527079627775173</v>
      </c>
      <c r="H42" s="75">
        <f t="shared" si="1"/>
        <v>102.02767465846892</v>
      </c>
      <c r="I42" s="75">
        <f t="shared" si="2"/>
        <v>139.5547542862441</v>
      </c>
      <c r="J42" s="73">
        <f t="shared" si="3"/>
        <v>1.569424031288943E-3</v>
      </c>
      <c r="K42" s="73">
        <f t="shared" si="4"/>
        <v>1.5681931294136975E-3</v>
      </c>
      <c r="L42" s="73">
        <f t="shared" si="11"/>
        <v>1.5664737727807462E-3</v>
      </c>
      <c r="M42" s="73">
        <f t="shared" si="12"/>
        <v>97684.505547057284</v>
      </c>
      <c r="N42" s="73">
        <f t="shared" si="5"/>
        <v>153.02021594652615</v>
      </c>
      <c r="O42" s="73">
        <f t="shared" si="6"/>
        <v>36380.701326502342</v>
      </c>
      <c r="P42" s="73">
        <f t="shared" si="7"/>
        <v>907376.57247018325</v>
      </c>
      <c r="Q42" s="73">
        <f t="shared" si="10"/>
        <v>97607.995439084014</v>
      </c>
      <c r="R42" s="73">
        <f>SUM(Q42:$Q$102)</f>
        <v>3857278.7304447442</v>
      </c>
      <c r="S42" s="73">
        <f t="shared" si="8"/>
        <v>39.487109125884743</v>
      </c>
    </row>
    <row r="43" spans="1:19" ht="15" x14ac:dyDescent="0.25">
      <c r="A43" s="77">
        <v>41</v>
      </c>
      <c r="B43" s="54">
        <v>45696</v>
      </c>
      <c r="C43" s="54">
        <v>43132</v>
      </c>
      <c r="D43" s="54">
        <v>88828</v>
      </c>
      <c r="E43" s="100">
        <v>2.50019304008855E-3</v>
      </c>
      <c r="F43" s="169">
        <v>1.0023919672770211E-3</v>
      </c>
      <c r="G43" s="75">
        <f t="shared" si="0"/>
        <v>43.235170332592475</v>
      </c>
      <c r="H43" s="75">
        <f t="shared" si="1"/>
        <v>114.24882115988639</v>
      </c>
      <c r="I43" s="75">
        <f t="shared" si="2"/>
        <v>157.48399149247888</v>
      </c>
      <c r="J43" s="73">
        <f t="shared" si="3"/>
        <v>1.7729093471932147E-3</v>
      </c>
      <c r="K43" s="73">
        <f t="shared" si="4"/>
        <v>1.7713386717752577E-3</v>
      </c>
      <c r="L43" s="73">
        <f t="shared" si="11"/>
        <v>1.7725828870893373E-3</v>
      </c>
      <c r="M43" s="73">
        <f t="shared" si="12"/>
        <v>97531.485331110758</v>
      </c>
      <c r="N43" s="73">
        <f t="shared" si="5"/>
        <v>172.8826418503304</v>
      </c>
      <c r="O43" s="73">
        <f t="shared" si="6"/>
        <v>35437.767719062445</v>
      </c>
      <c r="P43" s="73">
        <f t="shared" si="7"/>
        <v>870995.871143681</v>
      </c>
      <c r="Q43" s="73">
        <f t="shared" si="10"/>
        <v>97445.044010185593</v>
      </c>
      <c r="R43" s="73">
        <f>SUM(Q43:$Q$102)</f>
        <v>3759670.73500566</v>
      </c>
      <c r="S43" s="73">
        <f t="shared" si="8"/>
        <v>38.548277228034728</v>
      </c>
    </row>
    <row r="44" spans="1:19" ht="15" x14ac:dyDescent="0.25">
      <c r="A44" s="77">
        <v>42</v>
      </c>
      <c r="B44" s="54">
        <v>46695</v>
      </c>
      <c r="C44" s="54">
        <v>43307</v>
      </c>
      <c r="D44" s="54">
        <v>90002</v>
      </c>
      <c r="E44" s="100">
        <v>2.7875748612636699E-3</v>
      </c>
      <c r="F44" s="169">
        <v>1.1247691033950422E-3</v>
      </c>
      <c r="G44" s="75">
        <f t="shared" si="0"/>
        <v>48.710375560729091</v>
      </c>
      <c r="H44" s="75">
        <f t="shared" si="1"/>
        <v>130.16580814670706</v>
      </c>
      <c r="I44" s="75">
        <f t="shared" si="2"/>
        <v>178.87618370743616</v>
      </c>
      <c r="J44" s="73">
        <f t="shared" si="3"/>
        <v>1.9874689863273723E-3</v>
      </c>
      <c r="K44" s="73">
        <f t="shared" si="4"/>
        <v>1.9854952776197088E-3</v>
      </c>
      <c r="L44" s="73">
        <f t="shared" si="11"/>
        <v>1.9757840025251931E-3</v>
      </c>
      <c r="M44" s="73">
        <f t="shared" si="12"/>
        <v>97358.602689260428</v>
      </c>
      <c r="N44" s="73">
        <f t="shared" si="5"/>
        <v>192.35956970164261</v>
      </c>
      <c r="O44" s="73">
        <f t="shared" si="6"/>
        <v>34512.147647265359</v>
      </c>
      <c r="P44" s="73">
        <f t="shared" si="7"/>
        <v>835558.10342461872</v>
      </c>
      <c r="Q44" s="73">
        <f t="shared" si="10"/>
        <v>97262.422904409614</v>
      </c>
      <c r="R44" s="73">
        <f>SUM(Q44:$Q$102)</f>
        <v>3662225.6909954743</v>
      </c>
      <c r="S44" s="73">
        <f t="shared" si="8"/>
        <v>37.615840715013185</v>
      </c>
    </row>
    <row r="45" spans="1:19" ht="15" x14ac:dyDescent="0.25">
      <c r="A45" s="77">
        <v>43</v>
      </c>
      <c r="B45" s="54">
        <v>48290</v>
      </c>
      <c r="C45" s="54">
        <v>45831</v>
      </c>
      <c r="D45" s="54">
        <v>94121</v>
      </c>
      <c r="E45" s="100">
        <v>3.0619548066607881E-3</v>
      </c>
      <c r="F45" s="169">
        <v>1.2444305218577928E-3</v>
      </c>
      <c r="G45" s="75">
        <f t="shared" si="0"/>
        <v>57.033495247264504</v>
      </c>
      <c r="H45" s="75">
        <f t="shared" si="1"/>
        <v>147.86179761364946</v>
      </c>
      <c r="I45" s="75">
        <f t="shared" si="2"/>
        <v>204.89529286091397</v>
      </c>
      <c r="J45" s="73">
        <f t="shared" si="3"/>
        <v>2.1769349333402108E-3</v>
      </c>
      <c r="K45" s="73">
        <f t="shared" si="4"/>
        <v>2.1745671289851165E-3</v>
      </c>
      <c r="L45" s="73">
        <f t="shared" si="11"/>
        <v>2.1737603832440748E-3</v>
      </c>
      <c r="M45" s="73">
        <f t="shared" si="12"/>
        <v>97166.243119558785</v>
      </c>
      <c r="N45" s="73">
        <f t="shared" si="5"/>
        <v>211.21612988197012</v>
      </c>
      <c r="O45" s="73">
        <f t="shared" si="6"/>
        <v>33603.862534684005</v>
      </c>
      <c r="P45" s="73">
        <f t="shared" si="7"/>
        <v>801045.95577735326</v>
      </c>
      <c r="Q45" s="73">
        <f t="shared" si="10"/>
        <v>97060.6350546178</v>
      </c>
      <c r="R45" s="73">
        <f>SUM(Q45:$Q$102)</f>
        <v>3564963.2680910649</v>
      </c>
      <c r="S45" s="73">
        <f t="shared" si="8"/>
        <v>36.68931877611584</v>
      </c>
    </row>
    <row r="46" spans="1:19" ht="15" x14ac:dyDescent="0.25">
      <c r="A46" s="77">
        <v>44</v>
      </c>
      <c r="B46" s="54">
        <v>47856</v>
      </c>
      <c r="C46" s="54">
        <v>45250</v>
      </c>
      <c r="D46" s="54">
        <v>93106</v>
      </c>
      <c r="E46" s="100">
        <v>3.3265499818238434E-3</v>
      </c>
      <c r="F46" s="169">
        <v>1.3679711297749995E-3</v>
      </c>
      <c r="G46" s="75">
        <f t="shared" si="0"/>
        <v>61.900693622318727</v>
      </c>
      <c r="H46" s="75">
        <f t="shared" si="1"/>
        <v>159.19537593016184</v>
      </c>
      <c r="I46" s="75">
        <f t="shared" si="2"/>
        <v>221.09606955248057</v>
      </c>
      <c r="J46" s="73">
        <f t="shared" si="3"/>
        <v>2.3746704782987194E-3</v>
      </c>
      <c r="K46" s="73">
        <f t="shared" si="4"/>
        <v>2.3718531788522457E-3</v>
      </c>
      <c r="L46" s="73">
        <f t="shared" si="11"/>
        <v>2.3733784968378727E-3</v>
      </c>
      <c r="M46" s="73">
        <f t="shared" si="12"/>
        <v>96955.026989676815</v>
      </c>
      <c r="N46" s="73">
        <f t="shared" si="5"/>
        <v>230.11097621763474</v>
      </c>
      <c r="O46" s="73">
        <f t="shared" si="6"/>
        <v>32712.991014226471</v>
      </c>
      <c r="P46" s="73">
        <f t="shared" si="7"/>
        <v>767442.09324266925</v>
      </c>
      <c r="Q46" s="73">
        <f t="shared" si="10"/>
        <v>96839.971501567998</v>
      </c>
      <c r="R46" s="73">
        <f>SUM(Q46:$Q$102)</f>
        <v>3467902.6330364468</v>
      </c>
      <c r="S46" s="73">
        <f t="shared" si="8"/>
        <v>35.768157059104198</v>
      </c>
    </row>
    <row r="47" spans="1:19" ht="15" x14ac:dyDescent="0.25">
      <c r="A47" s="77">
        <v>45</v>
      </c>
      <c r="B47" s="54">
        <v>47750</v>
      </c>
      <c r="C47" s="54">
        <v>44737</v>
      </c>
      <c r="D47" s="54">
        <v>92487</v>
      </c>
      <c r="E47" s="100">
        <v>3.6023698132422212E-3</v>
      </c>
      <c r="F47" s="169">
        <v>1.5047602819631657E-3</v>
      </c>
      <c r="G47" s="75">
        <f t="shared" si="0"/>
        <v>67.318460734186147</v>
      </c>
      <c r="H47" s="75">
        <f t="shared" si="1"/>
        <v>172.01315858231607</v>
      </c>
      <c r="I47" s="75">
        <f t="shared" si="2"/>
        <v>239.33161931650221</v>
      </c>
      <c r="J47" s="73">
        <f t="shared" si="3"/>
        <v>2.5877325388054778E-3</v>
      </c>
      <c r="K47" s="73">
        <f t="shared" si="4"/>
        <v>2.5843872451564165E-3</v>
      </c>
      <c r="L47" s="73">
        <f t="shared" si="11"/>
        <v>2.5816095977562923E-3</v>
      </c>
      <c r="M47" s="73">
        <f t="shared" si="12"/>
        <v>96724.91601345918</v>
      </c>
      <c r="N47" s="73">
        <f t="shared" si="5"/>
        <v>249.70597152251867</v>
      </c>
      <c r="O47" s="73">
        <f t="shared" si="6"/>
        <v>31839.366541254683</v>
      </c>
      <c r="P47" s="73">
        <f t="shared" si="7"/>
        <v>734729.10222844279</v>
      </c>
      <c r="Q47" s="73">
        <f t="shared" si="10"/>
        <v>96600.063027697921</v>
      </c>
      <c r="R47" s="73">
        <f>SUM(Q47:$Q$102)</f>
        <v>3371062.6615348784</v>
      </c>
      <c r="S47" s="73">
        <f t="shared" si="8"/>
        <v>34.8520608802162</v>
      </c>
    </row>
    <row r="48" spans="1:19" ht="15" x14ac:dyDescent="0.25">
      <c r="A48" s="77">
        <v>46</v>
      </c>
      <c r="B48" s="54">
        <v>47348</v>
      </c>
      <c r="C48" s="54">
        <v>44428</v>
      </c>
      <c r="D48" s="54">
        <v>91776</v>
      </c>
      <c r="E48" s="100">
        <v>3.9210708799081858E-3</v>
      </c>
      <c r="F48" s="169">
        <v>1.6629574135024086E-3</v>
      </c>
      <c r="G48" s="75">
        <f t="shared" si="0"/>
        <v>73.881871967085004</v>
      </c>
      <c r="H48" s="75">
        <f t="shared" si="1"/>
        <v>185.65486402189279</v>
      </c>
      <c r="I48" s="75">
        <f t="shared" si="2"/>
        <v>259.5367359889778</v>
      </c>
      <c r="J48" s="73">
        <f t="shared" si="3"/>
        <v>2.8279368896985901E-3</v>
      </c>
      <c r="K48" s="73">
        <f t="shared" si="4"/>
        <v>2.8239420427847994E-3</v>
      </c>
      <c r="L48" s="73">
        <f t="shared" si="11"/>
        <v>2.8248735651242867E-3</v>
      </c>
      <c r="M48" s="73">
        <f t="shared" si="12"/>
        <v>96475.210041936662</v>
      </c>
      <c r="N48" s="73">
        <f t="shared" si="5"/>
        <v>272.53027053727419</v>
      </c>
      <c r="O48" s="73">
        <f t="shared" si="6"/>
        <v>30982.604611712497</v>
      </c>
      <c r="P48" s="73">
        <f t="shared" si="7"/>
        <v>702889.73568718811</v>
      </c>
      <c r="Q48" s="73">
        <f t="shared" si="10"/>
        <v>96338.944906668024</v>
      </c>
      <c r="R48" s="73">
        <f>SUM(Q48:$Q$102)</f>
        <v>3274462.5985071808</v>
      </c>
      <c r="S48" s="73">
        <f t="shared" si="8"/>
        <v>33.940974029326391</v>
      </c>
    </row>
    <row r="49" spans="1:31" ht="15" x14ac:dyDescent="0.25">
      <c r="A49" s="77">
        <v>47</v>
      </c>
      <c r="B49" s="54">
        <v>45687</v>
      </c>
      <c r="C49" s="54">
        <v>43838</v>
      </c>
      <c r="D49" s="54">
        <v>89525</v>
      </c>
      <c r="E49" s="100">
        <v>4.3137823404349532E-3</v>
      </c>
      <c r="F49" s="169">
        <v>1.8462739966087756E-3</v>
      </c>
      <c r="G49" s="75">
        <f t="shared" si="0"/>
        <v>80.936959463335498</v>
      </c>
      <c r="H49" s="75">
        <f t="shared" si="1"/>
        <v>197.08377378745172</v>
      </c>
      <c r="I49" s="75">
        <f t="shared" si="2"/>
        <v>278.0207332507872</v>
      </c>
      <c r="J49" s="73">
        <f t="shared" si="3"/>
        <v>3.1055094470906139E-3</v>
      </c>
      <c r="K49" s="73">
        <f t="shared" si="4"/>
        <v>3.1006923404413023E-3</v>
      </c>
      <c r="L49" s="73">
        <f t="shared" si="11"/>
        <v>3.1114393446121102E-3</v>
      </c>
      <c r="M49" s="73">
        <f t="shared" si="12"/>
        <v>96202.679771399387</v>
      </c>
      <c r="N49" s="73">
        <f t="shared" si="5"/>
        <v>299.3288028978568</v>
      </c>
      <c r="O49" s="73">
        <f t="shared" si="6"/>
        <v>30141.544069235293</v>
      </c>
      <c r="P49" s="73">
        <f t="shared" si="7"/>
        <v>671907.1310754756</v>
      </c>
      <c r="Q49" s="73">
        <f t="shared" si="10"/>
        <v>96053.015369950459</v>
      </c>
      <c r="R49" s="73">
        <f>SUM(Q49:$Q$102)</f>
        <v>3178123.653600513</v>
      </c>
      <c r="S49" s="73">
        <f t="shared" si="8"/>
        <v>33.035708164808881</v>
      </c>
    </row>
    <row r="50" spans="1:31" ht="15" x14ac:dyDescent="0.25">
      <c r="A50" s="77">
        <v>48</v>
      </c>
      <c r="B50" s="54">
        <v>45678</v>
      </c>
      <c r="C50" s="54">
        <v>43551</v>
      </c>
      <c r="D50" s="54">
        <v>89229</v>
      </c>
      <c r="E50" s="100">
        <v>4.800502860107499E-3</v>
      </c>
      <c r="F50" s="169">
        <v>2.0524100598666851E-3</v>
      </c>
      <c r="G50" s="75">
        <f t="shared" si="0"/>
        <v>89.384510517254</v>
      </c>
      <c r="H50" s="75">
        <f t="shared" si="1"/>
        <v>219.27736964399034</v>
      </c>
      <c r="I50" s="75">
        <f t="shared" si="2"/>
        <v>308.66188016124431</v>
      </c>
      <c r="J50" s="73">
        <f t="shared" si="3"/>
        <v>3.4592103482191253E-3</v>
      </c>
      <c r="K50" s="73">
        <f t="shared" si="4"/>
        <v>3.453234173037445E-3</v>
      </c>
      <c r="L50" s="73">
        <f t="shared" si="11"/>
        <v>3.4517565101923183E-3</v>
      </c>
      <c r="M50" s="73">
        <f t="shared" si="12"/>
        <v>95903.350968501531</v>
      </c>
      <c r="N50" s="73">
        <f t="shared" si="5"/>
        <v>331.03501605478232</v>
      </c>
      <c r="O50" s="73">
        <f t="shared" si="6"/>
        <v>29314.888276205766</v>
      </c>
      <c r="P50" s="73">
        <f t="shared" si="7"/>
        <v>641765.58700624027</v>
      </c>
      <c r="Q50" s="73">
        <f t="shared" si="10"/>
        <v>95737.833460474139</v>
      </c>
      <c r="R50" s="73">
        <f>SUM(Q50:$Q$102)</f>
        <v>3082070.6382305622</v>
      </c>
      <c r="S50" s="73">
        <f t="shared" si="8"/>
        <v>32.137257010371165</v>
      </c>
    </row>
    <row r="51" spans="1:31" ht="15" x14ac:dyDescent="0.25">
      <c r="A51" s="77">
        <v>49</v>
      </c>
      <c r="B51" s="54">
        <v>42651</v>
      </c>
      <c r="C51" s="54">
        <v>41554</v>
      </c>
      <c r="D51" s="54">
        <v>84205</v>
      </c>
      <c r="E51" s="100">
        <v>5.3823305504637426E-3</v>
      </c>
      <c r="F51" s="169">
        <v>2.2738179381850596E-3</v>
      </c>
      <c r="G51" s="75">
        <f t="shared" si="0"/>
        <v>94.486230603341966</v>
      </c>
      <c r="H51" s="75">
        <f t="shared" si="1"/>
        <v>229.56178030782908</v>
      </c>
      <c r="I51" s="75">
        <f t="shared" si="2"/>
        <v>324.04801091117105</v>
      </c>
      <c r="J51" s="73">
        <f t="shared" si="3"/>
        <v>3.8483226757457518E-3</v>
      </c>
      <c r="K51" s="73">
        <f t="shared" si="4"/>
        <v>3.8409273715843684E-3</v>
      </c>
      <c r="L51" s="73">
        <f t="shared" si="11"/>
        <v>3.846118462425975E-3</v>
      </c>
      <c r="M51" s="73">
        <f t="shared" si="12"/>
        <v>95572.315952446748</v>
      </c>
      <c r="N51" s="73">
        <f t="shared" si="5"/>
        <v>367.58244888151239</v>
      </c>
      <c r="O51" s="73">
        <f t="shared" si="6"/>
        <v>28501.171141222258</v>
      </c>
      <c r="P51" s="73">
        <f t="shared" si="7"/>
        <v>612450.69873003464</v>
      </c>
      <c r="Q51" s="73">
        <f t="shared" si="10"/>
        <v>95388.524728005985</v>
      </c>
      <c r="R51" s="73">
        <f>SUM(Q51:$Q$102)</f>
        <v>2986332.8047700888</v>
      </c>
      <c r="S51" s="73">
        <f t="shared" si="8"/>
        <v>31.246839369844061</v>
      </c>
    </row>
    <row r="52" spans="1:31" ht="15" x14ac:dyDescent="0.25">
      <c r="A52" s="77">
        <v>50</v>
      </c>
      <c r="B52" s="54">
        <v>40017</v>
      </c>
      <c r="C52" s="54">
        <v>39153</v>
      </c>
      <c r="D52" s="54">
        <v>79170</v>
      </c>
      <c r="E52" s="100">
        <v>6.0386690454694233E-3</v>
      </c>
      <c r="F52" s="169">
        <v>2.5010090813059288E-3</v>
      </c>
      <c r="G52" s="75">
        <f t="shared" si="0"/>
        <v>97.922008560371026</v>
      </c>
      <c r="H52" s="75">
        <f t="shared" si="1"/>
        <v>241.64941919254991</v>
      </c>
      <c r="I52" s="75">
        <f t="shared" si="2"/>
        <v>339.57142775292095</v>
      </c>
      <c r="J52" s="73">
        <f t="shared" si="3"/>
        <v>4.2891427024494243E-3</v>
      </c>
      <c r="K52" s="73">
        <f t="shared" si="4"/>
        <v>4.2799574668430651E-3</v>
      </c>
      <c r="L52" s="73">
        <f t="shared" si="11"/>
        <v>4.2816741997090827E-3</v>
      </c>
      <c r="M52" s="73">
        <f t="shared" si="12"/>
        <v>95204.733503565236</v>
      </c>
      <c r="N52" s="73">
        <f t="shared" si="5"/>
        <v>407.63565113238292</v>
      </c>
      <c r="O52" s="73">
        <f t="shared" si="6"/>
        <v>27699.075376288045</v>
      </c>
      <c r="P52" s="73">
        <f t="shared" si="7"/>
        <v>583949.5275888124</v>
      </c>
      <c r="Q52" s="73">
        <f t="shared" si="10"/>
        <v>95000.915677999044</v>
      </c>
      <c r="R52" s="73">
        <f>SUM(Q52:$Q$102)</f>
        <v>2890944.2800420821</v>
      </c>
      <c r="S52" s="73">
        <f t="shared" si="8"/>
        <v>30.365551939009649</v>
      </c>
    </row>
    <row r="53" spans="1:31" ht="15" x14ac:dyDescent="0.25">
      <c r="A53" s="77">
        <v>51</v>
      </c>
      <c r="B53" s="54">
        <v>37570</v>
      </c>
      <c r="C53" s="54">
        <v>36809</v>
      </c>
      <c r="D53" s="54">
        <v>74379</v>
      </c>
      <c r="E53" s="100">
        <v>6.7325731806907249E-3</v>
      </c>
      <c r="F53" s="169">
        <v>2.7273741103009353E-3</v>
      </c>
      <c r="G53" s="75">
        <f t="shared" si="0"/>
        <v>100.39191362606712</v>
      </c>
      <c r="H53" s="75">
        <f t="shared" si="1"/>
        <v>252.94277439855054</v>
      </c>
      <c r="I53" s="75">
        <f t="shared" si="2"/>
        <v>353.33468802461766</v>
      </c>
      <c r="J53" s="73">
        <f t="shared" si="3"/>
        <v>4.7504630073625306E-3</v>
      </c>
      <c r="K53" s="73">
        <f t="shared" si="4"/>
        <v>4.7391974039741047E-3</v>
      </c>
      <c r="L53" s="73">
        <f t="shared" si="11"/>
        <v>4.7340299378086925E-3</v>
      </c>
      <c r="M53" s="73">
        <f t="shared" si="12"/>
        <v>94797.097852432853</v>
      </c>
      <c r="N53" s="73">
        <f t="shared" si="5"/>
        <v>448.77229925079155</v>
      </c>
      <c r="O53" s="73">
        <f t="shared" si="6"/>
        <v>26907.782399896194</v>
      </c>
      <c r="P53" s="73">
        <f t="shared" si="7"/>
        <v>556250.45221252425</v>
      </c>
      <c r="Q53" s="73">
        <f t="shared" si="10"/>
        <v>94572.711702807457</v>
      </c>
      <c r="R53" s="73">
        <f>SUM(Q53:$Q$102)</f>
        <v>2795943.3643640829</v>
      </c>
      <c r="S53" s="73">
        <f t="shared" si="8"/>
        <v>29.493976373796009</v>
      </c>
    </row>
    <row r="54" spans="1:31" ht="15" x14ac:dyDescent="0.25">
      <c r="A54" s="77">
        <v>52</v>
      </c>
      <c r="B54" s="54">
        <v>36226</v>
      </c>
      <c r="C54" s="54">
        <v>35621</v>
      </c>
      <c r="D54" s="54">
        <v>71847</v>
      </c>
      <c r="E54" s="100">
        <v>7.4251640809044643E-3</v>
      </c>
      <c r="F54" s="169">
        <v>2.9531941235011383E-3</v>
      </c>
      <c r="G54" s="75">
        <f t="shared" si="0"/>
        <v>105.19572787323405</v>
      </c>
      <c r="H54" s="75">
        <f t="shared" si="1"/>
        <v>268.98399399484515</v>
      </c>
      <c r="I54" s="75">
        <f t="shared" si="2"/>
        <v>374.17972186807918</v>
      </c>
      <c r="J54" s="73">
        <f t="shared" si="3"/>
        <v>5.2080075976460981E-3</v>
      </c>
      <c r="K54" s="73">
        <f t="shared" si="4"/>
        <v>5.194469438552396E-3</v>
      </c>
      <c r="L54" s="73">
        <f t="shared" si="11"/>
        <v>5.184298476584066E-3</v>
      </c>
      <c r="M54" s="73">
        <f t="shared" si="12"/>
        <v>94348.325553182061</v>
      </c>
      <c r="N54" s="73">
        <f t="shared" si="5"/>
        <v>489.12988043362566</v>
      </c>
      <c r="O54" s="73">
        <f t="shared" si="6"/>
        <v>26127.219660931751</v>
      </c>
      <c r="P54" s="73">
        <f t="shared" si="7"/>
        <v>529342.66981262807</v>
      </c>
      <c r="Q54" s="73">
        <f t="shared" si="10"/>
        <v>94103.760612965241</v>
      </c>
      <c r="R54" s="73">
        <f>SUM(Q54:$Q$102)</f>
        <v>2701370.652661276</v>
      </c>
      <c r="S54" s="73">
        <f t="shared" si="8"/>
        <v>28.631887601848039</v>
      </c>
    </row>
    <row r="55" spans="1:31" ht="15" x14ac:dyDescent="0.25">
      <c r="A55" s="77">
        <v>53</v>
      </c>
      <c r="B55" s="54">
        <v>35328</v>
      </c>
      <c r="C55" s="54">
        <v>35063</v>
      </c>
      <c r="D55" s="54">
        <v>70391</v>
      </c>
      <c r="E55" s="100">
        <v>8.0937260645378394E-3</v>
      </c>
      <c r="F55" s="169">
        <v>3.1866754389162965E-3</v>
      </c>
      <c r="G55" s="75">
        <f t="shared" si="0"/>
        <v>111.7344009147221</v>
      </c>
      <c r="H55" s="75">
        <f t="shared" si="1"/>
        <v>285.9351544079928</v>
      </c>
      <c r="I55" s="75">
        <f t="shared" si="2"/>
        <v>397.66955532271493</v>
      </c>
      <c r="J55" s="73">
        <f t="shared" si="3"/>
        <v>5.6494375036967069E-3</v>
      </c>
      <c r="K55" s="73">
        <f t="shared" si="4"/>
        <v>5.6335094406242403E-3</v>
      </c>
      <c r="L55" s="73">
        <f t="shared" si="11"/>
        <v>5.6277659644440575E-3</v>
      </c>
      <c r="M55" s="73">
        <f t="shared" si="12"/>
        <v>93859.195672748436</v>
      </c>
      <c r="N55" s="73">
        <f t="shared" si="5"/>
        <v>528.21758685717941</v>
      </c>
      <c r="O55" s="73">
        <f t="shared" si="6"/>
        <v>25357.82278619142</v>
      </c>
      <c r="P55" s="73">
        <f t="shared" si="7"/>
        <v>503215.4501516961</v>
      </c>
      <c r="Q55" s="73">
        <f t="shared" si="10"/>
        <v>93595.086879319846</v>
      </c>
      <c r="R55" s="73">
        <f>SUM(Q55:$Q$102)</f>
        <v>2607266.8920483105</v>
      </c>
      <c r="S55" s="73">
        <f t="shared" si="8"/>
        <v>27.778491743514031</v>
      </c>
    </row>
    <row r="56" spans="1:31" ht="15" x14ac:dyDescent="0.25">
      <c r="A56" s="77">
        <v>54</v>
      </c>
      <c r="B56" s="54">
        <v>33196</v>
      </c>
      <c r="C56" s="54">
        <v>33512</v>
      </c>
      <c r="D56" s="54">
        <v>66708</v>
      </c>
      <c r="E56" s="100">
        <v>8.7435837348667222E-3</v>
      </c>
      <c r="F56" s="169">
        <v>3.4415807336801185E-3</v>
      </c>
      <c r="G56" s="75">
        <f t="shared" si="0"/>
        <v>115.33425354708812</v>
      </c>
      <c r="H56" s="75">
        <f t="shared" si="1"/>
        <v>290.25200566263572</v>
      </c>
      <c r="I56" s="75">
        <f t="shared" si="2"/>
        <v>405.58625920972383</v>
      </c>
      <c r="J56" s="73">
        <f t="shared" si="3"/>
        <v>6.0800242730965374E-3</v>
      </c>
      <c r="K56" s="73">
        <f t="shared" si="4"/>
        <v>6.0615783283799463E-3</v>
      </c>
      <c r="L56" s="73">
        <f t="shared" si="11"/>
        <v>6.0661644409429954E-3</v>
      </c>
      <c r="M56" s="73">
        <f t="shared" si="12"/>
        <v>93330.978085891256</v>
      </c>
      <c r="N56" s="73">
        <f t="shared" si="5"/>
        <v>566.16106050305825</v>
      </c>
      <c r="O56" s="73">
        <f t="shared" si="6"/>
        <v>24600.112091885749</v>
      </c>
      <c r="P56" s="73">
        <f t="shared" si="7"/>
        <v>477857.62736550468</v>
      </c>
      <c r="Q56" s="73">
        <f t="shared" si="10"/>
        <v>93047.897555639734</v>
      </c>
      <c r="R56" s="73">
        <f>SUM(Q56:$Q$102)</f>
        <v>2513671.8051689905</v>
      </c>
      <c r="S56" s="73">
        <f t="shared" si="8"/>
        <v>26.932877558142504</v>
      </c>
    </row>
    <row r="57" spans="1:31" ht="15" x14ac:dyDescent="0.25">
      <c r="A57" s="77">
        <v>55</v>
      </c>
      <c r="B57" s="54">
        <v>33308</v>
      </c>
      <c r="C57" s="54">
        <v>33626</v>
      </c>
      <c r="D57" s="54">
        <v>66934</v>
      </c>
      <c r="E57" s="100">
        <v>9.4070906455957851E-3</v>
      </c>
      <c r="F57" s="169">
        <v>3.7327727950128798E-3</v>
      </c>
      <c r="G57" s="75">
        <f t="shared" si="0"/>
        <v>125.51821800510309</v>
      </c>
      <c r="H57" s="75">
        <f t="shared" si="1"/>
        <v>313.33137522350438</v>
      </c>
      <c r="I57" s="75">
        <f t="shared" si="2"/>
        <v>438.84959322860749</v>
      </c>
      <c r="J57" s="73">
        <f t="shared" si="3"/>
        <v>6.5564525238086396E-3</v>
      </c>
      <c r="K57" s="73">
        <f t="shared" si="4"/>
        <v>6.5350058858458793E-3</v>
      </c>
      <c r="L57" s="73">
        <f t="shared" si="11"/>
        <v>6.5248598122669621E-3</v>
      </c>
      <c r="M57" s="73">
        <f t="shared" si="12"/>
        <v>92764.817025388198</v>
      </c>
      <c r="N57" s="73">
        <f t="shared" si="5"/>
        <v>605.27742660124204</v>
      </c>
      <c r="O57" s="73">
        <f t="shared" si="6"/>
        <v>23854.520747971463</v>
      </c>
      <c r="P57" s="73">
        <f t="shared" si="7"/>
        <v>453257.51527361898</v>
      </c>
      <c r="Q57" s="73">
        <f t="shared" si="10"/>
        <v>92462.178312087577</v>
      </c>
      <c r="R57" s="73">
        <f>SUM(Q57:$Q$102)</f>
        <v>2420623.907613351</v>
      </c>
      <c r="S57" s="73">
        <f t="shared" si="8"/>
        <v>26.094202362851277</v>
      </c>
    </row>
    <row r="58" spans="1:31" ht="15" x14ac:dyDescent="0.25">
      <c r="A58" s="77">
        <v>56</v>
      </c>
      <c r="B58" s="54">
        <v>33933</v>
      </c>
      <c r="C58" s="54">
        <v>35104</v>
      </c>
      <c r="D58" s="54">
        <v>69037</v>
      </c>
      <c r="E58" s="100">
        <v>1.0131385899328443E-2</v>
      </c>
      <c r="F58" s="169">
        <v>4.0714508427088202E-3</v>
      </c>
      <c r="G58" s="75">
        <f t="shared" si="0"/>
        <v>142.92421038245041</v>
      </c>
      <c r="H58" s="75">
        <f t="shared" si="1"/>
        <v>343.78831772191205</v>
      </c>
      <c r="I58" s="75">
        <f t="shared" si="2"/>
        <v>486.71252810436249</v>
      </c>
      <c r="J58" s="73">
        <f t="shared" si="3"/>
        <v>7.0500243073187202E-3</v>
      </c>
      <c r="K58" s="73">
        <f t="shared" si="4"/>
        <v>7.025231184206171E-3</v>
      </c>
      <c r="L58" s="73">
        <f t="shared" si="11"/>
        <v>7.0369497596809265E-3</v>
      </c>
      <c r="M58" s="73">
        <f t="shared" si="12"/>
        <v>92159.539598786956</v>
      </c>
      <c r="N58" s="73">
        <f t="shared" si="5"/>
        <v>648.52205003198469</v>
      </c>
      <c r="O58" s="73">
        <f t="shared" si="6"/>
        <v>23120.852043124032</v>
      </c>
      <c r="P58" s="73">
        <f t="shared" si="7"/>
        <v>429402.99452564749</v>
      </c>
      <c r="Q58" s="73">
        <f t="shared" si="10"/>
        <v>91835.278573770964</v>
      </c>
      <c r="R58" s="73">
        <f>SUM(Q58:$Q$102)</f>
        <v>2328161.7293012631</v>
      </c>
      <c r="S58" s="73">
        <f t="shared" si="8"/>
        <v>25.26229774407323</v>
      </c>
    </row>
    <row r="59" spans="1:31" ht="15" x14ac:dyDescent="0.25">
      <c r="A59" s="77">
        <v>57</v>
      </c>
      <c r="B59" s="54">
        <v>34684</v>
      </c>
      <c r="C59" s="54">
        <v>36118</v>
      </c>
      <c r="D59" s="54">
        <v>70802</v>
      </c>
      <c r="E59" s="100">
        <v>1.0961963422531033E-2</v>
      </c>
      <c r="F59" s="169">
        <v>4.4614011966046122E-3</v>
      </c>
      <c r="G59" s="75">
        <f t="shared" si="0"/>
        <v>161.13688841896538</v>
      </c>
      <c r="H59" s="75">
        <f t="shared" si="1"/>
        <v>380.20473934706632</v>
      </c>
      <c r="I59" s="75">
        <f t="shared" si="2"/>
        <v>541.34162776603171</v>
      </c>
      <c r="J59" s="73">
        <f t="shared" si="3"/>
        <v>7.6458522042602145E-3</v>
      </c>
      <c r="K59" s="73">
        <f t="shared" si="4"/>
        <v>7.6166970290024727E-3</v>
      </c>
      <c r="L59" s="73">
        <f t="shared" si="11"/>
        <v>7.62968157733765E-3</v>
      </c>
      <c r="M59" s="73">
        <f t="shared" si="12"/>
        <v>91511.017548754971</v>
      </c>
      <c r="N59" s="73">
        <f t="shared" si="5"/>
        <v>698.19992471515434</v>
      </c>
      <c r="O59" s="73">
        <f t="shared" si="6"/>
        <v>22398.19684770298</v>
      </c>
      <c r="P59" s="73">
        <f t="shared" si="7"/>
        <v>406282.14248252352</v>
      </c>
      <c r="Q59" s="73">
        <f t="shared" si="10"/>
        <v>91161.917586397394</v>
      </c>
      <c r="R59" s="73">
        <f>SUM(Q59:$Q$102)</f>
        <v>2236326.4507274926</v>
      </c>
      <c r="S59" s="73">
        <f t="shared" si="8"/>
        <v>24.437783674911376</v>
      </c>
    </row>
    <row r="60" spans="1:31" x14ac:dyDescent="0.3">
      <c r="A60" s="77">
        <v>58</v>
      </c>
      <c r="B60" s="54">
        <v>35598</v>
      </c>
      <c r="C60" s="54">
        <v>37159</v>
      </c>
      <c r="D60" s="54">
        <v>72757</v>
      </c>
      <c r="E60" s="100">
        <v>1.1928481346729096E-2</v>
      </c>
      <c r="F60" s="169">
        <v>4.8972168552096022E-3</v>
      </c>
      <c r="G60" s="75">
        <f t="shared" si="0"/>
        <v>181.97568112273362</v>
      </c>
      <c r="H60" s="75">
        <f t="shared" si="1"/>
        <v>424.63007898086238</v>
      </c>
      <c r="I60" s="75">
        <f t="shared" si="2"/>
        <v>606.60576010359603</v>
      </c>
      <c r="J60" s="73">
        <f t="shared" si="3"/>
        <v>8.3374212804760515E-3</v>
      </c>
      <c r="K60" s="73">
        <f t="shared" si="4"/>
        <v>8.3027613753035023E-3</v>
      </c>
      <c r="L60" s="73">
        <f t="shared" si="11"/>
        <v>8.3073648972958342E-3</v>
      </c>
      <c r="M60" s="73">
        <f t="shared" si="12"/>
        <v>90812.817624039817</v>
      </c>
      <c r="N60" s="73">
        <f t="shared" si="5"/>
        <v>754.41521335448488</v>
      </c>
      <c r="O60" s="73">
        <f t="shared" si="6"/>
        <v>21685.176329608275</v>
      </c>
      <c r="P60" s="73">
        <f t="shared" si="7"/>
        <v>383883.94563482056</v>
      </c>
      <c r="Q60" s="73">
        <f t="shared" si="10"/>
        <v>90435.610017362575</v>
      </c>
      <c r="R60" s="73">
        <f>SUM(Q60:$Q$102)</f>
        <v>2145164.5331410957</v>
      </c>
      <c r="S60" s="73">
        <f t="shared" si="8"/>
        <v>23.621825522713781</v>
      </c>
      <c r="T60" s="73"/>
      <c r="U60" s="73"/>
      <c r="V60" s="73"/>
      <c r="W60" s="73"/>
      <c r="X60" s="73"/>
      <c r="Y60" s="73" t="s">
        <v>22</v>
      </c>
      <c r="Z60" s="73"/>
      <c r="AA60" s="73"/>
      <c r="AB60" s="73"/>
      <c r="AC60" s="73"/>
      <c r="AD60" s="73"/>
      <c r="AE60" s="85"/>
    </row>
    <row r="61" spans="1:31" ht="15" x14ac:dyDescent="0.25">
      <c r="A61" s="77">
        <v>59</v>
      </c>
      <c r="B61" s="54">
        <v>34786</v>
      </c>
      <c r="C61" s="54">
        <v>36477</v>
      </c>
      <c r="D61" s="54">
        <v>71263</v>
      </c>
      <c r="E61" s="100">
        <v>1.3036267358588141E-2</v>
      </c>
      <c r="F61" s="169">
        <v>5.3653834141095579E-3</v>
      </c>
      <c r="G61" s="75">
        <f t="shared" si="0"/>
        <v>195.71309079647435</v>
      </c>
      <c r="H61" s="75">
        <f t="shared" si="1"/>
        <v>453.47959633584708</v>
      </c>
      <c r="I61" s="75">
        <f t="shared" si="2"/>
        <v>649.19268713232145</v>
      </c>
      <c r="J61" s="73">
        <f t="shared" si="3"/>
        <v>9.1098141690964668E-3</v>
      </c>
      <c r="K61" s="73">
        <f t="shared" si="4"/>
        <v>9.0684455275178433E-3</v>
      </c>
      <c r="L61" s="73">
        <f t="shared" si="11"/>
        <v>9.0602788615152374E-3</v>
      </c>
      <c r="M61" s="73">
        <f t="shared" si="12"/>
        <v>90058.402410685332</v>
      </c>
      <c r="N61" s="73">
        <f t="shared" si="5"/>
        <v>815.95423966336239</v>
      </c>
      <c r="O61" s="73">
        <f t="shared" si="6"/>
        <v>20980.516738513186</v>
      </c>
      <c r="P61" s="73">
        <f t="shared" si="7"/>
        <v>362198.76930521225</v>
      </c>
      <c r="Q61" s="73">
        <f t="shared" si="10"/>
        <v>89650.425290853658</v>
      </c>
      <c r="R61" s="73">
        <f>SUM(Q61:$Q$102)</f>
        <v>2054728.9231237317</v>
      </c>
      <c r="S61" s="73">
        <f t="shared" si="8"/>
        <v>22.815516022077919</v>
      </c>
      <c r="T61" s="73" t="s">
        <v>23</v>
      </c>
      <c r="U61" s="73" t="s">
        <v>24</v>
      </c>
      <c r="V61" s="73" t="s">
        <v>25</v>
      </c>
      <c r="W61" s="73" t="s">
        <v>26</v>
      </c>
      <c r="X61" s="73" t="s">
        <v>27</v>
      </c>
      <c r="Y61" s="73" t="s">
        <v>28</v>
      </c>
      <c r="Z61" s="73" t="s">
        <v>29</v>
      </c>
      <c r="AA61" s="73" t="s">
        <v>30</v>
      </c>
      <c r="AB61" s="73" t="s">
        <v>31</v>
      </c>
      <c r="AC61" s="73" t="s">
        <v>32</v>
      </c>
      <c r="AD61" s="73" t="s">
        <v>33</v>
      </c>
      <c r="AE61" s="85" t="s">
        <v>34</v>
      </c>
    </row>
    <row r="62" spans="1:31" ht="15" x14ac:dyDescent="0.25">
      <c r="A62" s="77">
        <v>60</v>
      </c>
      <c r="B62" s="54">
        <v>32931</v>
      </c>
      <c r="C62" s="54">
        <v>35090</v>
      </c>
      <c r="D62" s="54">
        <v>68021</v>
      </c>
      <c r="E62" s="100">
        <v>1.4265310958113552E-2</v>
      </c>
      <c r="F62" s="169">
        <v>5.8487024991289967E-3</v>
      </c>
      <c r="G62" s="75">
        <f t="shared" si="0"/>
        <v>205.23097069443651</v>
      </c>
      <c r="H62" s="75">
        <f t="shared" si="1"/>
        <v>469.7709551616374</v>
      </c>
      <c r="I62" s="75">
        <f t="shared" si="2"/>
        <v>675.00192585607397</v>
      </c>
      <c r="J62" s="73">
        <f t="shared" si="3"/>
        <v>9.9234343196376706E-3</v>
      </c>
      <c r="K62" s="73">
        <f t="shared" si="4"/>
        <v>9.8743595096579817E-3</v>
      </c>
      <c r="L62" s="73">
        <f t="shared" si="11"/>
        <v>9.8693910345725999E-3</v>
      </c>
      <c r="M62" s="73">
        <f t="shared" si="12"/>
        <v>89242.44817102197</v>
      </c>
      <c r="N62" s="73">
        <f t="shared" si="5"/>
        <v>880.7686178823933</v>
      </c>
      <c r="O62" s="73">
        <f t="shared" si="6"/>
        <v>20283.343810930313</v>
      </c>
      <c r="P62" s="73">
        <f t="shared" si="7"/>
        <v>341218.25256669906</v>
      </c>
      <c r="Q62" s="73">
        <f t="shared" si="10"/>
        <v>88802.063862080773</v>
      </c>
      <c r="R62" s="73">
        <f>SUM(Q62:$Q$102)</f>
        <v>1965078.497832878</v>
      </c>
      <c r="S62" s="73">
        <f t="shared" si="8"/>
        <v>22.019549419655672</v>
      </c>
      <c r="T62" s="73"/>
      <c r="U62" s="73">
        <f>MIN(U78:U87)</f>
        <v>3.2061611154228231E-3</v>
      </c>
      <c r="V62" s="73"/>
      <c r="W62" s="73">
        <f>1-K62</f>
        <v>0.99012564049034202</v>
      </c>
      <c r="X62" s="73">
        <f>LN(W62)</f>
        <v>-9.9234343196376446E-3</v>
      </c>
      <c r="Y62" s="73">
        <f>SUM(X62:X69)</f>
        <v>-0.10439600310644491</v>
      </c>
      <c r="Z62" s="73">
        <f>SUM(X70:X77)</f>
        <v>-0.20140635705437748</v>
      </c>
      <c r="AA62" s="73">
        <f>SUM(X78:X85)</f>
        <v>-0.4586777824598488</v>
      </c>
      <c r="AB62" s="73">
        <f>(AA62-Z62)/(Z62-Y62)</f>
        <v>2.6519996571041697</v>
      </c>
      <c r="AC62" s="73">
        <f>(Y62-(Z62-Y62)/(AB62-1))/8</f>
        <v>-5.709127046613735E-3</v>
      </c>
      <c r="AD62" s="73">
        <f>AB62^(1/8)</f>
        <v>1.1296572214744882</v>
      </c>
      <c r="AE62" s="85">
        <f>(AD62-1)*(Z62-Y62)/(AD62^60*(AB62-1)^2)</f>
        <v>-3.0675660113622164E-6</v>
      </c>
    </row>
    <row r="63" spans="1:31" ht="15" x14ac:dyDescent="0.25">
      <c r="A63" s="77">
        <v>61</v>
      </c>
      <c r="B63" s="54">
        <v>33334</v>
      </c>
      <c r="C63" s="54">
        <v>36281</v>
      </c>
      <c r="D63" s="54">
        <v>69615</v>
      </c>
      <c r="E63" s="100">
        <v>1.5577778201109602E-2</v>
      </c>
      <c r="F63" s="169">
        <v>6.3332124938232153E-3</v>
      </c>
      <c r="G63" s="75">
        <f t="shared" si="0"/>
        <v>229.77528248840008</v>
      </c>
      <c r="H63" s="75">
        <f t="shared" si="1"/>
        <v>519.26965855578749</v>
      </c>
      <c r="I63" s="75">
        <f t="shared" si="2"/>
        <v>749.04494104418757</v>
      </c>
      <c r="J63" s="73">
        <f t="shared" si="3"/>
        <v>1.0759821030585183E-2</v>
      </c>
      <c r="K63" s="73">
        <f t="shared" si="4"/>
        <v>1.0702141216467287E-2</v>
      </c>
      <c r="L63" s="73">
        <f t="shared" si="11"/>
        <v>1.0718856895850091E-2</v>
      </c>
      <c r="M63" s="73">
        <f t="shared" si="12"/>
        <v>88361.679553139576</v>
      </c>
      <c r="N63" s="73">
        <f t="shared" si="5"/>
        <v>947.13619820706663</v>
      </c>
      <c r="O63" s="73">
        <f t="shared" si="6"/>
        <v>19593.326399386893</v>
      </c>
      <c r="P63" s="73">
        <f t="shared" si="7"/>
        <v>320934.90875576873</v>
      </c>
      <c r="Q63" s="73">
        <f t="shared" si="10"/>
        <v>87888.111454036043</v>
      </c>
      <c r="R63" s="73">
        <f>SUM(Q63:$Q$102)</f>
        <v>1876276.4339707976</v>
      </c>
      <c r="S63" s="73">
        <f t="shared" si="8"/>
        <v>21.234051270408788</v>
      </c>
      <c r="T63" s="73"/>
      <c r="U63" s="73"/>
      <c r="V63" s="73"/>
      <c r="W63" s="73">
        <f t="shared" ref="W63:W102" si="13">1-K63</f>
        <v>0.98929785878353271</v>
      </c>
      <c r="X63" s="73">
        <f t="shared" ref="X63:X79" si="14">LN(W63)</f>
        <v>-1.075982103058524E-2</v>
      </c>
      <c r="Y63" s="73"/>
      <c r="Z63" s="73"/>
      <c r="AA63" s="73"/>
      <c r="AB63" s="73"/>
      <c r="AC63" s="73"/>
      <c r="AD63" s="73"/>
      <c r="AE63" s="85"/>
    </row>
    <row r="64" spans="1:31" ht="15" x14ac:dyDescent="0.25">
      <c r="A64" s="77">
        <v>62</v>
      </c>
      <c r="B64" s="54">
        <v>32996</v>
      </c>
      <c r="C64" s="54">
        <v>35930</v>
      </c>
      <c r="D64" s="54">
        <v>68926</v>
      </c>
      <c r="E64" s="100">
        <v>1.693293629045239E-2</v>
      </c>
      <c r="F64" s="169">
        <v>6.8151891288640203E-3</v>
      </c>
      <c r="G64" s="75">
        <f t="shared" si="0"/>
        <v>244.86974540008424</v>
      </c>
      <c r="H64" s="75">
        <f t="shared" si="1"/>
        <v>558.71916583976713</v>
      </c>
      <c r="I64" s="75">
        <f t="shared" si="2"/>
        <v>803.58891123985131</v>
      </c>
      <c r="J64" s="73">
        <f t="shared" si="3"/>
        <v>1.1658719659342648E-2</v>
      </c>
      <c r="K64" s="73">
        <f t="shared" si="4"/>
        <v>1.1591020139285368E-2</v>
      </c>
      <c r="L64" s="73">
        <f t="shared" si="11"/>
        <v>1.1575538031128912E-2</v>
      </c>
      <c r="M64" s="73">
        <f t="shared" si="12"/>
        <v>87414.54335493251</v>
      </c>
      <c r="N64" s="73">
        <f t="shared" si="5"/>
        <v>1011.8703710787813</v>
      </c>
      <c r="O64" s="73">
        <f t="shared" si="6"/>
        <v>18910.544719607988</v>
      </c>
      <c r="P64" s="73">
        <f t="shared" si="7"/>
        <v>301341.58235638187</v>
      </c>
      <c r="Q64" s="73">
        <f t="shared" si="10"/>
        <v>86908.608169393119</v>
      </c>
      <c r="R64" s="73">
        <f>SUM(Q64:$Q$102)</f>
        <v>1788388.3225167615</v>
      </c>
      <c r="S64" s="73">
        <f t="shared" si="8"/>
        <v>20.458704626017461</v>
      </c>
      <c r="T64" s="73"/>
      <c r="U64" s="73"/>
      <c r="V64" s="73"/>
      <c r="W64" s="73">
        <f t="shared" si="13"/>
        <v>0.98840897986071463</v>
      </c>
      <c r="X64" s="73">
        <f t="shared" si="14"/>
        <v>-1.1658719659342566E-2</v>
      </c>
      <c r="Y64" s="73"/>
      <c r="Z64" s="73"/>
      <c r="AA64" s="73"/>
      <c r="AB64" s="73"/>
      <c r="AC64" s="73"/>
      <c r="AD64" s="73"/>
      <c r="AE64" s="85"/>
    </row>
    <row r="65" spans="1:31" ht="15" x14ac:dyDescent="0.25">
      <c r="A65" s="77">
        <v>63</v>
      </c>
      <c r="B65" s="54">
        <v>32120</v>
      </c>
      <c r="C65" s="54">
        <v>35298</v>
      </c>
      <c r="D65" s="54">
        <v>67418</v>
      </c>
      <c r="E65" s="100">
        <v>1.8304626902650088E-2</v>
      </c>
      <c r="F65" s="169">
        <v>7.3053795030287201E-3</v>
      </c>
      <c r="G65" s="75">
        <f t="shared" si="0"/>
        <v>257.86528569790778</v>
      </c>
      <c r="H65" s="75">
        <f t="shared" si="1"/>
        <v>587.94461611312079</v>
      </c>
      <c r="I65" s="75">
        <f t="shared" si="2"/>
        <v>845.80990181102857</v>
      </c>
      <c r="J65" s="73">
        <f t="shared" si="3"/>
        <v>1.2545757836349767E-2</v>
      </c>
      <c r="K65" s="73">
        <f t="shared" si="4"/>
        <v>1.2467387895626847E-2</v>
      </c>
      <c r="L65" s="73">
        <f t="shared" si="11"/>
        <v>1.2446649082733883E-2</v>
      </c>
      <c r="M65" s="73">
        <f t="shared" si="12"/>
        <v>86402.672983853729</v>
      </c>
      <c r="N65" s="73">
        <f t="shared" si="5"/>
        <v>1075.4237504402408</v>
      </c>
      <c r="O65" s="73">
        <f t="shared" si="6"/>
        <v>18235.75120977249</v>
      </c>
      <c r="P65" s="73">
        <f t="shared" si="7"/>
        <v>282431.03763677384</v>
      </c>
      <c r="Q65" s="73">
        <f t="shared" si="10"/>
        <v>85864.961108633608</v>
      </c>
      <c r="R65" s="73">
        <f>SUM(Q65:$Q$102)</f>
        <v>1701479.7143473683</v>
      </c>
      <c r="S65" s="73">
        <f t="shared" si="8"/>
        <v>19.69244301811505</v>
      </c>
      <c r="T65" s="73"/>
      <c r="U65" s="73"/>
      <c r="V65" s="73"/>
      <c r="W65" s="73">
        <f t="shared" si="13"/>
        <v>0.98753261210437315</v>
      </c>
      <c r="X65" s="73">
        <f t="shared" si="14"/>
        <v>-1.254575783634973E-2</v>
      </c>
      <c r="Y65" s="73"/>
      <c r="Z65" s="73"/>
      <c r="AA65" s="73"/>
      <c r="AB65" s="73"/>
      <c r="AC65" s="73"/>
      <c r="AD65" s="73"/>
      <c r="AE65" s="85"/>
    </row>
    <row r="66" spans="1:31" ht="15" x14ac:dyDescent="0.25">
      <c r="A66" s="77">
        <v>64</v>
      </c>
      <c r="B66" s="54">
        <v>32628</v>
      </c>
      <c r="C66" s="54">
        <v>36913</v>
      </c>
      <c r="D66" s="54">
        <v>69541</v>
      </c>
      <c r="E66" s="100">
        <v>1.9694009694743352E-2</v>
      </c>
      <c r="F66" s="169">
        <v>7.8289946550116514E-3</v>
      </c>
      <c r="G66" s="75">
        <f t="shared" si="0"/>
        <v>288.9916797004451</v>
      </c>
      <c r="H66" s="75">
        <f t="shared" si="1"/>
        <v>642.57614832008608</v>
      </c>
      <c r="I66" s="75">
        <f t="shared" si="2"/>
        <v>931.56782802053112</v>
      </c>
      <c r="J66" s="73">
        <f t="shared" si="3"/>
        <v>1.3395950993234654E-2</v>
      </c>
      <c r="K66" s="73">
        <f t="shared" si="4"/>
        <v>1.3306624557453128E-2</v>
      </c>
      <c r="L66" s="73">
        <f t="shared" si="11"/>
        <v>1.3312644039806233E-2</v>
      </c>
      <c r="M66" s="73">
        <f t="shared" si="12"/>
        <v>85327.249233413488</v>
      </c>
      <c r="N66" s="73">
        <f t="shared" si="5"/>
        <v>1135.9312959402596</v>
      </c>
      <c r="O66" s="73">
        <f t="shared" si="6"/>
        <v>17569.538745077472</v>
      </c>
      <c r="P66" s="73">
        <f t="shared" si="7"/>
        <v>264195.28642700141</v>
      </c>
      <c r="Q66" s="73">
        <f t="shared" si="10"/>
        <v>84759.283585443365</v>
      </c>
      <c r="R66" s="73">
        <f>SUM(Q66:$Q$102)</f>
        <v>1615614.7532387346</v>
      </c>
      <c r="S66" s="73">
        <f t="shared" si="8"/>
        <v>18.934335370629437</v>
      </c>
      <c r="T66" s="73"/>
      <c r="U66" s="73"/>
      <c r="V66" s="73"/>
      <c r="W66" s="73">
        <f t="shared" si="13"/>
        <v>0.98669337544254687</v>
      </c>
      <c r="X66" s="73">
        <f t="shared" si="14"/>
        <v>-1.3395950993234556E-2</v>
      </c>
      <c r="Y66" s="73"/>
      <c r="Z66" s="73"/>
      <c r="AA66" s="73"/>
      <c r="AB66" s="73"/>
      <c r="AC66" s="73"/>
      <c r="AD66" s="73"/>
      <c r="AE66" s="85"/>
    </row>
    <row r="67" spans="1:31" ht="15" x14ac:dyDescent="0.25">
      <c r="A67" s="77">
        <v>65</v>
      </c>
      <c r="B67" s="54">
        <v>32928</v>
      </c>
      <c r="C67" s="54">
        <v>37800</v>
      </c>
      <c r="D67" s="54">
        <v>70728</v>
      </c>
      <c r="E67" s="100">
        <v>2.1132086561635666E-2</v>
      </c>
      <c r="F67" s="169">
        <v>8.4221367083878746E-3</v>
      </c>
      <c r="G67" s="75">
        <f t="shared" ref="G67:G102" si="15">C67*F67</f>
        <v>318.35676757706165</v>
      </c>
      <c r="H67" s="75">
        <f t="shared" ref="H67:H102" si="16">B67*E67</f>
        <v>695.83734630153924</v>
      </c>
      <c r="I67" s="75">
        <f t="shared" ref="I67:I102" si="17">G67+H67</f>
        <v>1014.1941138786009</v>
      </c>
      <c r="J67" s="73">
        <f t="shared" ref="J67:J102" si="18">I67/D67</f>
        <v>1.4339358017738391E-2</v>
      </c>
      <c r="K67" s="73">
        <f t="shared" ref="K67:K102" si="19">1-($W$2^((-1)*J67))</f>
        <v>1.4237039070076452E-2</v>
      </c>
      <c r="L67" s="73">
        <f t="shared" si="11"/>
        <v>1.4206715480814357E-2</v>
      </c>
      <c r="M67" s="73">
        <f t="shared" si="12"/>
        <v>84191.317937473228</v>
      </c>
      <c r="N67" s="73">
        <f t="shared" ref="N67:N102" si="20">M67-M68</f>
        <v>1196.082099892461</v>
      </c>
      <c r="O67" s="73">
        <f t="shared" ref="O67:O102" si="21">M67*$W$3^A67</f>
        <v>16912.821199825048</v>
      </c>
      <c r="P67" s="73">
        <f t="shared" ref="P67:P102" si="22">SUM(O67:O167)</f>
        <v>246625.74768192394</v>
      </c>
      <c r="Q67" s="73">
        <f t="shared" si="10"/>
        <v>83593.276887526998</v>
      </c>
      <c r="R67" s="73">
        <f>SUM(Q67:$Q$102)</f>
        <v>1530855.4696532912</v>
      </c>
      <c r="S67" s="73">
        <f t="shared" ref="S67:S102" si="23">R67/M67</f>
        <v>18.183056248035207</v>
      </c>
      <c r="T67" s="73"/>
      <c r="U67" s="73"/>
      <c r="V67" s="73"/>
      <c r="W67" s="73">
        <f t="shared" si="13"/>
        <v>0.98576296092992355</v>
      </c>
      <c r="X67" s="73">
        <f t="shared" si="14"/>
        <v>-1.4339358017738314E-2</v>
      </c>
      <c r="Y67" s="73"/>
      <c r="Z67" s="73"/>
      <c r="AA67" s="73"/>
      <c r="AB67" s="73"/>
      <c r="AC67" s="73"/>
      <c r="AD67" s="73"/>
      <c r="AE67" s="85"/>
    </row>
    <row r="68" spans="1:31" ht="15" x14ac:dyDescent="0.25">
      <c r="A68" s="77">
        <v>66</v>
      </c>
      <c r="B68" s="54">
        <v>32400</v>
      </c>
      <c r="C68" s="54">
        <v>38808</v>
      </c>
      <c r="D68" s="54">
        <v>71208</v>
      </c>
      <c r="E68" s="100">
        <v>2.2671664931952912E-2</v>
      </c>
      <c r="F68" s="169">
        <v>9.1266146310539659E-3</v>
      </c>
      <c r="G68" s="75">
        <f t="shared" si="15"/>
        <v>354.18566060194229</v>
      </c>
      <c r="H68" s="75">
        <f t="shared" si="16"/>
        <v>734.56194379527437</v>
      </c>
      <c r="I68" s="75">
        <f t="shared" si="17"/>
        <v>1088.7476043972167</v>
      </c>
      <c r="J68" s="73">
        <f t="shared" si="18"/>
        <v>1.5289680996478159E-2</v>
      </c>
      <c r="K68" s="73">
        <f t="shared" si="19"/>
        <v>1.5173387276361305E-2</v>
      </c>
      <c r="L68" s="73">
        <f t="shared" si="11"/>
        <v>1.5202745895034583E-2</v>
      </c>
      <c r="M68" s="73">
        <f t="shared" si="12"/>
        <v>82995.235837580767</v>
      </c>
      <c r="N68" s="73">
        <f t="shared" si="20"/>
        <v>1261.7554809372086</v>
      </c>
      <c r="O68" s="73">
        <f t="shared" si="21"/>
        <v>16265.89810835244</v>
      </c>
      <c r="P68" s="73">
        <f t="shared" si="22"/>
        <v>229712.92648209885</v>
      </c>
      <c r="Q68" s="73">
        <f t="shared" ref="Q68:Q101" si="24">AVERAGEA(M68:M69)</f>
        <v>82364.358097112156</v>
      </c>
      <c r="R68" s="73">
        <f>SUM(Q68:$Q$102)</f>
        <v>1447262.1927657642</v>
      </c>
      <c r="S68" s="73">
        <f t="shared" si="23"/>
        <v>17.437894816011049</v>
      </c>
      <c r="T68" s="73"/>
      <c r="U68" s="73"/>
      <c r="V68" s="73"/>
      <c r="W68" s="73">
        <f t="shared" si="13"/>
        <v>0.98482661272363869</v>
      </c>
      <c r="X68" s="73">
        <f t="shared" si="14"/>
        <v>-1.5289680996478022E-2</v>
      </c>
      <c r="Y68" s="73"/>
      <c r="Z68" s="73"/>
      <c r="AA68" s="73"/>
      <c r="AB68" s="73"/>
      <c r="AC68" s="73"/>
      <c r="AD68" s="73"/>
      <c r="AE68" s="85"/>
    </row>
    <row r="69" spans="1:31" ht="15" x14ac:dyDescent="0.25">
      <c r="A69" s="77">
        <v>67</v>
      </c>
      <c r="B69" s="54">
        <v>31492</v>
      </c>
      <c r="C69" s="54">
        <v>38235</v>
      </c>
      <c r="D69" s="54">
        <v>69727</v>
      </c>
      <c r="E69" s="100">
        <v>2.4373081800288708E-2</v>
      </c>
      <c r="F69" s="169">
        <v>9.9848983954948633E-3</v>
      </c>
      <c r="G69" s="75">
        <f t="shared" si="15"/>
        <v>381.7725901517461</v>
      </c>
      <c r="H69" s="75">
        <f t="shared" si="16"/>
        <v>767.55709205469202</v>
      </c>
      <c r="I69" s="75">
        <f t="shared" si="17"/>
        <v>1149.3296822064381</v>
      </c>
      <c r="J69" s="73">
        <f t="shared" si="18"/>
        <v>1.6483280253078981E-2</v>
      </c>
      <c r="K69" s="73">
        <f t="shared" si="19"/>
        <v>1.6348174337233123E-2</v>
      </c>
      <c r="L69" s="73">
        <f t="shared" si="11"/>
        <v>1.63694796266486E-2</v>
      </c>
      <c r="M69" s="73">
        <f t="shared" si="12"/>
        <v>81733.480356643558</v>
      </c>
      <c r="N69" s="73">
        <f t="shared" si="20"/>
        <v>1337.9345415131538</v>
      </c>
      <c r="O69" s="73">
        <f t="shared" si="21"/>
        <v>15627.913944055254</v>
      </c>
      <c r="P69" s="73">
        <f t="shared" si="22"/>
        <v>213447.02837374641</v>
      </c>
      <c r="Q69" s="73">
        <f t="shared" si="24"/>
        <v>81064.513085886982</v>
      </c>
      <c r="R69" s="73">
        <f>SUM(Q69:$Q$102)</f>
        <v>1364897.8346686519</v>
      </c>
      <c r="S69" s="73">
        <f t="shared" si="23"/>
        <v>16.69937250577032</v>
      </c>
      <c r="T69" s="73"/>
      <c r="U69" s="73"/>
      <c r="V69" s="73"/>
      <c r="W69" s="73">
        <f t="shared" si="13"/>
        <v>0.98365182566276688</v>
      </c>
      <c r="X69" s="73">
        <f t="shared" si="14"/>
        <v>-1.6483280253078835E-2</v>
      </c>
      <c r="Y69" s="73"/>
      <c r="Z69" s="73"/>
      <c r="AA69" s="73"/>
      <c r="AB69" s="73"/>
      <c r="AC69" s="73"/>
      <c r="AD69" s="73"/>
      <c r="AE69" s="85"/>
    </row>
    <row r="70" spans="1:31" ht="15" x14ac:dyDescent="0.25">
      <c r="A70" s="77">
        <v>68</v>
      </c>
      <c r="B70" s="54">
        <v>30093</v>
      </c>
      <c r="C70" s="54">
        <v>36873</v>
      </c>
      <c r="D70" s="54">
        <v>66966</v>
      </c>
      <c r="E70" s="100">
        <v>2.6289484472587377E-2</v>
      </c>
      <c r="F70" s="169">
        <v>1.1035998920502861E-2</v>
      </c>
      <c r="G70" s="75">
        <f t="shared" si="15"/>
        <v>406.93038819570199</v>
      </c>
      <c r="H70" s="75">
        <f t="shared" si="16"/>
        <v>791.129456233572</v>
      </c>
      <c r="I70" s="75">
        <f t="shared" si="17"/>
        <v>1198.0598444292741</v>
      </c>
      <c r="J70" s="73">
        <f t="shared" si="18"/>
        <v>1.789056901157713E-2</v>
      </c>
      <c r="K70" s="73">
        <f t="shared" si="19"/>
        <v>1.7731482908164731E-2</v>
      </c>
      <c r="L70" s="73">
        <f t="shared" si="11"/>
        <v>1.772721504469351E-2</v>
      </c>
      <c r="M70" s="73">
        <f t="shared" si="12"/>
        <v>80395.545815130405</v>
      </c>
      <c r="N70" s="73">
        <f t="shared" si="20"/>
        <v>1425.1891293003282</v>
      </c>
      <c r="O70" s="73">
        <f t="shared" si="21"/>
        <v>14997.16402452783</v>
      </c>
      <c r="P70" s="73">
        <f t="shared" si="22"/>
        <v>197819.11442969117</v>
      </c>
      <c r="Q70" s="73">
        <f t="shared" si="24"/>
        <v>79682.951250480241</v>
      </c>
      <c r="R70" s="73">
        <f>SUM(Q70:$Q$102)</f>
        <v>1283833.3215827649</v>
      </c>
      <c r="S70" s="73">
        <f t="shared" si="23"/>
        <v>15.968960824458362</v>
      </c>
      <c r="T70" s="73"/>
      <c r="U70" s="73"/>
      <c r="V70" s="73"/>
      <c r="W70" s="73">
        <f t="shared" si="13"/>
        <v>0.98226851709183527</v>
      </c>
      <c r="X70" s="73">
        <f t="shared" si="14"/>
        <v>-1.7890569011577026E-2</v>
      </c>
      <c r="Y70" s="73"/>
      <c r="Z70" s="73"/>
      <c r="AA70" s="73"/>
      <c r="AB70" s="73"/>
      <c r="AC70" s="73"/>
      <c r="AD70" s="73"/>
      <c r="AE70" s="85"/>
    </row>
    <row r="71" spans="1:31" ht="15" x14ac:dyDescent="0.25">
      <c r="A71" s="77">
        <v>69</v>
      </c>
      <c r="B71" s="54">
        <v>28966</v>
      </c>
      <c r="C71" s="54">
        <v>35980</v>
      </c>
      <c r="D71" s="54">
        <v>64946</v>
      </c>
      <c r="E71" s="100">
        <v>2.8456278351528638E-2</v>
      </c>
      <c r="F71" s="169">
        <v>1.2312372159469424E-2</v>
      </c>
      <c r="G71" s="75">
        <f t="shared" si="15"/>
        <v>442.99915029770989</v>
      </c>
      <c r="H71" s="75">
        <f t="shared" si="16"/>
        <v>824.26455873037855</v>
      </c>
      <c r="I71" s="75">
        <f t="shared" si="17"/>
        <v>1267.2637090280884</v>
      </c>
      <c r="J71" s="73">
        <f t="shared" si="18"/>
        <v>1.9512575201368652E-2</v>
      </c>
      <c r="K71" s="73">
        <f t="shared" si="19"/>
        <v>1.9323437094130091E-2</v>
      </c>
      <c r="L71" s="73">
        <f t="shared" si="11"/>
        <v>1.930497220104985E-2</v>
      </c>
      <c r="M71" s="73">
        <f t="shared" si="12"/>
        <v>78970.356685830076</v>
      </c>
      <c r="N71" s="73">
        <f t="shared" si="20"/>
        <v>1524.5205405269371</v>
      </c>
      <c r="O71" s="73">
        <f t="shared" si="21"/>
        <v>14372.005924687301</v>
      </c>
      <c r="P71" s="73">
        <f t="shared" si="22"/>
        <v>182821.95040516334</v>
      </c>
      <c r="Q71" s="73">
        <f t="shared" si="24"/>
        <v>78208.096415566601</v>
      </c>
      <c r="R71" s="73">
        <f>SUM(Q71:$Q$102)</f>
        <v>1204150.3703322846</v>
      </c>
      <c r="S71" s="73">
        <f t="shared" si="23"/>
        <v>15.24813133518934</v>
      </c>
      <c r="T71" s="73"/>
      <c r="U71" s="73"/>
      <c r="V71" s="73"/>
      <c r="W71" s="73">
        <f t="shared" si="13"/>
        <v>0.98067656290586991</v>
      </c>
      <c r="X71" s="73">
        <f t="shared" si="14"/>
        <v>-1.9512575201368579E-2</v>
      </c>
      <c r="Y71" s="73"/>
      <c r="Z71" s="73"/>
      <c r="AA71" s="73"/>
      <c r="AB71" s="73"/>
      <c r="AC71" s="73"/>
      <c r="AD71" s="73"/>
      <c r="AE71" s="85"/>
    </row>
    <row r="72" spans="1:31" ht="15" x14ac:dyDescent="0.25">
      <c r="A72" s="77">
        <v>70</v>
      </c>
      <c r="B72" s="54">
        <v>28023</v>
      </c>
      <c r="C72" s="54">
        <v>35891</v>
      </c>
      <c r="D72" s="54">
        <v>63914</v>
      </c>
      <c r="E72" s="100">
        <v>3.0887476876562413E-2</v>
      </c>
      <c r="F72" s="169">
        <v>1.3837963255133177E-2</v>
      </c>
      <c r="G72" s="75">
        <f t="shared" si="15"/>
        <v>496.65833918998487</v>
      </c>
      <c r="H72" s="75">
        <f t="shared" si="16"/>
        <v>865.5597645119085</v>
      </c>
      <c r="I72" s="75">
        <f t="shared" si="17"/>
        <v>1362.2181037018934</v>
      </c>
      <c r="J72" s="73">
        <f t="shared" si="18"/>
        <v>2.131329761401091E-2</v>
      </c>
      <c r="K72" s="73">
        <f t="shared" si="19"/>
        <v>2.1087774342940402E-2</v>
      </c>
      <c r="L72" s="73">
        <f t="shared" si="11"/>
        <v>2.1095661950602831E-2</v>
      </c>
      <c r="M72" s="73">
        <f t="shared" si="12"/>
        <v>77445.836145303139</v>
      </c>
      <c r="N72" s="73">
        <f t="shared" si="20"/>
        <v>1633.7711788031011</v>
      </c>
      <c r="O72" s="73">
        <f t="shared" si="21"/>
        <v>13750.785121793067</v>
      </c>
      <c r="P72" s="73">
        <f t="shared" si="22"/>
        <v>168449.94448047606</v>
      </c>
      <c r="Q72" s="73">
        <f t="shared" si="24"/>
        <v>76628.950555901596</v>
      </c>
      <c r="R72" s="73">
        <f>SUM(Q72:$Q$102)</f>
        <v>1125942.2739167179</v>
      </c>
      <c r="S72" s="73">
        <f t="shared" si="23"/>
        <v>14.538448158842726</v>
      </c>
      <c r="T72" s="73"/>
      <c r="U72" s="73"/>
      <c r="V72" s="73"/>
      <c r="W72" s="73">
        <f t="shared" si="13"/>
        <v>0.9789122256570596</v>
      </c>
      <c r="X72" s="73">
        <f t="shared" si="14"/>
        <v>-2.1313297614010747E-2</v>
      </c>
      <c r="Y72" s="73"/>
      <c r="Z72" s="73"/>
      <c r="AA72" s="73"/>
      <c r="AB72" s="73"/>
      <c r="AC72" s="73"/>
      <c r="AD72" s="73"/>
      <c r="AE72" s="85"/>
    </row>
    <row r="73" spans="1:31" ht="15" x14ac:dyDescent="0.25">
      <c r="A73" s="77">
        <v>71</v>
      </c>
      <c r="B73" s="54">
        <v>26444</v>
      </c>
      <c r="C73" s="54">
        <v>34915</v>
      </c>
      <c r="D73" s="54">
        <v>61359</v>
      </c>
      <c r="E73" s="100">
        <v>3.35800680133128E-2</v>
      </c>
      <c r="F73" s="169">
        <v>1.5627961621955188E-2</v>
      </c>
      <c r="G73" s="75">
        <f t="shared" si="15"/>
        <v>545.65028003056534</v>
      </c>
      <c r="H73" s="75">
        <f t="shared" si="16"/>
        <v>887.99131854404368</v>
      </c>
      <c r="I73" s="75">
        <f t="shared" si="17"/>
        <v>1433.6415985746089</v>
      </c>
      <c r="J73" s="73">
        <f t="shared" si="18"/>
        <v>2.3364813614540798E-2</v>
      </c>
      <c r="K73" s="73">
        <f t="shared" si="19"/>
        <v>2.3093969862260422E-2</v>
      </c>
      <c r="L73" s="73">
        <f t="shared" ref="L73:L76" si="25">((105*K73+90*(K72+K74)+45*(K71+K75)-30*(K70+K76))/315)</f>
        <v>2.3107365167436677E-2</v>
      </c>
      <c r="M73" s="73">
        <f t="shared" si="12"/>
        <v>75812.064966500038</v>
      </c>
      <c r="N73" s="73">
        <f t="shared" si="20"/>
        <v>1751.817069278346</v>
      </c>
      <c r="O73" s="73">
        <f t="shared" si="21"/>
        <v>13132.393372983746</v>
      </c>
      <c r="P73" s="73">
        <f t="shared" si="22"/>
        <v>154699.15935868301</v>
      </c>
      <c r="Q73" s="73">
        <f t="shared" si="24"/>
        <v>74936.156431860873</v>
      </c>
      <c r="R73" s="73">
        <f>SUM(Q73:$Q$102)</f>
        <v>1049313.3233608166</v>
      </c>
      <c r="S73" s="73">
        <f t="shared" si="23"/>
        <v>13.840980638431217</v>
      </c>
      <c r="T73" s="73"/>
      <c r="U73" s="73"/>
      <c r="V73" s="73"/>
      <c r="W73" s="73">
        <f t="shared" si="13"/>
        <v>0.97690603013773958</v>
      </c>
      <c r="X73" s="73">
        <f t="shared" si="14"/>
        <v>-2.3364813614540781E-2</v>
      </c>
      <c r="Y73" s="73"/>
      <c r="Z73" s="73"/>
      <c r="AA73" s="73"/>
      <c r="AB73" s="73"/>
      <c r="AC73" s="73"/>
      <c r="AD73" s="73"/>
      <c r="AE73" s="85"/>
    </row>
    <row r="74" spans="1:31" ht="15" x14ac:dyDescent="0.25">
      <c r="A74" s="77">
        <v>72</v>
      </c>
      <c r="B74" s="54">
        <v>24205</v>
      </c>
      <c r="C74" s="54">
        <v>32683</v>
      </c>
      <c r="D74" s="54">
        <v>56888</v>
      </c>
      <c r="E74" s="100">
        <v>3.6525747227660443E-2</v>
      </c>
      <c r="F74" s="169">
        <v>1.7691134742301634E-2</v>
      </c>
      <c r="G74" s="75">
        <f t="shared" si="15"/>
        <v>578.19935678264426</v>
      </c>
      <c r="H74" s="75">
        <f t="shared" si="16"/>
        <v>884.10571164552107</v>
      </c>
      <c r="I74" s="75">
        <f t="shared" si="17"/>
        <v>1462.3050684281652</v>
      </c>
      <c r="J74" s="73">
        <f t="shared" si="18"/>
        <v>2.5704982921321989E-2</v>
      </c>
      <c r="K74" s="73">
        <f t="shared" si="19"/>
        <v>2.5377422494626267E-2</v>
      </c>
      <c r="L74" s="73">
        <f t="shared" si="25"/>
        <v>2.5368202472911598E-2</v>
      </c>
      <c r="M74" s="73">
        <f t="shared" ref="M74:M102" si="26">M73*(1-L73)</f>
        <v>74060.247897221692</v>
      </c>
      <c r="N74" s="73">
        <f t="shared" si="20"/>
        <v>1878.775363850742</v>
      </c>
      <c r="O74" s="73">
        <f t="shared" si="21"/>
        <v>12516.037428089547</v>
      </c>
      <c r="P74" s="73">
        <f t="shared" si="22"/>
        <v>141566.76598569925</v>
      </c>
      <c r="Q74" s="73">
        <f t="shared" si="24"/>
        <v>73120.860215296329</v>
      </c>
      <c r="R74" s="73">
        <f>SUM(Q74:$Q$102)</f>
        <v>974377.16692895582</v>
      </c>
      <c r="S74" s="73">
        <f t="shared" si="23"/>
        <v>13.156547467693647</v>
      </c>
      <c r="T74" s="73"/>
      <c r="U74" s="73"/>
      <c r="V74" s="73"/>
      <c r="W74" s="73">
        <f t="shared" si="13"/>
        <v>0.97462257750537373</v>
      </c>
      <c r="X74" s="73">
        <f t="shared" si="14"/>
        <v>-2.5704982921322016E-2</v>
      </c>
      <c r="Y74" s="73"/>
      <c r="Z74" s="73"/>
      <c r="AA74" s="73"/>
      <c r="AB74" s="73"/>
      <c r="AC74" s="73"/>
      <c r="AD74" s="73"/>
      <c r="AE74" s="85"/>
    </row>
    <row r="75" spans="1:31" ht="15" x14ac:dyDescent="0.25">
      <c r="A75" s="77">
        <v>73</v>
      </c>
      <c r="B75" s="54">
        <v>21215</v>
      </c>
      <c r="C75" s="54">
        <v>29542</v>
      </c>
      <c r="D75" s="54">
        <v>50757</v>
      </c>
      <c r="E75" s="100">
        <v>3.9727109065853312E-2</v>
      </c>
      <c r="F75" s="169">
        <v>2.0035273748128402E-2</v>
      </c>
      <c r="G75" s="75">
        <f t="shared" si="15"/>
        <v>591.8820570672093</v>
      </c>
      <c r="H75" s="75">
        <f t="shared" si="16"/>
        <v>842.81061883207803</v>
      </c>
      <c r="I75" s="75">
        <f t="shared" si="17"/>
        <v>1434.6926758992872</v>
      </c>
      <c r="J75" s="73">
        <f t="shared" si="18"/>
        <v>2.826590767577452E-2</v>
      </c>
      <c r="K75" s="73">
        <f t="shared" si="19"/>
        <v>2.7870164355086602E-2</v>
      </c>
      <c r="L75" s="73">
        <f t="shared" si="25"/>
        <v>2.7869916514367828E-2</v>
      </c>
      <c r="M75" s="73">
        <f t="shared" si="26"/>
        <v>72181.47253337095</v>
      </c>
      <c r="N75" s="73">
        <f t="shared" si="20"/>
        <v>2011.6916133891791</v>
      </c>
      <c r="O75" s="73">
        <f t="shared" si="21"/>
        <v>11901.002981907544</v>
      </c>
      <c r="P75" s="73">
        <f t="shared" si="22"/>
        <v>129050.72855760975</v>
      </c>
      <c r="Q75" s="73">
        <f t="shared" si="24"/>
        <v>71175.626726676361</v>
      </c>
      <c r="R75" s="73">
        <f>SUM(Q75:$Q$102)</f>
        <v>901256.30671365955</v>
      </c>
      <c r="S75" s="73">
        <f t="shared" si="23"/>
        <v>12.485978396977016</v>
      </c>
      <c r="T75" s="73"/>
      <c r="U75" s="73"/>
      <c r="V75" s="73"/>
      <c r="W75" s="73">
        <f t="shared" si="13"/>
        <v>0.9721298356449134</v>
      </c>
      <c r="X75" s="73">
        <f t="shared" si="14"/>
        <v>-2.8265907675774488E-2</v>
      </c>
      <c r="Y75" s="73"/>
      <c r="Z75" s="73"/>
      <c r="AA75" s="73"/>
      <c r="AB75" s="73"/>
      <c r="AC75" s="73"/>
      <c r="AD75" s="73"/>
      <c r="AE75" s="85"/>
    </row>
    <row r="76" spans="1:31" ht="15" x14ac:dyDescent="0.25">
      <c r="A76" s="77">
        <v>74</v>
      </c>
      <c r="B76" s="54">
        <v>19905</v>
      </c>
      <c r="C76" s="54">
        <v>28415</v>
      </c>
      <c r="D76" s="54">
        <v>48320</v>
      </c>
      <c r="E76" s="100">
        <v>4.3213409774761007E-2</v>
      </c>
      <c r="F76" s="169">
        <v>2.2675305238961475E-2</v>
      </c>
      <c r="G76" s="75">
        <f t="shared" si="15"/>
        <v>644.31879836509029</v>
      </c>
      <c r="H76" s="75">
        <f t="shared" si="16"/>
        <v>860.1629215666178</v>
      </c>
      <c r="I76" s="75">
        <f t="shared" si="17"/>
        <v>1504.4817199317081</v>
      </c>
      <c r="J76" s="73">
        <f t="shared" si="18"/>
        <v>3.1135797184017138E-2</v>
      </c>
      <c r="K76" s="73">
        <f t="shared" si="19"/>
        <v>3.0656070038186711E-2</v>
      </c>
      <c r="L76" s="73">
        <f t="shared" si="25"/>
        <v>3.0623371610121412E-2</v>
      </c>
      <c r="M76" s="73">
        <f t="shared" si="26"/>
        <v>70169.780919981771</v>
      </c>
      <c r="N76" s="73">
        <f t="shared" si="20"/>
        <v>2148.8352769134071</v>
      </c>
      <c r="O76" s="73">
        <f t="shared" si="21"/>
        <v>11287.144412062966</v>
      </c>
      <c r="P76" s="73">
        <f t="shared" si="22"/>
        <v>117149.72557570221</v>
      </c>
      <c r="Q76" s="73">
        <f t="shared" si="24"/>
        <v>69095.36328152506</v>
      </c>
      <c r="R76" s="73">
        <f>SUM(Q76:$Q$102)</f>
        <v>830080.6799869833</v>
      </c>
      <c r="S76" s="73">
        <f t="shared" si="23"/>
        <v>11.829603414802836</v>
      </c>
      <c r="T76" s="73"/>
      <c r="U76" s="73"/>
      <c r="V76" s="73"/>
      <c r="W76" s="73">
        <f t="shared" si="13"/>
        <v>0.96934392996181329</v>
      </c>
      <c r="X76" s="73">
        <f t="shared" si="14"/>
        <v>-3.1135797184017072E-2</v>
      </c>
      <c r="Y76" s="73"/>
      <c r="Z76" s="73"/>
      <c r="AA76" s="73"/>
      <c r="AB76" s="73"/>
      <c r="AC76" s="73"/>
      <c r="AD76" s="73"/>
      <c r="AE76" s="85"/>
    </row>
    <row r="77" spans="1:31" ht="15" x14ac:dyDescent="0.25">
      <c r="A77" s="77">
        <v>75</v>
      </c>
      <c r="B77" s="54">
        <v>17932</v>
      </c>
      <c r="C77" s="54">
        <v>26832</v>
      </c>
      <c r="D77" s="54">
        <v>44764</v>
      </c>
      <c r="E77" s="100">
        <v>4.705070740009154E-2</v>
      </c>
      <c r="F77" s="169">
        <v>2.5642508633973205E-2</v>
      </c>
      <c r="G77" s="75">
        <f t="shared" si="15"/>
        <v>688.03979166676902</v>
      </c>
      <c r="H77" s="75">
        <f t="shared" si="16"/>
        <v>843.71328509844147</v>
      </c>
      <c r="I77" s="75">
        <f t="shared" si="17"/>
        <v>1531.7530767652106</v>
      </c>
      <c r="J77" s="73">
        <f t="shared" si="18"/>
        <v>3.4218413831766832E-2</v>
      </c>
      <c r="K77" s="73">
        <f t="shared" si="19"/>
        <v>3.3639584895221786E-2</v>
      </c>
      <c r="L77">
        <f>IF(T78=1,1-V78,((105*K78+90*(K77+K79)+45*(K76+K80)-30*(K75+K81))/315))</f>
        <v>3.3818326118239983E-2</v>
      </c>
      <c r="M77" s="73">
        <f t="shared" si="26"/>
        <v>68020.945643068364</v>
      </c>
      <c r="N77" s="73">
        <f t="shared" si="20"/>
        <v>2300.3545226283604</v>
      </c>
      <c r="O77" s="73">
        <f t="shared" si="21"/>
        <v>10674.628287136837</v>
      </c>
      <c r="P77" s="73">
        <f t="shared" si="22"/>
        <v>105862.58116363925</v>
      </c>
      <c r="Q77" s="73">
        <f t="shared" si="24"/>
        <v>66870.768381754184</v>
      </c>
      <c r="R77" s="73">
        <f>SUM(Q77:$Q$102)</f>
        <v>760985.3167054581</v>
      </c>
      <c r="S77" s="73">
        <f t="shared" si="23"/>
        <v>11.18751451499419</v>
      </c>
      <c r="T77" s="73"/>
      <c r="U77" s="73"/>
      <c r="V77" s="73"/>
      <c r="W77" s="73">
        <f t="shared" si="13"/>
        <v>0.96636041510477821</v>
      </c>
      <c r="X77" s="73">
        <f t="shared" si="14"/>
        <v>-3.4218413831766763E-2</v>
      </c>
      <c r="Y77" s="73"/>
      <c r="Z77" s="73"/>
      <c r="AA77" s="73"/>
      <c r="AB77" s="73"/>
      <c r="AC77" s="73"/>
      <c r="AD77" s="73"/>
      <c r="AE77" s="85"/>
    </row>
    <row r="78" spans="1:31" ht="15" x14ac:dyDescent="0.25">
      <c r="A78" s="77">
        <v>76</v>
      </c>
      <c r="B78" s="54">
        <v>14464</v>
      </c>
      <c r="C78" s="54">
        <v>22547</v>
      </c>
      <c r="D78" s="54">
        <v>37011</v>
      </c>
      <c r="E78" s="100">
        <v>5.1343085917778454E-2</v>
      </c>
      <c r="F78" s="169">
        <v>2.8992705991204008E-2</v>
      </c>
      <c r="G78" s="75">
        <f t="shared" si="15"/>
        <v>653.69854198367682</v>
      </c>
      <c r="H78" s="75">
        <f t="shared" si="16"/>
        <v>742.62639471474756</v>
      </c>
      <c r="I78" s="75">
        <f t="shared" si="17"/>
        <v>1396.3249366984244</v>
      </c>
      <c r="J78" s="73">
        <f t="shared" si="18"/>
        <v>3.7727295579649954E-2</v>
      </c>
      <c r="K78" s="73">
        <f t="shared" si="19"/>
        <v>3.7024487233662806E-2</v>
      </c>
      <c r="L78" s="73">
        <f t="shared" ref="L78:L102" si="27">IF(T79=1,1-V79,((105*K79+90*(K78+K80)+45*(K77+K81)-30*(K76+K82))/315))</f>
        <v>3.7406248309278411E-2</v>
      </c>
      <c r="M78" s="73">
        <f t="shared" si="26"/>
        <v>65720.591120440004</v>
      </c>
      <c r="N78" s="73">
        <f t="shared" si="20"/>
        <v>2458.3607504837346</v>
      </c>
      <c r="O78" s="73">
        <f t="shared" si="21"/>
        <v>10062.078269786785</v>
      </c>
      <c r="P78" s="73">
        <f t="shared" si="22"/>
        <v>95187.952876502401</v>
      </c>
      <c r="Q78" s="73">
        <f t="shared" si="24"/>
        <v>64491.41074519814</v>
      </c>
      <c r="R78" s="73">
        <f>SUM(Q78:$Q$102)</f>
        <v>694114.54832370393</v>
      </c>
      <c r="S78" s="73">
        <f t="shared" si="23"/>
        <v>10.56159928707374</v>
      </c>
      <c r="T78" s="73">
        <f>IF(U78=$U$62,1,0)</f>
        <v>1</v>
      </c>
      <c r="U78" s="73">
        <f>ABS(W78-V78)</f>
        <v>3.2061611154228231E-3</v>
      </c>
      <c r="V78" s="73">
        <f>$W$2^($AC$62+$AE$62*$AD$62^A77)</f>
        <v>0.96618167388176002</v>
      </c>
      <c r="W78" s="73">
        <f t="shared" si="13"/>
        <v>0.96297551276633719</v>
      </c>
      <c r="X78" s="73">
        <f t="shared" si="14"/>
        <v>-3.7727295579649774E-2</v>
      </c>
      <c r="Y78" s="73"/>
      <c r="Z78" s="73"/>
      <c r="AA78" s="73"/>
      <c r="AB78" s="73"/>
      <c r="AC78" s="73"/>
      <c r="AD78" s="73"/>
      <c r="AE78" s="85"/>
    </row>
    <row r="79" spans="1:31" ht="15" x14ac:dyDescent="0.25">
      <c r="A79" s="77">
        <v>77</v>
      </c>
      <c r="B79" s="54">
        <v>12447</v>
      </c>
      <c r="C79" s="54">
        <v>20547</v>
      </c>
      <c r="D79" s="54">
        <v>32994</v>
      </c>
      <c r="E79" s="100">
        <v>5.6224718308724192E-2</v>
      </c>
      <c r="F79" s="169">
        <v>3.2811574441781455E-2</v>
      </c>
      <c r="G79" s="75">
        <f t="shared" si="15"/>
        <v>674.17942005528357</v>
      </c>
      <c r="H79" s="75">
        <f t="shared" si="16"/>
        <v>699.82906878869005</v>
      </c>
      <c r="I79" s="75">
        <f t="shared" si="17"/>
        <v>1374.0084888439737</v>
      </c>
      <c r="J79" s="73">
        <f t="shared" si="18"/>
        <v>4.164419254543171E-2</v>
      </c>
      <c r="K79" s="73">
        <f t="shared" si="19"/>
        <v>4.0788985708476999E-2</v>
      </c>
      <c r="L79" s="73">
        <f t="shared" si="27"/>
        <v>4.1443346045349494E-2</v>
      </c>
      <c r="M79" s="73">
        <f t="shared" si="26"/>
        <v>63262.230369956269</v>
      </c>
      <c r="N79" s="73">
        <f t="shared" si="20"/>
        <v>2621.7985048227129</v>
      </c>
      <c r="O79" s="73">
        <f t="shared" si="21"/>
        <v>9449.4572405070685</v>
      </c>
      <c r="P79" s="73">
        <f t="shared" si="22"/>
        <v>85125.874606715617</v>
      </c>
      <c r="Q79" s="73">
        <f t="shared" si="24"/>
        <v>61951.331117544913</v>
      </c>
      <c r="R79" s="73">
        <f>SUM(Q79:$Q$102)</f>
        <v>629623.13757850579</v>
      </c>
      <c r="S79" s="73">
        <f t="shared" si="23"/>
        <v>9.9525915209830913</v>
      </c>
      <c r="T79" s="73">
        <f>IF(T78=1,1,IF(U79=$U$62,1,T78))</f>
        <v>1</v>
      </c>
      <c r="U79" s="73">
        <f t="shared" ref="U79:U87" si="28">ABS(W79-V79)</f>
        <v>3.3827373991985876E-3</v>
      </c>
      <c r="V79" s="73">
        <f t="shared" ref="V79:V103" si="29">$W$2^($AC$62+$AE$62*$AD$62^A78)</f>
        <v>0.96259375169072159</v>
      </c>
      <c r="W79" s="73">
        <f t="shared" si="13"/>
        <v>0.959211014291523</v>
      </c>
      <c r="X79" s="73">
        <f t="shared" si="14"/>
        <v>-4.1644192545431717E-2</v>
      </c>
      <c r="Y79" s="73"/>
      <c r="Z79" s="73"/>
      <c r="AA79" s="73"/>
      <c r="AB79" s="73"/>
      <c r="AC79" s="73"/>
      <c r="AD79" s="73"/>
      <c r="AE79" s="85"/>
    </row>
    <row r="80" spans="1:31" ht="15" x14ac:dyDescent="0.25">
      <c r="A80" s="77">
        <v>78</v>
      </c>
      <c r="B80" s="54">
        <v>12083</v>
      </c>
      <c r="C80" s="54">
        <v>20812</v>
      </c>
      <c r="D80" s="54">
        <v>32895</v>
      </c>
      <c r="E80" s="100">
        <v>6.1844996758106341E-2</v>
      </c>
      <c r="F80" s="169">
        <v>3.7216071106688259E-2</v>
      </c>
      <c r="G80" s="75">
        <f t="shared" si="15"/>
        <v>774.540871872396</v>
      </c>
      <c r="H80" s="75">
        <f t="shared" si="16"/>
        <v>747.27309582819896</v>
      </c>
      <c r="I80" s="75">
        <f t="shared" si="17"/>
        <v>1521.813967700595</v>
      </c>
      <c r="J80" s="73">
        <f t="shared" si="18"/>
        <v>4.626277451590196E-2</v>
      </c>
      <c r="K80" s="73">
        <f t="shared" si="19"/>
        <v>4.5208965528417133E-2</v>
      </c>
      <c r="L80" s="73">
        <f t="shared" si="27"/>
        <v>4.5983519594671507E-2</v>
      </c>
      <c r="M80" s="73">
        <f t="shared" si="26"/>
        <v>60640.431865133556</v>
      </c>
      <c r="N80" s="73">
        <f t="shared" si="20"/>
        <v>2788.4604868997121</v>
      </c>
      <c r="O80" s="73">
        <f t="shared" si="21"/>
        <v>8836.9171845346373</v>
      </c>
      <c r="P80" s="73">
        <f t="shared" si="22"/>
        <v>75676.417366208538</v>
      </c>
      <c r="Q80" s="73">
        <f t="shared" si="24"/>
        <v>59246.2016216837</v>
      </c>
      <c r="R80" s="73">
        <f>SUM(Q80:$Q$102)</f>
        <v>567671.80646096088</v>
      </c>
      <c r="S80" s="73">
        <f t="shared" si="23"/>
        <v>9.3612757858236044</v>
      </c>
      <c r="T80" s="73">
        <f t="shared" ref="T80:T87" si="30">IF(T79=1,1,IF(U80=$U$62,1,T79))</f>
        <v>1</v>
      </c>
      <c r="U80" s="73">
        <f t="shared" si="28"/>
        <v>3.7656194830676393E-3</v>
      </c>
      <c r="V80" s="73">
        <f t="shared" si="29"/>
        <v>0.95855665395465051</v>
      </c>
      <c r="W80" s="73">
        <f t="shared" si="13"/>
        <v>0.95479103447158287</v>
      </c>
      <c r="X80" s="73">
        <f>LN(W80)</f>
        <v>-4.6262774515901849E-2</v>
      </c>
      <c r="Y80" s="73"/>
      <c r="Z80" s="73"/>
      <c r="AA80" s="73"/>
      <c r="AB80" s="73"/>
      <c r="AC80" s="73"/>
      <c r="AD80" s="73"/>
      <c r="AE80" s="85"/>
    </row>
    <row r="81" spans="1:31" ht="15" x14ac:dyDescent="0.25">
      <c r="A81" s="77">
        <v>79</v>
      </c>
      <c r="B81" s="54">
        <v>10601</v>
      </c>
      <c r="C81" s="54">
        <v>18609</v>
      </c>
      <c r="D81" s="54">
        <v>29210</v>
      </c>
      <c r="E81" s="100">
        <v>6.8349972461330816E-2</v>
      </c>
      <c r="F81" s="169">
        <v>4.2351727870031323E-2</v>
      </c>
      <c r="G81" s="75">
        <f t="shared" si="15"/>
        <v>788.1233039334129</v>
      </c>
      <c r="H81" s="75">
        <f t="shared" si="16"/>
        <v>724.57805806256795</v>
      </c>
      <c r="I81" s="75">
        <f t="shared" si="17"/>
        <v>1512.7013619959807</v>
      </c>
      <c r="J81" s="73">
        <f t="shared" si="18"/>
        <v>5.1787105854021936E-2</v>
      </c>
      <c r="K81" s="73">
        <f t="shared" si="19"/>
        <v>5.0469005083573104E-2</v>
      </c>
      <c r="L81" s="73">
        <f t="shared" si="27"/>
        <v>5.1086497288144073E-2</v>
      </c>
      <c r="M81" s="73">
        <f t="shared" si="26"/>
        <v>57851.971378233844</v>
      </c>
      <c r="N81" s="73">
        <f t="shared" si="20"/>
        <v>2955.4545789279291</v>
      </c>
      <c r="O81" s="73">
        <f t="shared" si="21"/>
        <v>8224.941102461562</v>
      </c>
      <c r="P81" s="73">
        <f t="shared" si="22"/>
        <v>66839.500181673924</v>
      </c>
      <c r="Q81" s="73">
        <f t="shared" si="24"/>
        <v>56374.244088769876</v>
      </c>
      <c r="R81" s="73">
        <f>SUM(Q81:$Q$102)</f>
        <v>508425.60483927705</v>
      </c>
      <c r="S81" s="73">
        <f t="shared" si="23"/>
        <v>8.7883885842923313</v>
      </c>
      <c r="T81" s="73">
        <f t="shared" si="30"/>
        <v>1</v>
      </c>
      <c r="U81" s="73">
        <f t="shared" si="28"/>
        <v>4.4854854889015972E-3</v>
      </c>
      <c r="V81" s="73">
        <f t="shared" si="29"/>
        <v>0.95401648040532849</v>
      </c>
      <c r="W81" s="73">
        <f t="shared" si="13"/>
        <v>0.9495309949164269</v>
      </c>
      <c r="X81" s="73">
        <f t="shared" ref="X81:X102" si="31">LN(W81)</f>
        <v>-5.1787105854021818E-2</v>
      </c>
      <c r="Y81" s="84"/>
      <c r="Z81" s="84"/>
      <c r="AA81" s="73"/>
      <c r="AB81" s="73"/>
      <c r="AC81" s="73"/>
      <c r="AD81" s="73"/>
      <c r="AE81" s="85"/>
    </row>
    <row r="82" spans="1:31" ht="15" x14ac:dyDescent="0.25">
      <c r="A82" s="77">
        <v>80</v>
      </c>
      <c r="B82" s="54">
        <v>9628</v>
      </c>
      <c r="C82" s="54">
        <v>17797</v>
      </c>
      <c r="D82" s="54">
        <v>27425</v>
      </c>
      <c r="E82" s="100">
        <v>7.5863316211092865E-2</v>
      </c>
      <c r="F82" s="169">
        <v>4.8385828380632857E-2</v>
      </c>
      <c r="G82" s="75">
        <f t="shared" si="15"/>
        <v>861.12258769012294</v>
      </c>
      <c r="H82" s="75">
        <f t="shared" si="16"/>
        <v>730.41200848040216</v>
      </c>
      <c r="I82" s="75">
        <f t="shared" si="17"/>
        <v>1591.5345961705252</v>
      </c>
      <c r="J82" s="73">
        <f t="shared" si="18"/>
        <v>5.803225510193346E-2</v>
      </c>
      <c r="K82" s="73">
        <f t="shared" si="19"/>
        <v>5.6380489597568029E-2</v>
      </c>
      <c r="L82" s="73">
        <f t="shared" si="27"/>
        <v>5.6818286938606688E-2</v>
      </c>
      <c r="M82" s="73">
        <f t="shared" si="26"/>
        <v>54896.516799305915</v>
      </c>
      <c r="N82" s="73">
        <f t="shared" si="20"/>
        <v>3119.1260434330034</v>
      </c>
      <c r="O82" s="73">
        <f t="shared" si="21"/>
        <v>7614.3977279370865</v>
      </c>
      <c r="P82" s="73">
        <f t="shared" si="22"/>
        <v>58614.55907921234</v>
      </c>
      <c r="Q82" s="73">
        <f t="shared" si="24"/>
        <v>53336.953777589413</v>
      </c>
      <c r="R82" s="73">
        <f>SUM(Q82:$Q$102)</f>
        <v>452051.36075050721</v>
      </c>
      <c r="S82" s="73">
        <f t="shared" si="23"/>
        <v>8.2346091720745154</v>
      </c>
      <c r="T82" s="73">
        <f t="shared" si="30"/>
        <v>1</v>
      </c>
      <c r="U82" s="73">
        <f t="shared" si="28"/>
        <v>5.293992309423956E-3</v>
      </c>
      <c r="V82" s="73">
        <f t="shared" si="29"/>
        <v>0.94891350271185593</v>
      </c>
      <c r="W82" s="73">
        <f t="shared" si="13"/>
        <v>0.94361951040243197</v>
      </c>
      <c r="X82" s="73">
        <f t="shared" si="31"/>
        <v>-5.8032255101933383E-2</v>
      </c>
      <c r="Y82" s="73"/>
      <c r="Z82" s="73"/>
      <c r="AA82" s="73"/>
      <c r="AB82" s="73"/>
      <c r="AC82" s="73"/>
      <c r="AD82" s="73"/>
      <c r="AE82" s="85"/>
    </row>
    <row r="83" spans="1:31" ht="15" x14ac:dyDescent="0.25">
      <c r="A83" s="77">
        <v>81</v>
      </c>
      <c r="B83" s="54">
        <v>8766</v>
      </c>
      <c r="C83" s="54">
        <v>16771</v>
      </c>
      <c r="D83" s="54">
        <v>25537</v>
      </c>
      <c r="E83" s="100">
        <v>8.446980405757662E-2</v>
      </c>
      <c r="F83" s="169">
        <v>5.5496261917871444E-2</v>
      </c>
      <c r="G83" s="75">
        <f t="shared" si="15"/>
        <v>930.72780862462196</v>
      </c>
      <c r="H83" s="75">
        <f t="shared" si="16"/>
        <v>740.46230236871668</v>
      </c>
      <c r="I83" s="75">
        <f t="shared" si="17"/>
        <v>1671.1901109933387</v>
      </c>
      <c r="J83" s="73">
        <f t="shared" si="18"/>
        <v>6.5441912166399288E-2</v>
      </c>
      <c r="K83" s="73">
        <f t="shared" si="19"/>
        <v>6.3346546650628111E-2</v>
      </c>
      <c r="L83" s="73">
        <f t="shared" si="27"/>
        <v>6.3251608728259634E-2</v>
      </c>
      <c r="M83" s="73">
        <f t="shared" si="26"/>
        <v>51777.390755872912</v>
      </c>
      <c r="N83" s="73">
        <f t="shared" si="20"/>
        <v>3275.0032610606795</v>
      </c>
      <c r="O83" s="73">
        <f t="shared" si="21"/>
        <v>7006.595798016082</v>
      </c>
      <c r="P83" s="73">
        <f t="shared" si="22"/>
        <v>51000.161351275252</v>
      </c>
      <c r="Q83" s="73">
        <f t="shared" si="24"/>
        <v>50139.889125342568</v>
      </c>
      <c r="R83" s="73">
        <f>SUM(Q83:$Q$102)</f>
        <v>398714.40697291773</v>
      </c>
      <c r="S83" s="73">
        <f t="shared" si="23"/>
        <v>7.7005503976210523</v>
      </c>
      <c r="T83" s="73">
        <f t="shared" si="30"/>
        <v>1</v>
      </c>
      <c r="U83" s="73">
        <f t="shared" si="28"/>
        <v>6.5282597120214225E-3</v>
      </c>
      <c r="V83" s="73">
        <f t="shared" si="29"/>
        <v>0.94318171306139331</v>
      </c>
      <c r="W83" s="73">
        <f t="shared" si="13"/>
        <v>0.93665345334937189</v>
      </c>
      <c r="X83" s="73">
        <f t="shared" si="31"/>
        <v>-6.5441912166399177E-2</v>
      </c>
      <c r="Y83" s="73"/>
      <c r="Z83" s="73"/>
      <c r="AA83" s="73"/>
      <c r="AB83" s="73"/>
      <c r="AC83" s="73"/>
      <c r="AD83" s="73"/>
      <c r="AE83" s="85"/>
    </row>
    <row r="84" spans="1:31" ht="15" x14ac:dyDescent="0.25">
      <c r="A84" s="77">
        <v>82</v>
      </c>
      <c r="B84" s="54">
        <v>7873</v>
      </c>
      <c r="C84" s="54">
        <v>15456</v>
      </c>
      <c r="D84" s="54">
        <v>23329</v>
      </c>
      <c r="E84" s="100">
        <v>9.420421733473977E-2</v>
      </c>
      <c r="F84" s="169">
        <v>6.3855588577761677E-2</v>
      </c>
      <c r="G84" s="75">
        <f t="shared" si="15"/>
        <v>986.95197705788451</v>
      </c>
      <c r="H84" s="75">
        <f t="shared" si="16"/>
        <v>741.6698030764062</v>
      </c>
      <c r="I84" s="75">
        <f t="shared" si="17"/>
        <v>1728.6217801342907</v>
      </c>
      <c r="J84" s="73">
        <f t="shared" si="18"/>
        <v>7.4097551551043361E-2</v>
      </c>
      <c r="K84" s="73">
        <f t="shared" si="19"/>
        <v>7.1418895104239155E-2</v>
      </c>
      <c r="L84" s="73">
        <f t="shared" si="27"/>
        <v>7.0466288817594758E-2</v>
      </c>
      <c r="M84" s="73">
        <f t="shared" si="26"/>
        <v>48502.387494812232</v>
      </c>
      <c r="N84" s="73">
        <f t="shared" si="20"/>
        <v>3417.7832455523385</v>
      </c>
      <c r="O84" s="73">
        <f t="shared" si="21"/>
        <v>6403.3339922760006</v>
      </c>
      <c r="P84" s="73">
        <f t="shared" si="22"/>
        <v>43993.56555325917</v>
      </c>
      <c r="Q84" s="73">
        <f t="shared" si="24"/>
        <v>46793.495872036059</v>
      </c>
      <c r="R84" s="73">
        <f>SUM(Q84:$Q$102)</f>
        <v>348574.51784757519</v>
      </c>
      <c r="S84" s="73">
        <f t="shared" si="23"/>
        <v>7.186749680824648</v>
      </c>
      <c r="T84" s="73">
        <f t="shared" si="30"/>
        <v>1</v>
      </c>
      <c r="U84" s="73">
        <f t="shared" si="28"/>
        <v>8.1672863759795211E-3</v>
      </c>
      <c r="V84" s="73">
        <f t="shared" si="29"/>
        <v>0.93674839127174037</v>
      </c>
      <c r="W84" s="73">
        <f t="shared" si="13"/>
        <v>0.92858110489576084</v>
      </c>
      <c r="X84" s="73">
        <f t="shared" si="31"/>
        <v>-7.4097551551043334E-2</v>
      </c>
      <c r="Y84" s="73"/>
      <c r="Z84" s="73"/>
      <c r="AA84" s="73"/>
      <c r="AB84" s="73"/>
      <c r="AC84" s="73"/>
      <c r="AD84" s="73"/>
      <c r="AE84" s="85"/>
    </row>
    <row r="85" spans="1:31" ht="15" x14ac:dyDescent="0.25">
      <c r="A85" s="77">
        <v>83</v>
      </c>
      <c r="B85" s="54">
        <v>6473</v>
      </c>
      <c r="C85" s="54">
        <v>13726</v>
      </c>
      <c r="D85" s="54">
        <v>20199</v>
      </c>
      <c r="E85" s="100">
        <v>0.10504793172717093</v>
      </c>
      <c r="F85" s="169">
        <v>7.36100754169699E-2</v>
      </c>
      <c r="G85" s="75">
        <f t="shared" si="15"/>
        <v>1010.3718951733289</v>
      </c>
      <c r="H85" s="75">
        <f t="shared" si="16"/>
        <v>679.97526206997748</v>
      </c>
      <c r="I85" s="75">
        <f t="shared" si="17"/>
        <v>1690.3471572433064</v>
      </c>
      <c r="J85" s="73">
        <f t="shared" si="18"/>
        <v>8.3684695145467919E-2</v>
      </c>
      <c r="K85" s="73">
        <f t="shared" si="19"/>
        <v>8.0278797057997786E-2</v>
      </c>
      <c r="L85" s="73">
        <f t="shared" si="27"/>
        <v>7.8549586389682013E-2</v>
      </c>
      <c r="M85" s="73">
        <f t="shared" si="26"/>
        <v>45084.604249259894</v>
      </c>
      <c r="N85" s="73">
        <f t="shared" si="20"/>
        <v>3541.3770163218651</v>
      </c>
      <c r="O85" s="73">
        <f t="shared" si="21"/>
        <v>5806.941277834886</v>
      </c>
      <c r="P85" s="73">
        <f t="shared" si="22"/>
        <v>37590.231560983171</v>
      </c>
      <c r="Q85" s="73">
        <f t="shared" si="24"/>
        <v>43313.915741098957</v>
      </c>
      <c r="R85" s="73">
        <f>SUM(Q85:$Q$102)</f>
        <v>301781.02197553916</v>
      </c>
      <c r="S85" s="73">
        <f t="shared" si="23"/>
        <v>6.6936602195081525</v>
      </c>
      <c r="T85" s="73">
        <f t="shared" si="30"/>
        <v>1</v>
      </c>
      <c r="U85" s="73">
        <f t="shared" si="28"/>
        <v>9.8125082404030284E-3</v>
      </c>
      <c r="V85" s="73">
        <f t="shared" si="29"/>
        <v>0.92953371118240524</v>
      </c>
      <c r="W85" s="73">
        <f t="shared" si="13"/>
        <v>0.91972120294200221</v>
      </c>
      <c r="X85" s="73">
        <f t="shared" si="31"/>
        <v>-8.3684695145467738E-2</v>
      </c>
      <c r="Y85" s="73"/>
      <c r="Z85" s="73"/>
      <c r="AA85" s="73"/>
      <c r="AB85" s="73"/>
      <c r="AC85" s="73"/>
      <c r="AD85" s="73"/>
      <c r="AE85" s="85"/>
    </row>
    <row r="86" spans="1:31" ht="15" x14ac:dyDescent="0.25">
      <c r="A86" s="77">
        <v>84</v>
      </c>
      <c r="B86" s="54">
        <v>5489</v>
      </c>
      <c r="C86" s="54">
        <v>12026</v>
      </c>
      <c r="D86" s="54">
        <v>17515</v>
      </c>
      <c r="E86" s="100">
        <v>0.11693359386712378</v>
      </c>
      <c r="F86" s="169">
        <v>8.4854515814756809E-2</v>
      </c>
      <c r="G86" s="75">
        <f t="shared" si="15"/>
        <v>1020.4604071882654</v>
      </c>
      <c r="H86" s="75">
        <f t="shared" si="16"/>
        <v>641.84849673664246</v>
      </c>
      <c r="I86" s="75">
        <f t="shared" si="17"/>
        <v>1662.308903924908</v>
      </c>
      <c r="J86" s="73">
        <f t="shared" si="18"/>
        <v>9.4907730740788357E-2</v>
      </c>
      <c r="K86" s="73">
        <f t="shared" si="19"/>
        <v>9.0543154493612721E-2</v>
      </c>
      <c r="L86" s="73">
        <f t="shared" si="27"/>
        <v>8.7596418881682236E-2</v>
      </c>
      <c r="M86" s="73">
        <f t="shared" si="26"/>
        <v>41543.227232938028</v>
      </c>
      <c r="N86" s="73">
        <f t="shared" si="20"/>
        <v>3639.0379343933455</v>
      </c>
      <c r="O86" s="73">
        <f t="shared" si="21"/>
        <v>5220.3009192895461</v>
      </c>
      <c r="P86" s="73">
        <f t="shared" si="22"/>
        <v>31783.290283148282</v>
      </c>
      <c r="Q86" s="73">
        <f t="shared" si="24"/>
        <v>39723.708265741356</v>
      </c>
      <c r="R86" s="73">
        <f>SUM(Q86:$Q$102)</f>
        <v>258467.10623444026</v>
      </c>
      <c r="S86" s="73">
        <f t="shared" si="23"/>
        <v>6.2216424541401931</v>
      </c>
      <c r="T86" s="73">
        <f t="shared" si="30"/>
        <v>1</v>
      </c>
      <c r="U86" s="73">
        <f t="shared" si="28"/>
        <v>1.1993568103930707E-2</v>
      </c>
      <c r="V86" s="73">
        <f t="shared" si="29"/>
        <v>0.92145041361031799</v>
      </c>
      <c r="W86" s="73">
        <f t="shared" si="13"/>
        <v>0.90945684550638728</v>
      </c>
      <c r="X86" s="73">
        <f t="shared" si="31"/>
        <v>-9.4907730740788107E-2</v>
      </c>
      <c r="Y86" s="73"/>
      <c r="Z86" s="73"/>
      <c r="AA86" s="73"/>
      <c r="AB86" s="73"/>
      <c r="AC86" s="73"/>
      <c r="AD86" s="73"/>
      <c r="AE86" s="85"/>
    </row>
    <row r="87" spans="1:31" ht="15" x14ac:dyDescent="0.25">
      <c r="A87" s="77">
        <v>85</v>
      </c>
      <c r="B87" s="54">
        <v>4658</v>
      </c>
      <c r="C87" s="54">
        <v>10566</v>
      </c>
      <c r="D87" s="54">
        <v>15224</v>
      </c>
      <c r="E87" s="100">
        <v>0.12975522603543277</v>
      </c>
      <c r="F87" s="169">
        <v>9.7605484033385759E-2</v>
      </c>
      <c r="G87" s="75">
        <f t="shared" si="15"/>
        <v>1031.299544296754</v>
      </c>
      <c r="H87" s="75">
        <f t="shared" si="16"/>
        <v>604.39984287304583</v>
      </c>
      <c r="I87" s="75">
        <f t="shared" si="17"/>
        <v>1635.6993871697998</v>
      </c>
      <c r="J87" s="73">
        <f t="shared" si="18"/>
        <v>0.10744215627757488</v>
      </c>
      <c r="K87" s="73">
        <f t="shared" si="19"/>
        <v>0.10187152795765175</v>
      </c>
      <c r="L87" s="73">
        <f t="shared" si="27"/>
        <v>9.7709440614766385E-2</v>
      </c>
      <c r="M87" s="73">
        <f t="shared" si="26"/>
        <v>37904.189298544683</v>
      </c>
      <c r="N87" s="73">
        <f t="shared" si="20"/>
        <v>3703.5971333170164</v>
      </c>
      <c r="O87" s="73">
        <f t="shared" si="21"/>
        <v>4646.8500031951498</v>
      </c>
      <c r="P87" s="73">
        <f t="shared" si="22"/>
        <v>26562.989363858738</v>
      </c>
      <c r="Q87" s="73">
        <f t="shared" si="24"/>
        <v>36052.390731886175</v>
      </c>
      <c r="R87" s="73">
        <f>SUM(Q87:$Q$102)</f>
        <v>218743.3979686989</v>
      </c>
      <c r="S87" s="73">
        <f t="shared" si="23"/>
        <v>5.7709557180028508</v>
      </c>
      <c r="T87" s="73">
        <f t="shared" si="30"/>
        <v>1</v>
      </c>
      <c r="U87" s="73">
        <f t="shared" si="28"/>
        <v>1.4275109075969517E-2</v>
      </c>
      <c r="V87" s="73">
        <f t="shared" si="29"/>
        <v>0.91240358111831776</v>
      </c>
      <c r="W87" s="73">
        <f t="shared" si="13"/>
        <v>0.89812847204234825</v>
      </c>
      <c r="X87" s="73">
        <f t="shared" si="31"/>
        <v>-0.10744215627757472</v>
      </c>
      <c r="Y87" s="73"/>
      <c r="Z87" s="73"/>
      <c r="AA87" s="73"/>
      <c r="AB87" s="73"/>
      <c r="AC87" s="73"/>
      <c r="AD87" s="73"/>
      <c r="AE87" s="85"/>
    </row>
    <row r="88" spans="1:31" x14ac:dyDescent="0.3">
      <c r="A88" s="77">
        <v>86</v>
      </c>
      <c r="B88" s="54">
        <v>3928</v>
      </c>
      <c r="C88" s="54">
        <v>9292</v>
      </c>
      <c r="D88" s="54">
        <v>13220</v>
      </c>
      <c r="E88" s="100">
        <v>0.14337821652907759</v>
      </c>
      <c r="F88" s="169">
        <v>0.11177778497963749</v>
      </c>
      <c r="G88" s="75">
        <f t="shared" si="15"/>
        <v>1038.6391780307915</v>
      </c>
      <c r="H88" s="75">
        <f t="shared" si="16"/>
        <v>563.18963452621676</v>
      </c>
      <c r="I88" s="75">
        <f t="shared" si="17"/>
        <v>1601.8288125570084</v>
      </c>
      <c r="J88" s="73">
        <f t="shared" si="18"/>
        <v>0.12116708113139246</v>
      </c>
      <c r="K88" s="73">
        <f t="shared" si="19"/>
        <v>0.11411406759692555</v>
      </c>
      <c r="L88" s="73">
        <f t="shared" si="27"/>
        <v>0.10899891881128265</v>
      </c>
      <c r="M88" s="73">
        <f t="shared" si="26"/>
        <v>34200.592165227667</v>
      </c>
      <c r="N88" s="73">
        <f t="shared" si="20"/>
        <v>3727.8275687154382</v>
      </c>
      <c r="O88" s="73">
        <f t="shared" si="21"/>
        <v>4090.5452573290013</v>
      </c>
      <c r="P88" s="73">
        <f t="shared" si="22"/>
        <v>21916.139360663587</v>
      </c>
      <c r="Q88" s="73">
        <f t="shared" si="24"/>
        <v>32336.678380869947</v>
      </c>
      <c r="R88" s="73">
        <f>SUM(Q88:$Q$102)</f>
        <v>182691.00723681273</v>
      </c>
      <c r="S88" s="73">
        <f t="shared" si="23"/>
        <v>5.3417498256816103</v>
      </c>
      <c r="T88" s="73">
        <f>T87</f>
        <v>1</v>
      </c>
      <c r="U88" s="73"/>
      <c r="V88" s="73">
        <f t="shared" si="29"/>
        <v>0.90229055938523361</v>
      </c>
      <c r="W88" s="73">
        <f t="shared" si="13"/>
        <v>0.88588593240307445</v>
      </c>
      <c r="X88" s="73">
        <f t="shared" si="31"/>
        <v>-0.12116708113139218</v>
      </c>
      <c r="Y88" s="73"/>
      <c r="Z88" s="73"/>
      <c r="AA88" s="73"/>
      <c r="AB88" s="73"/>
      <c r="AC88" s="73"/>
      <c r="AD88" s="73"/>
      <c r="AE88" s="85"/>
    </row>
    <row r="89" spans="1:31" x14ac:dyDescent="0.3">
      <c r="A89" s="77">
        <v>87</v>
      </c>
      <c r="B89" s="54">
        <v>3447</v>
      </c>
      <c r="C89" s="54">
        <v>8249</v>
      </c>
      <c r="D89" s="54">
        <v>11696</v>
      </c>
      <c r="E89" s="100">
        <v>0.15764291069936009</v>
      </c>
      <c r="F89" s="169">
        <v>0.12717030885188027</v>
      </c>
      <c r="G89" s="75">
        <f t="shared" si="15"/>
        <v>1049.0278777191604</v>
      </c>
      <c r="H89" s="75">
        <f t="shared" si="16"/>
        <v>543.39511318069424</v>
      </c>
      <c r="I89" s="75">
        <f t="shared" si="17"/>
        <v>1592.4229908998545</v>
      </c>
      <c r="J89" s="73">
        <f t="shared" si="18"/>
        <v>0.13615107651332545</v>
      </c>
      <c r="K89" s="73">
        <f t="shared" si="19"/>
        <v>0.12728922357245098</v>
      </c>
      <c r="L89" s="73">
        <f t="shared" si="27"/>
        <v>0.12158233808112262</v>
      </c>
      <c r="M89" s="73">
        <f t="shared" si="26"/>
        <v>30472.764596512228</v>
      </c>
      <c r="N89" s="73">
        <f t="shared" si="20"/>
        <v>3704.9499674396138</v>
      </c>
      <c r="O89" s="73">
        <f t="shared" si="21"/>
        <v>3555.7856067624602</v>
      </c>
      <c r="P89" s="73">
        <f t="shared" si="22"/>
        <v>17825.594103334588</v>
      </c>
      <c r="Q89" s="73">
        <f t="shared" si="24"/>
        <v>28620.289612792421</v>
      </c>
      <c r="R89" s="73">
        <f>SUM(Q89:$Q$102)</f>
        <v>150354.32885594279</v>
      </c>
      <c r="S89" s="73">
        <f t="shared" si="23"/>
        <v>4.9340560611015798</v>
      </c>
      <c r="T89" s="73">
        <f t="shared" ref="T89:T102" si="32">T88</f>
        <v>1</v>
      </c>
      <c r="U89" s="73"/>
      <c r="V89" s="73">
        <f t="shared" si="29"/>
        <v>0.89100108118871735</v>
      </c>
      <c r="W89" s="73">
        <f t="shared" si="13"/>
        <v>0.87271077642754902</v>
      </c>
      <c r="X89" s="73">
        <f t="shared" si="31"/>
        <v>-0.13615107651332531</v>
      </c>
      <c r="Y89" s="73"/>
      <c r="Z89" s="73"/>
      <c r="AA89" s="73"/>
      <c r="AB89" s="73"/>
      <c r="AC89" s="73"/>
      <c r="AD89" s="73"/>
      <c r="AE89" s="85"/>
    </row>
    <row r="90" spans="1:31" x14ac:dyDescent="0.3">
      <c r="A90" s="77">
        <v>88</v>
      </c>
      <c r="B90" s="54">
        <v>2884</v>
      </c>
      <c r="C90" s="54">
        <v>6963</v>
      </c>
      <c r="D90" s="54">
        <v>9847</v>
      </c>
      <c r="E90" s="100">
        <v>0.17235812389787783</v>
      </c>
      <c r="F90" s="169">
        <v>0.14346728313263662</v>
      </c>
      <c r="G90" s="75">
        <f t="shared" si="15"/>
        <v>998.96269245254882</v>
      </c>
      <c r="H90" s="75">
        <f t="shared" si="16"/>
        <v>497.08082932147965</v>
      </c>
      <c r="I90" s="75">
        <f t="shared" si="17"/>
        <v>1496.0435217740285</v>
      </c>
      <c r="J90" s="73">
        <f t="shared" si="18"/>
        <v>0.15192886379344253</v>
      </c>
      <c r="K90" s="73">
        <f t="shared" si="19"/>
        <v>0.14095061191766067</v>
      </c>
      <c r="L90" s="73">
        <f t="shared" si="27"/>
        <v>0.13558365003230965</v>
      </c>
      <c r="M90" s="73">
        <f t="shared" si="26"/>
        <v>26767.814629072614</v>
      </c>
      <c r="N90" s="73">
        <f t="shared" si="20"/>
        <v>3629.2780107979197</v>
      </c>
      <c r="O90" s="73">
        <f t="shared" si="21"/>
        <v>3047.2828087581233</v>
      </c>
      <c r="P90" s="73">
        <f t="shared" si="22"/>
        <v>14269.808496572123</v>
      </c>
      <c r="Q90" s="73">
        <f t="shared" si="24"/>
        <v>24953.175623673655</v>
      </c>
      <c r="R90" s="73">
        <f>SUM(Q90:$Q$102)</f>
        <v>121734.03924315037</v>
      </c>
      <c r="S90" s="73">
        <f t="shared" si="23"/>
        <v>4.5477765342462666</v>
      </c>
      <c r="T90" s="73">
        <f t="shared" si="32"/>
        <v>1</v>
      </c>
      <c r="U90" s="73"/>
      <c r="V90" s="73">
        <f t="shared" si="29"/>
        <v>0.87841766191887738</v>
      </c>
      <c r="W90" s="73">
        <f t="shared" si="13"/>
        <v>0.85904938808233933</v>
      </c>
      <c r="X90" s="73">
        <f t="shared" si="31"/>
        <v>-0.15192886379344236</v>
      </c>
      <c r="Y90" s="73"/>
      <c r="Z90" s="73"/>
      <c r="AA90" s="73"/>
      <c r="AB90" s="73"/>
      <c r="AC90" s="73"/>
      <c r="AD90" s="73"/>
      <c r="AE90" s="85"/>
    </row>
    <row r="91" spans="1:31" x14ac:dyDescent="0.3">
      <c r="A91" s="77">
        <v>89</v>
      </c>
      <c r="B91" s="54">
        <v>2331</v>
      </c>
      <c r="C91" s="54">
        <v>5861</v>
      </c>
      <c r="D91" s="54">
        <v>8192</v>
      </c>
      <c r="E91" s="100">
        <v>0.18727661448274327</v>
      </c>
      <c r="F91" s="169">
        <v>0.15979251323240312</v>
      </c>
      <c r="G91" s="75">
        <f t="shared" si="15"/>
        <v>936.54392005511465</v>
      </c>
      <c r="H91" s="75">
        <f t="shared" si="16"/>
        <v>436.54178835927456</v>
      </c>
      <c r="I91" s="75">
        <f t="shared" si="17"/>
        <v>1373.0857084143893</v>
      </c>
      <c r="J91" s="73">
        <f t="shared" si="18"/>
        <v>0.16761300151542838</v>
      </c>
      <c r="K91" s="73">
        <f t="shared" si="19"/>
        <v>0.15431895135082097</v>
      </c>
      <c r="L91" s="73">
        <f t="shared" si="27"/>
        <v>0.15113206913935162</v>
      </c>
      <c r="M91" s="73">
        <f t="shared" si="26"/>
        <v>23138.536618274695</v>
      </c>
      <c r="N91" s="73">
        <f t="shared" si="20"/>
        <v>3496.9749159765088</v>
      </c>
      <c r="O91" s="73">
        <f t="shared" si="21"/>
        <v>2569.8742271863307</v>
      </c>
      <c r="P91" s="73">
        <f t="shared" si="22"/>
        <v>11222.525687813999</v>
      </c>
      <c r="Q91" s="73">
        <f t="shared" si="24"/>
        <v>21390.049160286442</v>
      </c>
      <c r="R91" s="73">
        <f>SUM(Q91:$Q$102)</f>
        <v>96780.863619476717</v>
      </c>
      <c r="S91" s="73">
        <f t="shared" si="23"/>
        <v>4.1826700286240097</v>
      </c>
      <c r="T91" s="73">
        <f t="shared" si="32"/>
        <v>1</v>
      </c>
      <c r="U91" s="73"/>
      <c r="V91" s="73">
        <f t="shared" si="29"/>
        <v>0.86441634996769035</v>
      </c>
      <c r="W91" s="73">
        <f t="shared" si="13"/>
        <v>0.84568104864917903</v>
      </c>
      <c r="X91" s="73">
        <f t="shared" si="31"/>
        <v>-0.16761300151542818</v>
      </c>
      <c r="Y91" s="73"/>
      <c r="Z91" s="73"/>
      <c r="AA91" s="73"/>
      <c r="AB91" s="73"/>
      <c r="AC91" s="73"/>
      <c r="AD91" s="73"/>
      <c r="AE91" s="85"/>
    </row>
    <row r="92" spans="1:31" x14ac:dyDescent="0.3">
      <c r="A92" s="77">
        <v>90</v>
      </c>
      <c r="B92" s="54">
        <v>1945</v>
      </c>
      <c r="C92" s="54">
        <v>4983</v>
      </c>
      <c r="D92" s="54">
        <v>6928</v>
      </c>
      <c r="E92" s="100">
        <v>0.20261304177804002</v>
      </c>
      <c r="F92" s="169">
        <v>0.1765505749320066</v>
      </c>
      <c r="G92" s="75">
        <f t="shared" si="15"/>
        <v>879.75151488618883</v>
      </c>
      <c r="H92" s="75">
        <f t="shared" si="16"/>
        <v>394.08236625828783</v>
      </c>
      <c r="I92" s="75">
        <f t="shared" si="17"/>
        <v>1273.8338811444767</v>
      </c>
      <c r="J92" s="73">
        <f t="shared" si="18"/>
        <v>0.1838674770705076</v>
      </c>
      <c r="K92" s="73">
        <f t="shared" si="19"/>
        <v>0.16795393829776817</v>
      </c>
      <c r="L92" s="73">
        <f t="shared" si="27"/>
        <v>0.16836030019870618</v>
      </c>
      <c r="M92" s="73">
        <f t="shared" si="26"/>
        <v>19641.561702298186</v>
      </c>
      <c r="N92" s="73">
        <f t="shared" si="20"/>
        <v>3306.859224570333</v>
      </c>
      <c r="O92" s="73">
        <f t="shared" si="21"/>
        <v>2128.2768954183107</v>
      </c>
      <c r="P92" s="73">
        <f t="shared" si="22"/>
        <v>8652.6514606276687</v>
      </c>
      <c r="Q92" s="73">
        <f t="shared" si="24"/>
        <v>17988.132090013019</v>
      </c>
      <c r="R92" s="73">
        <f>SUM(Q92:$Q$102)</f>
        <v>75390.814459190253</v>
      </c>
      <c r="S92" s="73">
        <f t="shared" si="23"/>
        <v>3.8383309637934264</v>
      </c>
      <c r="T92" s="73">
        <f t="shared" si="32"/>
        <v>1</v>
      </c>
      <c r="U92" s="73"/>
      <c r="V92" s="73">
        <f t="shared" si="29"/>
        <v>0.84886793086064838</v>
      </c>
      <c r="W92" s="73">
        <f t="shared" si="13"/>
        <v>0.83204606170223183</v>
      </c>
      <c r="X92" s="73">
        <f t="shared" si="31"/>
        <v>-0.1838674770705071</v>
      </c>
      <c r="Y92" s="73"/>
      <c r="Z92" s="73"/>
      <c r="AA92" s="73"/>
      <c r="AB92" s="73"/>
      <c r="AC92" s="73"/>
      <c r="AD92" s="73"/>
      <c r="AE92" s="85"/>
    </row>
    <row r="93" spans="1:31" x14ac:dyDescent="0.3">
      <c r="A93" s="77">
        <v>91</v>
      </c>
      <c r="B93" s="54">
        <v>1488</v>
      </c>
      <c r="C93" s="54">
        <v>3830</v>
      </c>
      <c r="D93" s="54">
        <v>5318</v>
      </c>
      <c r="E93" s="100">
        <v>0.21781548901039491</v>
      </c>
      <c r="F93" s="169">
        <v>0.19283884229903431</v>
      </c>
      <c r="G93" s="75">
        <f t="shared" si="15"/>
        <v>738.57276600530145</v>
      </c>
      <c r="H93" s="75">
        <f t="shared" si="16"/>
        <v>324.10944764746762</v>
      </c>
      <c r="I93" s="75">
        <f t="shared" si="17"/>
        <v>1062.682213652769</v>
      </c>
      <c r="J93" s="73">
        <f t="shared" si="18"/>
        <v>0.19982741888920064</v>
      </c>
      <c r="K93" s="73">
        <f t="shared" si="19"/>
        <v>0.18112793726586796</v>
      </c>
      <c r="L93" s="73">
        <f t="shared" si="27"/>
        <v>0.18740206797341208</v>
      </c>
      <c r="M93" s="73">
        <f t="shared" si="26"/>
        <v>16334.702477727853</v>
      </c>
      <c r="N93" s="73">
        <f t="shared" si="20"/>
        <v>3061.157024056618</v>
      </c>
      <c r="O93" s="73">
        <f t="shared" si="21"/>
        <v>1726.7898130728915</v>
      </c>
      <c r="P93" s="73">
        <f t="shared" si="22"/>
        <v>6524.3745652093594</v>
      </c>
      <c r="Q93" s="73">
        <f t="shared" si="24"/>
        <v>14804.123965699544</v>
      </c>
      <c r="R93" s="73">
        <f>SUM(Q93:$Q$102)</f>
        <v>57402.68236917723</v>
      </c>
      <c r="S93" s="73">
        <f t="shared" si="23"/>
        <v>3.5141553663095495</v>
      </c>
      <c r="T93" s="73">
        <f t="shared" si="32"/>
        <v>1</v>
      </c>
      <c r="U93" s="73"/>
      <c r="V93" s="73">
        <f t="shared" si="29"/>
        <v>0.83163969980129382</v>
      </c>
      <c r="W93" s="73">
        <f t="shared" si="13"/>
        <v>0.81887206273413204</v>
      </c>
      <c r="X93" s="73">
        <f t="shared" si="31"/>
        <v>-0.19982741888920014</v>
      </c>
      <c r="Y93" s="73"/>
      <c r="Z93" s="73"/>
      <c r="AA93" s="73"/>
      <c r="AB93" s="73"/>
      <c r="AC93" s="73"/>
      <c r="AD93" s="73"/>
      <c r="AE93" s="85"/>
    </row>
    <row r="94" spans="1:31" x14ac:dyDescent="0.3">
      <c r="A94" s="77">
        <v>92</v>
      </c>
      <c r="B94" s="54">
        <v>1097</v>
      </c>
      <c r="C94" s="54">
        <v>2855</v>
      </c>
      <c r="D94" s="54">
        <v>3952</v>
      </c>
      <c r="E94" s="100">
        <v>0.23246616057588632</v>
      </c>
      <c r="F94" s="169">
        <v>0.20812880883283746</v>
      </c>
      <c r="G94" s="75">
        <f t="shared" si="15"/>
        <v>594.20774921775092</v>
      </c>
      <c r="H94" s="75">
        <f t="shared" si="16"/>
        <v>255.01537815174729</v>
      </c>
      <c r="I94" s="75">
        <f t="shared" si="17"/>
        <v>849.22312736949823</v>
      </c>
      <c r="J94" s="73">
        <f t="shared" si="18"/>
        <v>0.21488439457730218</v>
      </c>
      <c r="K94" s="73">
        <f t="shared" si="19"/>
        <v>0.19336531386879263</v>
      </c>
      <c r="L94" s="73">
        <f t="shared" si="27"/>
        <v>0.20838880808376503</v>
      </c>
      <c r="M94" s="73">
        <f t="shared" si="26"/>
        <v>13273.545453671235</v>
      </c>
      <c r="N94" s="73">
        <f t="shared" si="20"/>
        <v>2766.0583161362265</v>
      </c>
      <c r="O94" s="73">
        <f t="shared" si="21"/>
        <v>1368.9617864854731</v>
      </c>
      <c r="P94" s="73">
        <f t="shared" si="22"/>
        <v>4797.5847521364685</v>
      </c>
      <c r="Q94" s="73">
        <f t="shared" si="24"/>
        <v>11890.516295603122</v>
      </c>
      <c r="R94" s="73">
        <f>SUM(Q94:$Q$102)</f>
        <v>42598.558403477698</v>
      </c>
      <c r="S94" s="73">
        <f t="shared" si="23"/>
        <v>3.2092825953819042</v>
      </c>
      <c r="T94" s="73">
        <f t="shared" si="32"/>
        <v>1</v>
      </c>
      <c r="U94" s="73"/>
      <c r="V94" s="73">
        <f t="shared" si="29"/>
        <v>0.81259793202658792</v>
      </c>
      <c r="W94" s="73">
        <f t="shared" si="13"/>
        <v>0.80663468613120737</v>
      </c>
      <c r="X94" s="73">
        <f t="shared" si="31"/>
        <v>-0.21488439457730171</v>
      </c>
      <c r="Y94" s="73"/>
      <c r="Z94" s="73"/>
      <c r="AA94" s="73"/>
      <c r="AB94" s="73"/>
      <c r="AC94" s="73"/>
      <c r="AD94" s="73"/>
      <c r="AE94" s="85"/>
    </row>
    <row r="95" spans="1:31" x14ac:dyDescent="0.3">
      <c r="A95" s="77">
        <v>93</v>
      </c>
      <c r="B95" s="54">
        <v>798</v>
      </c>
      <c r="C95" s="54">
        <v>1974</v>
      </c>
      <c r="D95" s="54">
        <v>2772</v>
      </c>
      <c r="E95" s="100">
        <v>0.2461022424314773</v>
      </c>
      <c r="F95" s="169">
        <v>0.2219653983623292</v>
      </c>
      <c r="G95" s="75">
        <f t="shared" si="15"/>
        <v>438.15969636723787</v>
      </c>
      <c r="H95" s="75">
        <f t="shared" si="16"/>
        <v>196.38958946031889</v>
      </c>
      <c r="I95" s="75">
        <f t="shared" si="17"/>
        <v>634.54928582755679</v>
      </c>
      <c r="J95" s="73">
        <f t="shared" si="18"/>
        <v>0.22891388377617489</v>
      </c>
      <c r="K95" s="73">
        <f t="shared" si="19"/>
        <v>0.20460297285573537</v>
      </c>
      <c r="L95" s="73">
        <f t="shared" si="27"/>
        <v>0.23144537291592548</v>
      </c>
      <c r="M95" s="73">
        <f t="shared" si="26"/>
        <v>10507.487137535009</v>
      </c>
      <c r="N95" s="73">
        <f t="shared" si="20"/>
        <v>2431.90927895608</v>
      </c>
      <c r="O95" s="73">
        <f t="shared" si="21"/>
        <v>1057.2541185244329</v>
      </c>
      <c r="P95" s="73">
        <f t="shared" si="22"/>
        <v>3428.6229656509954</v>
      </c>
      <c r="Q95" s="73">
        <f t="shared" si="24"/>
        <v>9291.5324980569676</v>
      </c>
      <c r="R95" s="73">
        <f>SUM(Q95:$Q$102)</f>
        <v>30708.042107874571</v>
      </c>
      <c r="S95" s="73">
        <f t="shared" si="23"/>
        <v>2.9224915249411847</v>
      </c>
      <c r="T95" s="73">
        <f t="shared" si="32"/>
        <v>1</v>
      </c>
      <c r="U95" s="73"/>
      <c r="V95" s="73">
        <f t="shared" si="29"/>
        <v>0.79161119191623497</v>
      </c>
      <c r="W95" s="73">
        <f t="shared" si="13"/>
        <v>0.79539702714426463</v>
      </c>
      <c r="X95" s="73">
        <f t="shared" si="31"/>
        <v>-0.22891388377617441</v>
      </c>
      <c r="Y95" s="73"/>
      <c r="Z95" s="73"/>
      <c r="AA95" s="73"/>
      <c r="AB95" s="73"/>
      <c r="AC95" s="73"/>
      <c r="AD95" s="73"/>
      <c r="AE95" s="85"/>
    </row>
    <row r="96" spans="1:31" x14ac:dyDescent="0.3">
      <c r="A96" s="77">
        <v>94</v>
      </c>
      <c r="B96" s="54">
        <v>530</v>
      </c>
      <c r="C96" s="54">
        <v>1334</v>
      </c>
      <c r="D96" s="54">
        <v>1864</v>
      </c>
      <c r="E96" s="100">
        <v>0.2582942165654642</v>
      </c>
      <c r="F96" s="169">
        <v>0.23403395024376145</v>
      </c>
      <c r="G96" s="75">
        <f t="shared" si="15"/>
        <v>312.20128962517776</v>
      </c>
      <c r="H96" s="75">
        <f t="shared" si="16"/>
        <v>136.89593477969603</v>
      </c>
      <c r="I96" s="75">
        <f t="shared" si="17"/>
        <v>449.09722440487383</v>
      </c>
      <c r="J96" s="73">
        <f t="shared" si="18"/>
        <v>0.24093198734167051</v>
      </c>
      <c r="K96" s="73">
        <f t="shared" si="19"/>
        <v>0.21410492461603392</v>
      </c>
      <c r="L96" s="73">
        <f t="shared" si="27"/>
        <v>0.25668461158226941</v>
      </c>
      <c r="M96" s="73">
        <f t="shared" si="26"/>
        <v>8075.5778585789285</v>
      </c>
      <c r="N96" s="73">
        <f t="shared" si="20"/>
        <v>2072.8765659317069</v>
      </c>
      <c r="O96" s="73">
        <f t="shared" si="21"/>
        <v>792.73906809331481</v>
      </c>
      <c r="P96" s="73">
        <f t="shared" si="22"/>
        <v>2371.3688471265623</v>
      </c>
      <c r="Q96" s="73">
        <f t="shared" si="24"/>
        <v>7039.1395756130751</v>
      </c>
      <c r="R96" s="73">
        <f>SUM(Q96:$Q$102)</f>
        <v>21416.509609817607</v>
      </c>
      <c r="S96" s="73">
        <f t="shared" si="23"/>
        <v>2.6520095508789141</v>
      </c>
      <c r="T96" s="73">
        <f t="shared" si="32"/>
        <v>1</v>
      </c>
      <c r="U96" s="73"/>
      <c r="V96" s="73">
        <f t="shared" si="29"/>
        <v>0.76855462708407452</v>
      </c>
      <c r="W96" s="73">
        <f t="shared" si="13"/>
        <v>0.78589507538396608</v>
      </c>
      <c r="X96" s="73">
        <f t="shared" si="31"/>
        <v>-0.24093198734167001</v>
      </c>
      <c r="Y96" s="73"/>
      <c r="Z96" s="73"/>
      <c r="AA96" s="73"/>
      <c r="AB96" s="73"/>
      <c r="AC96" s="73"/>
      <c r="AD96" s="73"/>
      <c r="AE96" s="85"/>
    </row>
    <row r="97" spans="1:31" x14ac:dyDescent="0.3">
      <c r="A97" s="77">
        <v>95</v>
      </c>
      <c r="B97" s="54">
        <v>367</v>
      </c>
      <c r="C97" s="54">
        <v>832</v>
      </c>
      <c r="D97" s="54">
        <v>1199</v>
      </c>
      <c r="E97" s="100">
        <v>0.268738063709968</v>
      </c>
      <c r="F97" s="169">
        <v>0.24420826788348921</v>
      </c>
      <c r="G97" s="75">
        <f t="shared" si="15"/>
        <v>203.18127887906303</v>
      </c>
      <c r="H97" s="75">
        <f t="shared" si="16"/>
        <v>98.626869381558251</v>
      </c>
      <c r="I97" s="75">
        <f t="shared" si="17"/>
        <v>301.80814826062129</v>
      </c>
      <c r="J97" s="73">
        <f t="shared" si="18"/>
        <v>0.25171655401219456</v>
      </c>
      <c r="K97" s="73">
        <f t="shared" si="19"/>
        <v>0.22253492380300088</v>
      </c>
      <c r="L97" s="73">
        <f t="shared" si="27"/>
        <v>0.28420070447327406</v>
      </c>
      <c r="M97" s="73">
        <f t="shared" si="26"/>
        <v>6002.7012926472216</v>
      </c>
      <c r="N97" s="73">
        <f t="shared" si="20"/>
        <v>1705.9719361129728</v>
      </c>
      <c r="O97" s="73">
        <f t="shared" si="21"/>
        <v>574.88307152555342</v>
      </c>
      <c r="P97" s="73">
        <f t="shared" si="22"/>
        <v>1578.6297790332471</v>
      </c>
      <c r="Q97" s="73">
        <f t="shared" si="24"/>
        <v>5149.7153245907357</v>
      </c>
      <c r="R97" s="73">
        <f>SUM(Q97:$Q$102)</f>
        <v>14377.37003420453</v>
      </c>
      <c r="S97" s="73">
        <f t="shared" si="23"/>
        <v>2.3951500055176056</v>
      </c>
      <c r="T97" s="73">
        <f t="shared" si="32"/>
        <v>1</v>
      </c>
      <c r="U97" s="73"/>
      <c r="V97" s="73">
        <f t="shared" si="29"/>
        <v>0.74331538841773059</v>
      </c>
      <c r="W97" s="73">
        <f t="shared" si="13"/>
        <v>0.77746507619699912</v>
      </c>
      <c r="X97" s="73">
        <f t="shared" si="31"/>
        <v>-0.251716554012194</v>
      </c>
      <c r="Y97" s="73"/>
      <c r="Z97" s="73"/>
      <c r="AA97" s="73"/>
      <c r="AB97" s="73"/>
      <c r="AC97" s="73"/>
      <c r="AD97" s="73"/>
      <c r="AE97" s="85"/>
    </row>
    <row r="98" spans="1:31" x14ac:dyDescent="0.3">
      <c r="A98" s="77">
        <v>96</v>
      </c>
      <c r="B98" s="54">
        <v>228</v>
      </c>
      <c r="C98" s="54">
        <v>495</v>
      </c>
      <c r="D98" s="54">
        <v>723</v>
      </c>
      <c r="E98" s="100">
        <v>0.27733137420380344</v>
      </c>
      <c r="F98" s="169">
        <v>0.25256592559215951</v>
      </c>
      <c r="G98" s="75">
        <f t="shared" si="15"/>
        <v>125.02013316811896</v>
      </c>
      <c r="H98" s="75">
        <f t="shared" si="16"/>
        <v>63.231553318467185</v>
      </c>
      <c r="I98" s="75">
        <f t="shared" si="17"/>
        <v>188.25168648658615</v>
      </c>
      <c r="J98" s="73">
        <f t="shared" si="18"/>
        <v>0.26037577660661987</v>
      </c>
      <c r="K98" s="73">
        <f t="shared" si="19"/>
        <v>0.22923810291234525</v>
      </c>
      <c r="L98" s="73">
        <f t="shared" si="27"/>
        <v>0.31406117789029442</v>
      </c>
      <c r="M98" s="73">
        <f t="shared" si="26"/>
        <v>4296.7293565342488</v>
      </c>
      <c r="N98" s="73">
        <f t="shared" si="20"/>
        <v>1349.4358827889528</v>
      </c>
      <c r="O98" s="73">
        <f t="shared" si="21"/>
        <v>401.46429034949409</v>
      </c>
      <c r="P98" s="73">
        <f t="shared" si="22"/>
        <v>1003.7467075076939</v>
      </c>
      <c r="Q98" s="73">
        <f t="shared" si="24"/>
        <v>3622.0114151397725</v>
      </c>
      <c r="R98" s="73">
        <f>SUM(Q98:$Q$102)</f>
        <v>9227.6547096137947</v>
      </c>
      <c r="S98" s="73">
        <f t="shared" si="23"/>
        <v>2.1475997075731206</v>
      </c>
      <c r="T98" s="73">
        <f t="shared" si="32"/>
        <v>1</v>
      </c>
      <c r="U98" s="73"/>
      <c r="V98" s="73">
        <f t="shared" si="29"/>
        <v>0.71579929552672594</v>
      </c>
      <c r="W98" s="73">
        <f t="shared" si="13"/>
        <v>0.77076189708765475</v>
      </c>
      <c r="X98" s="73">
        <f t="shared" si="31"/>
        <v>-0.26037577660661931</v>
      </c>
      <c r="Y98" s="73"/>
      <c r="Z98" s="73"/>
      <c r="AA98" s="73"/>
      <c r="AB98" s="73"/>
      <c r="AC98" s="73"/>
      <c r="AD98" s="73"/>
      <c r="AE98" s="85"/>
    </row>
    <row r="99" spans="1:31" x14ac:dyDescent="0.3">
      <c r="A99" s="77">
        <v>97</v>
      </c>
      <c r="B99" s="54">
        <v>137</v>
      </c>
      <c r="C99" s="54">
        <v>264</v>
      </c>
      <c r="D99" s="54">
        <v>401</v>
      </c>
      <c r="E99" s="100">
        <v>0.28420422140453111</v>
      </c>
      <c r="F99" s="169">
        <v>0.25936490203011431</v>
      </c>
      <c r="G99" s="75">
        <f t="shared" si="15"/>
        <v>68.472334135950177</v>
      </c>
      <c r="H99" s="75">
        <f t="shared" si="16"/>
        <v>38.93597833242076</v>
      </c>
      <c r="I99" s="75">
        <f t="shared" si="17"/>
        <v>107.40831246837094</v>
      </c>
      <c r="J99" s="73">
        <f t="shared" si="18"/>
        <v>0.26785115328770809</v>
      </c>
      <c r="K99" s="73">
        <f t="shared" si="19"/>
        <v>0.23497835641489417</v>
      </c>
      <c r="L99" s="73">
        <f t="shared" si="27"/>
        <v>0.34629760120403874</v>
      </c>
      <c r="M99" s="73">
        <f t="shared" si="26"/>
        <v>2947.2934737452961</v>
      </c>
      <c r="N99" s="73">
        <f t="shared" si="20"/>
        <v>1020.6406600023145</v>
      </c>
      <c r="O99" s="73">
        <f t="shared" si="21"/>
        <v>268.66335847945453</v>
      </c>
      <c r="P99" s="73">
        <f t="shared" si="22"/>
        <v>602.28241715819979</v>
      </c>
      <c r="Q99" s="73">
        <f t="shared" si="24"/>
        <v>2436.9731437441387</v>
      </c>
      <c r="R99" s="73">
        <f>SUM(Q99:$Q$102)</f>
        <v>5605.6432944740227</v>
      </c>
      <c r="S99" s="73">
        <f t="shared" si="23"/>
        <v>1.9019630533604812</v>
      </c>
      <c r="T99" s="73">
        <f t="shared" si="32"/>
        <v>1</v>
      </c>
      <c r="U99" s="73"/>
      <c r="V99" s="73">
        <f t="shared" si="29"/>
        <v>0.68593882210970558</v>
      </c>
      <c r="W99" s="73">
        <f t="shared" si="13"/>
        <v>0.76502164358510583</v>
      </c>
      <c r="X99" s="73">
        <f t="shared" si="31"/>
        <v>-0.2678511532877077</v>
      </c>
      <c r="Y99" s="73"/>
      <c r="Z99" s="73"/>
      <c r="AA99" s="73"/>
      <c r="AB99" s="73"/>
      <c r="AC99" s="73"/>
      <c r="AD99" s="73"/>
      <c r="AE99" s="85"/>
    </row>
    <row r="100" spans="1:31" x14ac:dyDescent="0.3">
      <c r="A100" s="77">
        <v>98</v>
      </c>
      <c r="B100" s="54">
        <v>84</v>
      </c>
      <c r="C100" s="54">
        <v>137</v>
      </c>
      <c r="D100" s="54">
        <v>221</v>
      </c>
      <c r="E100" s="100">
        <v>0.28968895043030024</v>
      </c>
      <c r="F100" s="169">
        <v>0.26498513139213897</v>
      </c>
      <c r="G100" s="75">
        <f t="shared" si="15"/>
        <v>36.302963000723039</v>
      </c>
      <c r="H100" s="75">
        <f t="shared" si="16"/>
        <v>24.333871836145221</v>
      </c>
      <c r="I100" s="75">
        <f t="shared" si="17"/>
        <v>60.63683483686826</v>
      </c>
      <c r="J100" s="73">
        <f t="shared" si="18"/>
        <v>0.27437481826637222</v>
      </c>
      <c r="K100" s="73">
        <f t="shared" si="19"/>
        <v>0.23995285768706143</v>
      </c>
      <c r="L100" s="73">
        <f t="shared" si="27"/>
        <v>0.38089508731934629</v>
      </c>
      <c r="M100" s="73">
        <f t="shared" si="26"/>
        <v>1926.6528137429816</v>
      </c>
      <c r="N100" s="73">
        <f t="shared" si="20"/>
        <v>733.85259172469728</v>
      </c>
      <c r="O100" s="73">
        <f t="shared" si="21"/>
        <v>171.34232381131582</v>
      </c>
      <c r="P100" s="73">
        <f t="shared" si="22"/>
        <v>333.61905867874526</v>
      </c>
      <c r="Q100" s="73">
        <f t="shared" si="24"/>
        <v>1559.7265178806329</v>
      </c>
      <c r="R100" s="73">
        <f>SUM(Q100:$Q$102)</f>
        <v>3168.6701507298844</v>
      </c>
      <c r="S100" s="73">
        <f t="shared" si="23"/>
        <v>1.6446503117362326</v>
      </c>
      <c r="T100" s="73">
        <f t="shared" si="32"/>
        <v>1</v>
      </c>
      <c r="U100" s="73"/>
      <c r="V100" s="73">
        <f t="shared" si="29"/>
        <v>0.65370239879596126</v>
      </c>
      <c r="W100" s="73">
        <f t="shared" si="13"/>
        <v>0.76004714231293857</v>
      </c>
      <c r="X100" s="73">
        <f t="shared" si="31"/>
        <v>-0.27437481826637172</v>
      </c>
      <c r="Y100" s="73"/>
      <c r="Z100" s="73"/>
      <c r="AA100" s="73"/>
      <c r="AB100" s="73"/>
      <c r="AC100" s="73"/>
      <c r="AD100" s="73"/>
      <c r="AE100" s="85"/>
    </row>
    <row r="101" spans="1:31" x14ac:dyDescent="0.3">
      <c r="A101" s="77">
        <v>99</v>
      </c>
      <c r="B101" s="54">
        <v>49</v>
      </c>
      <c r="C101" s="54">
        <v>68</v>
      </c>
      <c r="D101" s="54">
        <v>117</v>
      </c>
      <c r="E101" s="100">
        <v>0.29423196507930782</v>
      </c>
      <c r="F101" s="169">
        <v>0.26984540937706142</v>
      </c>
      <c r="G101" s="75">
        <f t="shared" si="15"/>
        <v>18.349487837640176</v>
      </c>
      <c r="H101" s="75">
        <f t="shared" si="16"/>
        <v>14.417366288886083</v>
      </c>
      <c r="I101" s="75">
        <f t="shared" si="17"/>
        <v>32.766854126526255</v>
      </c>
      <c r="J101" s="73">
        <f t="shared" si="18"/>
        <v>0.28005858227800218</v>
      </c>
      <c r="K101" s="73">
        <f t="shared" si="19"/>
        <v>0.24426053278067017</v>
      </c>
      <c r="L101" s="73">
        <f t="shared" si="27"/>
        <v>0.41778088592530893</v>
      </c>
      <c r="M101" s="73">
        <f t="shared" si="26"/>
        <v>1192.8002220182843</v>
      </c>
      <c r="N101" s="73">
        <f t="shared" si="20"/>
        <v>498.329133486704</v>
      </c>
      <c r="O101" s="73">
        <f t="shared" si="21"/>
        <v>103.49158480166339</v>
      </c>
      <c r="P101" s="73">
        <f t="shared" si="22"/>
        <v>162.27673486742947</v>
      </c>
      <c r="Q101" s="73">
        <f t="shared" si="24"/>
        <v>943.63565527493233</v>
      </c>
      <c r="R101" s="73">
        <f>SUM(Q101:$Q$102)</f>
        <v>1608.9436328492516</v>
      </c>
      <c r="S101" s="73">
        <f t="shared" si="23"/>
        <v>1.3488793874692859</v>
      </c>
      <c r="T101" s="73">
        <f t="shared" si="32"/>
        <v>1</v>
      </c>
      <c r="U101" s="73"/>
      <c r="V101" s="73">
        <f t="shared" si="29"/>
        <v>0.61910491268065371</v>
      </c>
      <c r="W101" s="73">
        <f t="shared" si="13"/>
        <v>0.75573946721932983</v>
      </c>
      <c r="X101" s="73">
        <f t="shared" si="31"/>
        <v>-0.28005858227800168</v>
      </c>
      <c r="Y101" s="73"/>
      <c r="Z101" s="73"/>
      <c r="AA101" s="73"/>
      <c r="AB101" s="73"/>
      <c r="AC101" s="73"/>
      <c r="AD101" s="73"/>
      <c r="AE101" s="85"/>
    </row>
    <row r="102" spans="1:31" x14ac:dyDescent="0.3">
      <c r="A102" s="77">
        <v>100</v>
      </c>
      <c r="B102" s="54">
        <v>48</v>
      </c>
      <c r="C102" s="54">
        <v>41</v>
      </c>
      <c r="D102" s="54">
        <v>89</v>
      </c>
      <c r="E102" s="101">
        <v>0.30357855178119925</v>
      </c>
      <c r="F102" s="170">
        <v>0.27430759595336224</v>
      </c>
      <c r="G102" s="75">
        <f t="shared" si="15"/>
        <v>11.246611434087852</v>
      </c>
      <c r="H102" s="75">
        <f t="shared" si="16"/>
        <v>14.571770485497563</v>
      </c>
      <c r="I102" s="75">
        <f t="shared" si="17"/>
        <v>25.818381919585413</v>
      </c>
      <c r="J102" s="73">
        <f t="shared" si="18"/>
        <v>0.29009417887174621</v>
      </c>
      <c r="K102" s="73">
        <f t="shared" si="19"/>
        <v>0.25180689972168013</v>
      </c>
      <c r="L102" s="73">
        <f t="shared" si="27"/>
        <v>8.3986537204665174E-2</v>
      </c>
      <c r="M102" s="73">
        <f t="shared" si="26"/>
        <v>694.47108853158034</v>
      </c>
      <c r="N102" s="73">
        <f t="shared" si="20"/>
        <v>694.47108853158034</v>
      </c>
      <c r="O102" s="73">
        <f t="shared" si="21"/>
        <v>58.785150065766068</v>
      </c>
      <c r="P102" s="73">
        <f t="shared" si="22"/>
        <v>58.785150065766068</v>
      </c>
      <c r="Q102">
        <f>M102-0.5*(M102*L102)</f>
        <v>665.30797757431935</v>
      </c>
      <c r="R102">
        <f>M102-0.5*(M102*L102)</f>
        <v>665.30797757431935</v>
      </c>
      <c r="S102" s="73">
        <f t="shared" si="23"/>
        <v>0.95800673139766734</v>
      </c>
      <c r="T102" s="73">
        <f t="shared" si="32"/>
        <v>1</v>
      </c>
      <c r="U102" s="73"/>
      <c r="V102" s="73">
        <f t="shared" si="29"/>
        <v>0.58221911407469107</v>
      </c>
      <c r="W102" s="73">
        <f t="shared" si="13"/>
        <v>0.74819310027831987</v>
      </c>
      <c r="X102" s="73">
        <f t="shared" si="31"/>
        <v>-0.29009417887174554</v>
      </c>
      <c r="Y102" s="73"/>
      <c r="Z102" s="73"/>
      <c r="AA102" s="73"/>
      <c r="AB102" s="73"/>
      <c r="AC102" s="73"/>
      <c r="AD102" s="73"/>
      <c r="AE102" s="85"/>
    </row>
    <row r="103" spans="1:31" x14ac:dyDescent="0.3">
      <c r="A103" s="77" t="s">
        <v>9</v>
      </c>
      <c r="B103" s="54">
        <v>2703689</v>
      </c>
      <c r="C103" s="54">
        <v>2818411</v>
      </c>
      <c r="D103" s="54">
        <v>5522100</v>
      </c>
      <c r="T103" s="73"/>
      <c r="U103" s="73"/>
      <c r="V103" s="73">
        <f t="shared" si="29"/>
        <v>0.54318741548993554</v>
      </c>
      <c r="W103" s="73"/>
      <c r="X103" s="73"/>
      <c r="Y103" s="73"/>
      <c r="Z103" s="73"/>
      <c r="AA103" s="73"/>
      <c r="AB103" s="73"/>
      <c r="AC103" s="73"/>
      <c r="AD103" s="73"/>
      <c r="AE103" s="85"/>
    </row>
  </sheetData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03"/>
  <sheetViews>
    <sheetView topLeftCell="A81" workbookViewId="0">
      <selection activeCell="R102" sqref="R102"/>
    </sheetView>
  </sheetViews>
  <sheetFormatPr defaultRowHeight="14.4" x14ac:dyDescent="0.3"/>
  <cols>
    <col min="1" max="1" width="9.109375" style="73"/>
    <col min="5" max="6" width="10.88671875" customWidth="1"/>
    <col min="7" max="7" width="11.109375" customWidth="1"/>
    <col min="8" max="8" width="12.44140625" customWidth="1"/>
  </cols>
  <sheetData>
    <row r="1" spans="1:23" ht="72" x14ac:dyDescent="0.3">
      <c r="A1" s="79" t="s">
        <v>0</v>
      </c>
      <c r="B1" s="79" t="s">
        <v>1</v>
      </c>
      <c r="C1" s="79" t="s">
        <v>2</v>
      </c>
      <c r="D1" s="80" t="s">
        <v>3</v>
      </c>
      <c r="E1" s="81" t="s">
        <v>5</v>
      </c>
      <c r="F1" s="81" t="s">
        <v>4</v>
      </c>
      <c r="G1" s="7" t="s">
        <v>6</v>
      </c>
      <c r="H1" s="7" t="s">
        <v>7</v>
      </c>
      <c r="I1" s="86" t="s">
        <v>8</v>
      </c>
      <c r="J1" s="82" t="s">
        <v>10</v>
      </c>
      <c r="K1" s="7" t="s">
        <v>13</v>
      </c>
      <c r="L1" s="83" t="s">
        <v>14</v>
      </c>
      <c r="M1" s="79" t="s">
        <v>15</v>
      </c>
      <c r="N1" s="79" t="s">
        <v>16</v>
      </c>
      <c r="O1" s="79" t="s">
        <v>17</v>
      </c>
      <c r="P1" s="79" t="s">
        <v>18</v>
      </c>
      <c r="Q1" s="79" t="s">
        <v>19</v>
      </c>
      <c r="R1" s="79" t="s">
        <v>20</v>
      </c>
      <c r="S1" s="79" t="s">
        <v>21</v>
      </c>
    </row>
    <row r="2" spans="1:23" ht="28.8" x14ac:dyDescent="0.3">
      <c r="A2" s="77">
        <v>0</v>
      </c>
      <c r="B2" s="55">
        <v>26484</v>
      </c>
      <c r="C2" s="55">
        <v>25262</v>
      </c>
      <c r="D2" s="55">
        <v>51746</v>
      </c>
      <c r="E2" s="102">
        <v>6.5698026899161906E-3</v>
      </c>
      <c r="F2" s="171">
        <v>4.5945382905170137E-3</v>
      </c>
      <c r="G2" s="75">
        <f>C2*F2</f>
        <v>116.0672262950408</v>
      </c>
      <c r="H2" s="75">
        <f>B2*E2</f>
        <v>173.9946544397404</v>
      </c>
      <c r="I2" s="13">
        <f>G2+H2</f>
        <v>290.0618807347812</v>
      </c>
      <c r="J2">
        <f>I2/D2</f>
        <v>5.6054937721713985E-3</v>
      </c>
      <c r="K2">
        <f>1-($W$2^((-1)*J2))</f>
        <v>5.5898123064246352E-3</v>
      </c>
      <c r="M2">
        <v>100000</v>
      </c>
      <c r="N2">
        <f>M2-M3</f>
        <v>558.98123064245738</v>
      </c>
      <c r="O2">
        <f>M2*$W$3^A2</f>
        <v>100000</v>
      </c>
      <c r="P2">
        <f>SUM(O2:O102)</f>
        <v>3463298.6577254748</v>
      </c>
      <c r="Q2">
        <f>M2-(I2/D2)*M2*K2</f>
        <v>99996.866634192877</v>
      </c>
      <c r="R2">
        <f>SUM(Q2:$Q$102)</f>
        <v>7873640.6411850601</v>
      </c>
      <c r="S2">
        <f>R2/M2</f>
        <v>78.736406411850595</v>
      </c>
      <c r="V2" s="76" t="s">
        <v>11</v>
      </c>
      <c r="W2" s="73">
        <v>2.7182818284590402</v>
      </c>
    </row>
    <row r="3" spans="1:23" x14ac:dyDescent="0.3">
      <c r="A3" s="77">
        <v>1</v>
      </c>
      <c r="B3" s="55">
        <v>27101</v>
      </c>
      <c r="C3" s="55">
        <v>25923</v>
      </c>
      <c r="D3" s="55">
        <v>53024</v>
      </c>
      <c r="E3" s="103">
        <v>8.8236611829134665E-4</v>
      </c>
      <c r="F3" s="172">
        <v>6.6080708173123215E-4</v>
      </c>
      <c r="G3" s="75">
        <f t="shared" ref="G3:G66" si="0">C3*F3</f>
        <v>17.130101979718731</v>
      </c>
      <c r="H3" s="75">
        <f t="shared" ref="H3:H66" si="1">B3*E3</f>
        <v>23.913004171813785</v>
      </c>
      <c r="I3" s="75">
        <f t="shared" ref="I3:I66" si="2">G3+H3</f>
        <v>41.043106151532513</v>
      </c>
      <c r="J3" s="73">
        <f t="shared" ref="J3:J66" si="3">I3/D3</f>
        <v>7.7404771710041706E-4</v>
      </c>
      <c r="K3" s="73">
        <f t="shared" ref="K3:K66" si="4">1-($W$2^((-1)*J3))</f>
        <v>7.7374821944642402E-4</v>
      </c>
      <c r="M3">
        <f>M2*(1-K2)</f>
        <v>99441.018769357543</v>
      </c>
      <c r="N3" s="73">
        <f t="shared" ref="N3:N66" si="5">M3-M4</f>
        <v>76.942311212726054</v>
      </c>
      <c r="O3" s="73">
        <f t="shared" ref="O3:O66" si="6">M3*$W$3^A3</f>
        <v>97015.628067665908</v>
      </c>
      <c r="P3" s="73">
        <f t="shared" ref="P3:P66" si="7">SUM(O3:O103)</f>
        <v>3363298.6577254748</v>
      </c>
      <c r="Q3">
        <f>AVERAGEA(M3:M4)</f>
        <v>99402.547613751172</v>
      </c>
      <c r="R3" s="73">
        <f>SUM(Q3:$Q$102)</f>
        <v>7773643.7745508682</v>
      </c>
      <c r="S3" s="73">
        <f t="shared" ref="S3:S66" si="8">R3/M3</f>
        <v>78.173412448448218</v>
      </c>
      <c r="V3" s="78" t="s">
        <v>12</v>
      </c>
      <c r="W3" s="73">
        <f>1/1.025</f>
        <v>0.97560975609756106</v>
      </c>
    </row>
    <row r="4" spans="1:23" ht="15" x14ac:dyDescent="0.25">
      <c r="A4" s="77">
        <v>2</v>
      </c>
      <c r="B4" s="55">
        <v>27696</v>
      </c>
      <c r="C4" s="55">
        <v>26507</v>
      </c>
      <c r="D4" s="55">
        <v>54203</v>
      </c>
      <c r="E4" s="103">
        <v>2.9467322909877838E-4</v>
      </c>
      <c r="F4" s="172">
        <v>2.4386078405103673E-4</v>
      </c>
      <c r="G4" s="75">
        <f t="shared" si="0"/>
        <v>6.4640178028408304</v>
      </c>
      <c r="H4" s="75">
        <f t="shared" si="1"/>
        <v>8.1612697531197664</v>
      </c>
      <c r="I4" s="75">
        <f t="shared" si="2"/>
        <v>14.625287555960597</v>
      </c>
      <c r="J4" s="73">
        <f t="shared" si="3"/>
        <v>2.6982431887461204E-4</v>
      </c>
      <c r="K4" s="73">
        <f t="shared" si="4"/>
        <v>2.6978791956699943E-4</v>
      </c>
      <c r="M4" s="73">
        <f t="shared" ref="M4:M8" si="9">M3*(1-K3)</f>
        <v>99364.076458144817</v>
      </c>
      <c r="N4" s="73">
        <f t="shared" si="5"/>
        <v>26.807227467332268</v>
      </c>
      <c r="O4" s="73">
        <f t="shared" si="6"/>
        <v>94576.158437258608</v>
      </c>
      <c r="P4" s="73">
        <f t="shared" si="7"/>
        <v>3266283.0296578091</v>
      </c>
      <c r="Q4" s="73">
        <f t="shared" ref="Q4:Q67" si="10">AVERAGEA(M4:M5)</f>
        <v>99350.67284441115</v>
      </c>
      <c r="R4" s="73">
        <f>SUM(Q4:$Q$102)</f>
        <v>7674241.2269371171</v>
      </c>
      <c r="S4" s="73">
        <f t="shared" si="8"/>
        <v>77.233558651045698</v>
      </c>
    </row>
    <row r="5" spans="1:23" ht="15" x14ac:dyDescent="0.25">
      <c r="A5" s="77">
        <v>3</v>
      </c>
      <c r="B5" s="55">
        <v>28272</v>
      </c>
      <c r="C5" s="55">
        <v>27043</v>
      </c>
      <c r="D5" s="55">
        <v>55315</v>
      </c>
      <c r="E5" s="103">
        <v>2.1998288844585803E-4</v>
      </c>
      <c r="F5" s="172">
        <v>2.3212692240810365E-4</v>
      </c>
      <c r="G5" s="75">
        <f t="shared" si="0"/>
        <v>6.2774083626823467</v>
      </c>
      <c r="H5" s="75">
        <f t="shared" si="1"/>
        <v>6.2193562221412986</v>
      </c>
      <c r="I5" s="75">
        <f t="shared" si="2"/>
        <v>12.496764584823644</v>
      </c>
      <c r="J5" s="73">
        <f t="shared" si="3"/>
        <v>2.2591999610998181E-4</v>
      </c>
      <c r="K5" s="73">
        <f t="shared" si="4"/>
        <v>2.2589447810938967E-4</v>
      </c>
      <c r="M5" s="73">
        <f t="shared" si="9"/>
        <v>99337.269230677484</v>
      </c>
      <c r="N5" s="73">
        <f t="shared" si="5"/>
        <v>22.439740589674329</v>
      </c>
      <c r="O5" s="73">
        <f t="shared" si="6"/>
        <v>92244.52968998361</v>
      </c>
      <c r="P5" s="73">
        <f t="shared" si="7"/>
        <v>3171706.8712205505</v>
      </c>
      <c r="Q5" s="73">
        <f t="shared" si="10"/>
        <v>99326.049360382647</v>
      </c>
      <c r="R5" s="73">
        <f>SUM(Q5:$Q$102)</f>
        <v>7574890.5540927052</v>
      </c>
      <c r="S5" s="73">
        <f t="shared" si="8"/>
        <v>76.254266024794404</v>
      </c>
    </row>
    <row r="6" spans="1:23" ht="15" x14ac:dyDescent="0.25">
      <c r="A6" s="77">
        <v>4</v>
      </c>
      <c r="B6" s="55">
        <v>28791</v>
      </c>
      <c r="C6" s="55">
        <v>27549</v>
      </c>
      <c r="D6" s="55">
        <v>56340</v>
      </c>
      <c r="E6" s="103">
        <v>1.5293410828546628E-4</v>
      </c>
      <c r="F6" s="172">
        <v>1.8456230595345768E-4</v>
      </c>
      <c r="G6" s="75">
        <f t="shared" si="0"/>
        <v>5.0845069667118059</v>
      </c>
      <c r="H6" s="75">
        <f t="shared" si="1"/>
        <v>4.4031259116468595</v>
      </c>
      <c r="I6" s="75">
        <f t="shared" si="2"/>
        <v>9.4876328783586654</v>
      </c>
      <c r="J6" s="73">
        <f t="shared" si="3"/>
        <v>1.6839958960523013E-4</v>
      </c>
      <c r="K6" s="73">
        <f t="shared" si="4"/>
        <v>1.6838541119024164E-4</v>
      </c>
      <c r="M6" s="73">
        <f t="shared" si="9"/>
        <v>99314.82949008781</v>
      </c>
      <c r="N6" s="73">
        <f t="shared" si="5"/>
        <v>16.723168400974828</v>
      </c>
      <c r="O6" s="73">
        <f t="shared" si="6"/>
        <v>89974.333814722777</v>
      </c>
      <c r="P6" s="73">
        <f t="shared" si="7"/>
        <v>3079462.341530567</v>
      </c>
      <c r="Q6" s="73">
        <f t="shared" si="10"/>
        <v>99306.467905887315</v>
      </c>
      <c r="R6" s="73">
        <f>SUM(Q6:$Q$102)</f>
        <v>7475564.5047323238</v>
      </c>
      <c r="S6" s="73">
        <f t="shared" si="8"/>
        <v>75.271382361668643</v>
      </c>
    </row>
    <row r="7" spans="1:23" ht="15" x14ac:dyDescent="0.25">
      <c r="A7" s="77">
        <v>5</v>
      </c>
      <c r="B7" s="55">
        <v>29329</v>
      </c>
      <c r="C7" s="55">
        <v>28065</v>
      </c>
      <c r="D7" s="55">
        <v>57394</v>
      </c>
      <c r="E7" s="103">
        <v>1.2871238750828141E-4</v>
      </c>
      <c r="F7" s="172">
        <v>1.28799584677682E-4</v>
      </c>
      <c r="G7" s="75">
        <f t="shared" si="0"/>
        <v>3.6147603439791451</v>
      </c>
      <c r="H7" s="75">
        <f t="shared" si="1"/>
        <v>3.7750056132303857</v>
      </c>
      <c r="I7" s="75">
        <f t="shared" si="2"/>
        <v>7.3897659572095309</v>
      </c>
      <c r="J7" s="73">
        <f t="shared" si="3"/>
        <v>1.2875502591228231E-4</v>
      </c>
      <c r="K7" s="73">
        <f t="shared" si="4"/>
        <v>1.2874673733953568E-4</v>
      </c>
      <c r="M7" s="73">
        <f t="shared" si="9"/>
        <v>99298.106321686835</v>
      </c>
      <c r="N7" s="73">
        <f t="shared" si="5"/>
        <v>12.784307212918065</v>
      </c>
      <c r="O7" s="73">
        <f t="shared" si="6"/>
        <v>87765.057023928617</v>
      </c>
      <c r="P7" s="73">
        <f t="shared" si="7"/>
        <v>2989488.0077158436</v>
      </c>
      <c r="Q7" s="73">
        <f t="shared" si="10"/>
        <v>99291.714168080376</v>
      </c>
      <c r="R7" s="73">
        <f>SUM(Q7:$Q$102)</f>
        <v>7376258.0368264355</v>
      </c>
      <c r="S7" s="73">
        <f t="shared" si="8"/>
        <v>74.283974892031267</v>
      </c>
    </row>
    <row r="8" spans="1:23" ht="15" x14ac:dyDescent="0.25">
      <c r="A8" s="77">
        <v>6</v>
      </c>
      <c r="B8" s="55">
        <v>29805</v>
      </c>
      <c r="C8" s="55">
        <v>28506</v>
      </c>
      <c r="D8" s="55">
        <v>58311</v>
      </c>
      <c r="E8" s="103">
        <v>1.1518920981867736E-4</v>
      </c>
      <c r="F8" s="172">
        <v>9.425998928632588E-5</v>
      </c>
      <c r="G8" s="75">
        <f t="shared" si="0"/>
        <v>2.6869752545960055</v>
      </c>
      <c r="H8" s="75">
        <f t="shared" si="1"/>
        <v>3.4332143986456787</v>
      </c>
      <c r="I8" s="75">
        <f t="shared" si="2"/>
        <v>6.1201896532416846</v>
      </c>
      <c r="J8" s="73">
        <f t="shared" si="3"/>
        <v>1.0495772072579247E-4</v>
      </c>
      <c r="K8" s="73">
        <f t="shared" si="4"/>
        <v>1.0495221285689027E-4</v>
      </c>
      <c r="L8">
        <f>((105*K8+90*(K7+K9)+45*(K6+K10)-30*(K5+K11))/315)</f>
        <v>1.0391960340760424E-4</v>
      </c>
      <c r="M8" s="73">
        <f t="shared" si="9"/>
        <v>99285.322014473917</v>
      </c>
      <c r="N8" s="73">
        <f t="shared" si="5"/>
        <v>10.31769128794258</v>
      </c>
      <c r="O8" s="73">
        <f t="shared" si="6"/>
        <v>85613.422008960362</v>
      </c>
      <c r="P8" s="73">
        <f t="shared" si="7"/>
        <v>2901722.9506919151</v>
      </c>
      <c r="Q8" s="73">
        <f t="shared" si="10"/>
        <v>99280.163168829953</v>
      </c>
      <c r="R8" s="73">
        <f>SUM(Q8:$Q$102)</f>
        <v>7276966.3226583544</v>
      </c>
      <c r="S8" s="73">
        <f t="shared" si="8"/>
        <v>73.293475561246709</v>
      </c>
    </row>
    <row r="9" spans="1:23" ht="15" x14ac:dyDescent="0.25">
      <c r="A9" s="77">
        <v>7</v>
      </c>
      <c r="B9" s="55">
        <v>30046</v>
      </c>
      <c r="C9" s="55">
        <v>28727</v>
      </c>
      <c r="D9" s="55">
        <v>58773</v>
      </c>
      <c r="E9" s="103">
        <v>1.0410104194353127E-4</v>
      </c>
      <c r="F9" s="172">
        <v>7.8632523343228077E-5</v>
      </c>
      <c r="G9" s="75">
        <f t="shared" si="0"/>
        <v>2.2588764980809128</v>
      </c>
      <c r="H9" s="75">
        <f t="shared" si="1"/>
        <v>3.1278199062353407</v>
      </c>
      <c r="I9" s="75">
        <f t="shared" si="2"/>
        <v>5.386696404316254</v>
      </c>
      <c r="J9" s="73">
        <f t="shared" si="3"/>
        <v>9.1652568429657398E-5</v>
      </c>
      <c r="K9" s="73">
        <f t="shared" si="4"/>
        <v>9.1648368461316743E-5</v>
      </c>
      <c r="L9" s="73">
        <f t="shared" ref="L9:L72" si="11">((105*K9+90*(K8+K10)+45*(K7+K11)-30*(K6+K12))/315)</f>
        <v>9.2748432433258147E-5</v>
      </c>
      <c r="M9" s="73">
        <f>M8*(1-L8)</f>
        <v>99275.004323185974</v>
      </c>
      <c r="N9" s="73">
        <f t="shared" si="5"/>
        <v>9.2076010307791876</v>
      </c>
      <c r="O9" s="73">
        <f t="shared" si="6"/>
        <v>83516.609849852524</v>
      </c>
      <c r="P9" s="73">
        <f t="shared" si="7"/>
        <v>2816109.5286829546</v>
      </c>
      <c r="Q9" s="73">
        <f t="shared" si="10"/>
        <v>99270.400522670592</v>
      </c>
      <c r="R9" s="73">
        <f>SUM(Q9:$Q$102)</f>
        <v>7177686.1594895236</v>
      </c>
      <c r="S9" s="73">
        <f t="shared" si="8"/>
        <v>72.301041016556809</v>
      </c>
    </row>
    <row r="10" spans="1:23" ht="15" x14ac:dyDescent="0.25">
      <c r="A10" s="77">
        <v>8</v>
      </c>
      <c r="B10" s="55">
        <v>30282</v>
      </c>
      <c r="C10" s="55">
        <v>28944</v>
      </c>
      <c r="D10" s="55">
        <v>59226</v>
      </c>
      <c r="E10" s="103">
        <v>1.0464199828034985E-4</v>
      </c>
      <c r="F10" s="172">
        <v>7.8173896263737162E-5</v>
      </c>
      <c r="G10" s="75">
        <f t="shared" si="0"/>
        <v>2.2626652534576084</v>
      </c>
      <c r="H10" s="75">
        <f t="shared" si="1"/>
        <v>3.1687689919255542</v>
      </c>
      <c r="I10" s="75">
        <f t="shared" si="2"/>
        <v>5.4314342453831621</v>
      </c>
      <c r="J10" s="73">
        <f t="shared" si="3"/>
        <v>9.1706923401600008E-5</v>
      </c>
      <c r="K10" s="73">
        <f t="shared" si="4"/>
        <v>9.1702718450270559E-5</v>
      </c>
      <c r="L10" s="73">
        <f t="shared" si="11"/>
        <v>9.286289312210052E-5</v>
      </c>
      <c r="M10" s="73">
        <f t="shared" ref="M10:M73" si="12">M9*(1-L9)</f>
        <v>99265.796722155195</v>
      </c>
      <c r="N10" s="73">
        <f t="shared" si="5"/>
        <v>9.2181090716912877</v>
      </c>
      <c r="O10" s="73">
        <f t="shared" si="6"/>
        <v>81472.06225873834</v>
      </c>
      <c r="P10" s="73">
        <f t="shared" si="7"/>
        <v>2732592.9188331021</v>
      </c>
      <c r="Q10" s="73">
        <f t="shared" si="10"/>
        <v>99261.18766761935</v>
      </c>
      <c r="R10" s="73">
        <f>SUM(Q10:$Q$102)</f>
        <v>7078415.7589668538</v>
      </c>
      <c r="S10" s="73">
        <f t="shared" si="8"/>
        <v>71.307701068267534</v>
      </c>
    </row>
    <row r="11" spans="1:23" ht="15" x14ac:dyDescent="0.25">
      <c r="A11" s="77">
        <v>9</v>
      </c>
      <c r="B11" s="55">
        <v>30456</v>
      </c>
      <c r="C11" s="55">
        <v>29107</v>
      </c>
      <c r="D11" s="55">
        <v>59563</v>
      </c>
      <c r="E11" s="103">
        <v>1.1247416137355881E-4</v>
      </c>
      <c r="F11" s="172">
        <v>9.0232307909250125E-5</v>
      </c>
      <c r="G11" s="75">
        <f t="shared" si="0"/>
        <v>2.6263917863145432</v>
      </c>
      <c r="H11" s="75">
        <f t="shared" si="1"/>
        <v>3.4255130587931073</v>
      </c>
      <c r="I11" s="75">
        <f t="shared" si="2"/>
        <v>6.05190484510765</v>
      </c>
      <c r="J11" s="73">
        <f t="shared" si="3"/>
        <v>1.0160510459694189E-4</v>
      </c>
      <c r="K11" s="73">
        <f t="shared" si="4"/>
        <v>1.0159994297320729E-4</v>
      </c>
      <c r="L11" s="73">
        <f t="shared" si="11"/>
        <v>1.0072362358150486E-4</v>
      </c>
      <c r="M11" s="73">
        <f t="shared" si="12"/>
        <v>99256.578613083504</v>
      </c>
      <c r="N11" s="73">
        <f t="shared" si="5"/>
        <v>9.9974822622170905</v>
      </c>
      <c r="O11" s="73">
        <f t="shared" si="6"/>
        <v>79477.55758763745</v>
      </c>
      <c r="P11" s="73">
        <f t="shared" si="7"/>
        <v>2651120.856574364</v>
      </c>
      <c r="Q11" s="73">
        <f t="shared" si="10"/>
        <v>99251.579871952388</v>
      </c>
      <c r="R11" s="73">
        <f>SUM(Q11:$Q$102)</f>
        <v>6979154.5712992344</v>
      </c>
      <c r="S11" s="73">
        <f t="shared" si="8"/>
        <v>70.31427708691217</v>
      </c>
    </row>
    <row r="12" spans="1:23" ht="15" x14ac:dyDescent="0.25">
      <c r="A12" s="77">
        <v>10</v>
      </c>
      <c r="B12" s="55">
        <v>30642</v>
      </c>
      <c r="C12" s="55">
        <v>29270</v>
      </c>
      <c r="D12" s="55">
        <v>59912</v>
      </c>
      <c r="E12" s="103">
        <v>1.1723923936095607E-4</v>
      </c>
      <c r="F12" s="172">
        <v>1.106430091274734E-4</v>
      </c>
      <c r="G12" s="75">
        <f t="shared" si="0"/>
        <v>3.2385208771611462</v>
      </c>
      <c r="H12" s="75">
        <f t="shared" si="1"/>
        <v>3.5924447724984159</v>
      </c>
      <c r="I12" s="75">
        <f t="shared" si="2"/>
        <v>6.8309656496595625</v>
      </c>
      <c r="J12" s="73">
        <f t="shared" si="3"/>
        <v>1.1401665191713784E-4</v>
      </c>
      <c r="K12" s="73">
        <f t="shared" si="4"/>
        <v>1.1401015226575328E-4</v>
      </c>
      <c r="L12" s="73">
        <f t="shared" si="11"/>
        <v>1.1273538866596322E-4</v>
      </c>
      <c r="M12" s="73">
        <f t="shared" si="12"/>
        <v>99246.581130821287</v>
      </c>
      <c r="N12" s="73">
        <f t="shared" si="5"/>
        <v>11.188601897549233</v>
      </c>
      <c r="O12" s="73">
        <f t="shared" si="6"/>
        <v>77531.270556140298</v>
      </c>
      <c r="P12" s="73">
        <f t="shared" si="7"/>
        <v>2571643.2989867264</v>
      </c>
      <c r="Q12" s="73">
        <f t="shared" si="10"/>
        <v>99240.986829872505</v>
      </c>
      <c r="R12" s="73">
        <f>SUM(Q12:$Q$102)</f>
        <v>6879902.9914272819</v>
      </c>
      <c r="S12" s="73">
        <f t="shared" si="8"/>
        <v>69.321309742232614</v>
      </c>
    </row>
    <row r="13" spans="1:23" ht="15" x14ac:dyDescent="0.25">
      <c r="A13" s="77">
        <v>11</v>
      </c>
      <c r="B13" s="55">
        <v>30794</v>
      </c>
      <c r="C13" s="55">
        <v>29395</v>
      </c>
      <c r="D13" s="55">
        <v>60189</v>
      </c>
      <c r="E13" s="103">
        <v>1.1958616893811704E-4</v>
      </c>
      <c r="F13" s="172">
        <v>1.3138556424740114E-4</v>
      </c>
      <c r="G13" s="75">
        <f t="shared" si="0"/>
        <v>3.8620786610523563</v>
      </c>
      <c r="H13" s="75">
        <f t="shared" si="1"/>
        <v>3.6825364862803762</v>
      </c>
      <c r="I13" s="75">
        <f t="shared" si="2"/>
        <v>7.544615147332733</v>
      </c>
      <c r="J13" s="73">
        <f t="shared" si="3"/>
        <v>1.2534873726648943E-4</v>
      </c>
      <c r="K13" s="73">
        <f t="shared" si="4"/>
        <v>1.2534088144189326E-4</v>
      </c>
      <c r="L13" s="73">
        <f t="shared" si="11"/>
        <v>1.2484577559282846E-4</v>
      </c>
      <c r="M13" s="73">
        <f t="shared" si="12"/>
        <v>99235.392528923738</v>
      </c>
      <c r="N13" s="73">
        <f t="shared" si="5"/>
        <v>12.389119546525762</v>
      </c>
      <c r="O13" s="73">
        <f t="shared" si="6"/>
        <v>75631.736622654047</v>
      </c>
      <c r="P13" s="73">
        <f t="shared" si="7"/>
        <v>2494112.0284305867</v>
      </c>
      <c r="Q13" s="73">
        <f t="shared" si="10"/>
        <v>99229.197969150468</v>
      </c>
      <c r="R13" s="73">
        <f>SUM(Q13:$Q$102)</f>
        <v>6780662.0045974087</v>
      </c>
      <c r="S13" s="73">
        <f t="shared" si="8"/>
        <v>68.329069214101978</v>
      </c>
    </row>
    <row r="14" spans="1:23" ht="15" x14ac:dyDescent="0.25">
      <c r="A14" s="77">
        <v>12</v>
      </c>
      <c r="B14" s="55">
        <v>31054</v>
      </c>
      <c r="C14" s="55">
        <v>29736</v>
      </c>
      <c r="D14" s="55">
        <v>60790</v>
      </c>
      <c r="E14" s="103">
        <v>1.2807241505524838E-4</v>
      </c>
      <c r="F14" s="172">
        <v>1.436272958449416E-4</v>
      </c>
      <c r="G14" s="75">
        <f t="shared" si="0"/>
        <v>4.2709012692451838</v>
      </c>
      <c r="H14" s="75">
        <f t="shared" si="1"/>
        <v>3.9771607771256834</v>
      </c>
      <c r="I14" s="75">
        <f t="shared" si="2"/>
        <v>8.2480620463708672</v>
      </c>
      <c r="J14" s="73">
        <f t="shared" si="3"/>
        <v>1.3568123122834129E-4</v>
      </c>
      <c r="K14" s="73">
        <f t="shared" si="4"/>
        <v>1.3567202694642067E-4</v>
      </c>
      <c r="L14" s="73">
        <f t="shared" si="11"/>
        <v>1.3546641266763229E-4</v>
      </c>
      <c r="M14" s="73">
        <f t="shared" si="12"/>
        <v>99223.003409377212</v>
      </c>
      <c r="N14" s="73">
        <f t="shared" si="5"/>
        <v>13.441384325968102</v>
      </c>
      <c r="O14" s="73">
        <f t="shared" si="6"/>
        <v>73777.848116913141</v>
      </c>
      <c r="P14" s="73">
        <f t="shared" si="7"/>
        <v>2418480.2918079318</v>
      </c>
      <c r="Q14" s="73">
        <f t="shared" si="10"/>
        <v>99216.282717214228</v>
      </c>
      <c r="R14" s="73">
        <f>SUM(Q14:$Q$102)</f>
        <v>6681432.8066282589</v>
      </c>
      <c r="S14" s="73">
        <f t="shared" si="8"/>
        <v>67.337538444203361</v>
      </c>
    </row>
    <row r="15" spans="1:23" ht="15" x14ac:dyDescent="0.25">
      <c r="A15" s="77">
        <v>13</v>
      </c>
      <c r="B15" s="55">
        <v>29290</v>
      </c>
      <c r="C15" s="55">
        <v>28532</v>
      </c>
      <c r="D15" s="55">
        <v>57822</v>
      </c>
      <c r="E15" s="103">
        <v>1.4614431616407115E-4</v>
      </c>
      <c r="F15" s="172">
        <v>1.4496171745847949E-4</v>
      </c>
      <c r="G15" s="75">
        <f t="shared" si="0"/>
        <v>4.1360477225253369</v>
      </c>
      <c r="H15" s="75">
        <f t="shared" si="1"/>
        <v>4.2805670204456439</v>
      </c>
      <c r="I15" s="75">
        <f t="shared" si="2"/>
        <v>8.4166147429709817</v>
      </c>
      <c r="J15" s="73">
        <f t="shared" si="3"/>
        <v>1.4556076827109028E-4</v>
      </c>
      <c r="K15" s="73">
        <f t="shared" si="4"/>
        <v>1.4555017481654442E-4</v>
      </c>
      <c r="L15" s="73">
        <f t="shared" si="11"/>
        <v>1.449473897343887E-4</v>
      </c>
      <c r="M15" s="73">
        <f t="shared" si="12"/>
        <v>99209.562025051244</v>
      </c>
      <c r="N15" s="73">
        <f t="shared" si="5"/>
        <v>14.380167052222532</v>
      </c>
      <c r="O15" s="73">
        <f t="shared" si="6"/>
        <v>71968.637752677474</v>
      </c>
      <c r="P15" s="73">
        <f t="shared" si="7"/>
        <v>2344702.443691019</v>
      </c>
      <c r="Q15" s="73">
        <f t="shared" si="10"/>
        <v>99202.37194152514</v>
      </c>
      <c r="R15" s="73">
        <f>SUM(Q15:$Q$102)</f>
        <v>6582216.523911044</v>
      </c>
      <c r="S15" s="73">
        <f t="shared" si="8"/>
        <v>66.346593912479719</v>
      </c>
    </row>
    <row r="16" spans="1:23" ht="15" x14ac:dyDescent="0.25">
      <c r="A16" s="77">
        <v>14</v>
      </c>
      <c r="B16" s="55">
        <v>30869</v>
      </c>
      <c r="C16" s="55">
        <v>28952</v>
      </c>
      <c r="D16" s="55">
        <v>59821</v>
      </c>
      <c r="E16" s="103">
        <v>1.6988043898000268E-4</v>
      </c>
      <c r="F16" s="172">
        <v>1.4098062499604498E-4</v>
      </c>
      <c r="G16" s="75">
        <f t="shared" si="0"/>
        <v>4.0816710548854944</v>
      </c>
      <c r="H16" s="75">
        <f t="shared" si="1"/>
        <v>5.2440392708737029</v>
      </c>
      <c r="I16" s="75">
        <f t="shared" si="2"/>
        <v>9.3257103257591965</v>
      </c>
      <c r="J16" s="73">
        <f t="shared" si="3"/>
        <v>1.5589358796675408E-4</v>
      </c>
      <c r="K16" s="73">
        <f t="shared" si="4"/>
        <v>1.5588143719280634E-4</v>
      </c>
      <c r="L16" s="73">
        <f t="shared" si="11"/>
        <v>1.5466229919667391E-4</v>
      </c>
      <c r="M16" s="73">
        <f t="shared" si="12"/>
        <v>99195.181857999021</v>
      </c>
      <c r="N16" s="73">
        <f t="shared" si="5"/>
        <v>15.341754895387567</v>
      </c>
      <c r="O16" s="73">
        <f t="shared" si="6"/>
        <v>70203.12788926097</v>
      </c>
      <c r="P16" s="73">
        <f t="shared" si="7"/>
        <v>2272733.8059383417</v>
      </c>
      <c r="Q16" s="73">
        <f t="shared" si="10"/>
        <v>99187.510980551335</v>
      </c>
      <c r="R16" s="73">
        <f>SUM(Q16:$Q$102)</f>
        <v>6483014.1519695185</v>
      </c>
      <c r="S16" s="73">
        <f t="shared" si="8"/>
        <v>65.356139588010976</v>
      </c>
    </row>
    <row r="17" spans="1:19" ht="15" x14ac:dyDescent="0.25">
      <c r="A17" s="77">
        <v>15</v>
      </c>
      <c r="B17" s="55">
        <v>29347</v>
      </c>
      <c r="C17" s="55">
        <v>27835</v>
      </c>
      <c r="D17" s="55">
        <v>57182</v>
      </c>
      <c r="E17" s="103">
        <v>1.9594556245796792E-4</v>
      </c>
      <c r="F17" s="172">
        <v>1.3931614143810171E-4</v>
      </c>
      <c r="G17" s="75">
        <f t="shared" si="0"/>
        <v>3.8778647969295612</v>
      </c>
      <c r="H17" s="75">
        <f t="shared" si="1"/>
        <v>5.7504144214539847</v>
      </c>
      <c r="I17" s="75">
        <f t="shared" si="2"/>
        <v>9.6282792183835468</v>
      </c>
      <c r="J17" s="73">
        <f t="shared" si="3"/>
        <v>1.6837954633247432E-4</v>
      </c>
      <c r="K17" s="73">
        <f t="shared" si="4"/>
        <v>1.6836537129227835E-4</v>
      </c>
      <c r="L17" s="73">
        <f t="shared" si="11"/>
        <v>1.6783397054306474E-4</v>
      </c>
      <c r="M17" s="73">
        <f t="shared" si="12"/>
        <v>99179.840103103634</v>
      </c>
      <c r="N17" s="73">
        <f t="shared" si="5"/>
        <v>16.645746362337377</v>
      </c>
      <c r="O17" s="73">
        <f t="shared" si="6"/>
        <v>68480.26352399106</v>
      </c>
      <c r="P17" s="73">
        <f t="shared" si="7"/>
        <v>2202530.6780490805</v>
      </c>
      <c r="Q17" s="73">
        <f t="shared" si="10"/>
        <v>99171.517229922465</v>
      </c>
      <c r="R17" s="73">
        <f>SUM(Q17:$Q$102)</f>
        <v>6383826.6409889683</v>
      </c>
      <c r="S17" s="73">
        <f t="shared" si="8"/>
        <v>64.366171939303214</v>
      </c>
    </row>
    <row r="18" spans="1:19" ht="15" x14ac:dyDescent="0.25">
      <c r="A18" s="77">
        <v>16</v>
      </c>
      <c r="B18" s="55">
        <v>27979</v>
      </c>
      <c r="C18" s="55">
        <v>26587</v>
      </c>
      <c r="D18" s="55">
        <v>54566</v>
      </c>
      <c r="E18" s="103">
        <v>2.3082909953397928E-4</v>
      </c>
      <c r="F18" s="172">
        <v>1.4437634211808789E-4</v>
      </c>
      <c r="G18" s="75">
        <f t="shared" si="0"/>
        <v>3.8385338078936027</v>
      </c>
      <c r="H18" s="75">
        <f t="shared" si="1"/>
        <v>6.4583673758612061</v>
      </c>
      <c r="I18" s="75">
        <f t="shared" si="2"/>
        <v>10.296901183754809</v>
      </c>
      <c r="J18" s="73">
        <f t="shared" si="3"/>
        <v>1.8870544265210586E-4</v>
      </c>
      <c r="K18" s="73">
        <f t="shared" si="4"/>
        <v>1.8868763890000917E-4</v>
      </c>
      <c r="L18" s="73">
        <f t="shared" si="11"/>
        <v>1.9032804481835952E-4</v>
      </c>
      <c r="M18" s="73">
        <f t="shared" si="12"/>
        <v>99163.194356741296</v>
      </c>
      <c r="N18" s="73">
        <f t="shared" si="5"/>
        <v>18.873536899860483</v>
      </c>
      <c r="O18" s="73">
        <f t="shared" si="6"/>
        <v>66798.800204351195</v>
      </c>
      <c r="P18" s="73">
        <f t="shared" si="7"/>
        <v>2134050.4145250893</v>
      </c>
      <c r="Q18" s="73">
        <f t="shared" si="10"/>
        <v>99153.757588291366</v>
      </c>
      <c r="R18" s="73">
        <f>SUM(Q18:$Q$102)</f>
        <v>6284655.1237590462</v>
      </c>
      <c r="S18" s="73">
        <f t="shared" si="8"/>
        <v>63.376892651822928</v>
      </c>
    </row>
    <row r="19" spans="1:19" ht="15" x14ac:dyDescent="0.25">
      <c r="A19" s="77">
        <v>17</v>
      </c>
      <c r="B19" s="55">
        <v>27844</v>
      </c>
      <c r="C19" s="55">
        <v>26330</v>
      </c>
      <c r="D19" s="55">
        <v>54174</v>
      </c>
      <c r="E19" s="103">
        <v>2.8945829686176345E-4</v>
      </c>
      <c r="F19" s="172">
        <v>1.5601509851493426E-4</v>
      </c>
      <c r="G19" s="75">
        <f t="shared" si="0"/>
        <v>4.1078775438982191</v>
      </c>
      <c r="H19" s="75">
        <f t="shared" si="1"/>
        <v>8.0596768178189411</v>
      </c>
      <c r="I19" s="75">
        <f t="shared" si="2"/>
        <v>12.16755436171716</v>
      </c>
      <c r="J19" s="73">
        <f t="shared" si="3"/>
        <v>2.2460136526225054E-4</v>
      </c>
      <c r="K19" s="73">
        <f t="shared" si="4"/>
        <v>2.2457614426396599E-4</v>
      </c>
      <c r="L19" s="73">
        <f t="shared" si="11"/>
        <v>2.2876449296032898E-4</v>
      </c>
      <c r="M19" s="73">
        <f t="shared" si="12"/>
        <v>99144.320819841436</v>
      </c>
      <c r="N19" s="73">
        <f t="shared" si="5"/>
        <v>22.680700282246107</v>
      </c>
      <c r="O19" s="73">
        <f t="shared" si="6"/>
        <v>65157.157579816681</v>
      </c>
      <c r="P19" s="73">
        <f t="shared" si="7"/>
        <v>2067251.6143207375</v>
      </c>
      <c r="Q19" s="73">
        <f t="shared" si="10"/>
        <v>99132.980469700313</v>
      </c>
      <c r="R19" s="73">
        <f>SUM(Q19:$Q$102)</f>
        <v>6185501.3661707537</v>
      </c>
      <c r="S19" s="73">
        <f t="shared" si="8"/>
        <v>62.388862165999818</v>
      </c>
    </row>
    <row r="20" spans="1:19" ht="15" x14ac:dyDescent="0.25">
      <c r="A20" s="77">
        <v>18</v>
      </c>
      <c r="B20" s="55">
        <v>28196</v>
      </c>
      <c r="C20" s="55">
        <v>26660</v>
      </c>
      <c r="D20" s="55">
        <v>54856</v>
      </c>
      <c r="E20" s="103">
        <v>3.8455310961898754E-4</v>
      </c>
      <c r="F20" s="172">
        <v>1.7001173729033661E-4</v>
      </c>
      <c r="G20" s="75">
        <f t="shared" si="0"/>
        <v>4.5325129161603739</v>
      </c>
      <c r="H20" s="75">
        <f t="shared" si="1"/>
        <v>10.842859478816973</v>
      </c>
      <c r="I20" s="75">
        <f t="shared" si="2"/>
        <v>15.375372394977347</v>
      </c>
      <c r="J20" s="73">
        <f t="shared" si="3"/>
        <v>2.8028606524313379E-4</v>
      </c>
      <c r="K20" s="73">
        <f t="shared" si="4"/>
        <v>2.80246788773586E-4</v>
      </c>
      <c r="L20" s="73">
        <f t="shared" si="11"/>
        <v>2.8469725621358517E-4</v>
      </c>
      <c r="M20" s="73">
        <f t="shared" si="12"/>
        <v>99121.64011955919</v>
      </c>
      <c r="N20" s="73">
        <f t="shared" si="5"/>
        <v>28.219658973437618</v>
      </c>
      <c r="O20" s="73">
        <f t="shared" si="6"/>
        <v>63553.416522634339</v>
      </c>
      <c r="P20" s="73">
        <f t="shared" si="7"/>
        <v>2002094.4567409211</v>
      </c>
      <c r="Q20" s="73">
        <f t="shared" si="10"/>
        <v>99107.530290072464</v>
      </c>
      <c r="R20" s="73">
        <f>SUM(Q20:$Q$102)</f>
        <v>6086368.3857010528</v>
      </c>
      <c r="S20" s="73">
        <f t="shared" si="8"/>
        <v>61.403023379755993</v>
      </c>
    </row>
    <row r="21" spans="1:19" ht="15" x14ac:dyDescent="0.25">
      <c r="A21" s="77">
        <v>19</v>
      </c>
      <c r="B21" s="55">
        <v>28022</v>
      </c>
      <c r="C21" s="55">
        <v>26578</v>
      </c>
      <c r="D21" s="55">
        <v>54600</v>
      </c>
      <c r="E21" s="103">
        <v>5.0992257792277886E-4</v>
      </c>
      <c r="F21" s="172">
        <v>1.8034109993256167E-4</v>
      </c>
      <c r="G21" s="75">
        <f t="shared" si="0"/>
        <v>4.7931057540076241</v>
      </c>
      <c r="H21" s="75">
        <f t="shared" si="1"/>
        <v>14.28905047855211</v>
      </c>
      <c r="I21" s="75">
        <f t="shared" si="2"/>
        <v>19.082156232559733</v>
      </c>
      <c r="J21" s="73">
        <f t="shared" si="3"/>
        <v>3.4949004088937239E-4</v>
      </c>
      <c r="K21" s="73">
        <f t="shared" si="4"/>
        <v>3.4942897635903414E-4</v>
      </c>
      <c r="L21" s="73">
        <f t="shared" si="11"/>
        <v>3.4848146310932176E-4</v>
      </c>
      <c r="M21" s="73">
        <f t="shared" si="12"/>
        <v>99093.420460585752</v>
      </c>
      <c r="N21" s="73">
        <f t="shared" si="5"/>
        <v>34.532220146604232</v>
      </c>
      <c r="O21" s="73">
        <f t="shared" si="6"/>
        <v>61985.681013977905</v>
      </c>
      <c r="P21" s="73">
        <f t="shared" si="7"/>
        <v>1938541.0402182869</v>
      </c>
      <c r="Q21" s="73">
        <f t="shared" si="10"/>
        <v>99076.154350512457</v>
      </c>
      <c r="R21" s="73">
        <f>SUM(Q21:$Q$102)</f>
        <v>5987260.855410981</v>
      </c>
      <c r="S21" s="73">
        <f t="shared" si="8"/>
        <v>60.420367241157088</v>
      </c>
    </row>
    <row r="22" spans="1:19" ht="15" x14ac:dyDescent="0.25">
      <c r="A22" s="77">
        <v>20</v>
      </c>
      <c r="B22" s="55">
        <v>26908</v>
      </c>
      <c r="C22" s="55">
        <v>25613</v>
      </c>
      <c r="D22" s="55">
        <v>52521</v>
      </c>
      <c r="E22" s="103">
        <v>6.2884108190722611E-4</v>
      </c>
      <c r="F22" s="172">
        <v>1.8355442793953369E-4</v>
      </c>
      <c r="G22" s="75">
        <f t="shared" si="0"/>
        <v>4.7013795628152764</v>
      </c>
      <c r="H22" s="75">
        <f t="shared" si="1"/>
        <v>16.920855831959638</v>
      </c>
      <c r="I22" s="75">
        <f t="shared" si="2"/>
        <v>21.622235394774915</v>
      </c>
      <c r="J22" s="73">
        <f t="shared" si="3"/>
        <v>4.1168742778650283E-4</v>
      </c>
      <c r="K22" s="73">
        <f t="shared" si="4"/>
        <v>4.1160269614537448E-4</v>
      </c>
      <c r="L22" s="73">
        <f t="shared" si="11"/>
        <v>4.0498331164590383E-4</v>
      </c>
      <c r="M22" s="73">
        <f t="shared" si="12"/>
        <v>99058.888240439148</v>
      </c>
      <c r="N22" s="73">
        <f t="shared" si="5"/>
        <v>40.11719660757808</v>
      </c>
      <c r="O22" s="73">
        <f t="shared" si="6"/>
        <v>60452.761125040321</v>
      </c>
      <c r="P22" s="73">
        <f t="shared" si="7"/>
        <v>1876555.3592043088</v>
      </c>
      <c r="Q22" s="73">
        <f t="shared" si="10"/>
        <v>99038.829642135359</v>
      </c>
      <c r="R22" s="73">
        <f>SUM(Q22:$Q$102)</f>
        <v>5888184.7010604683</v>
      </c>
      <c r="S22" s="73">
        <f t="shared" si="8"/>
        <v>59.441255657629263</v>
      </c>
    </row>
    <row r="23" spans="1:19" ht="15" x14ac:dyDescent="0.25">
      <c r="A23" s="77">
        <v>21</v>
      </c>
      <c r="B23" s="55">
        <v>26542</v>
      </c>
      <c r="C23" s="55">
        <v>25428</v>
      </c>
      <c r="D23" s="55">
        <v>51970</v>
      </c>
      <c r="E23" s="103">
        <v>6.9892357872393016E-4</v>
      </c>
      <c r="F23" s="172">
        <v>1.814386734199889E-4</v>
      </c>
      <c r="G23" s="75">
        <f t="shared" si="0"/>
        <v>4.6136225877234773</v>
      </c>
      <c r="H23" s="75">
        <f t="shared" si="1"/>
        <v>18.550829626490554</v>
      </c>
      <c r="I23" s="75">
        <f t="shared" si="2"/>
        <v>23.16445221421403</v>
      </c>
      <c r="J23" s="73">
        <f t="shared" si="3"/>
        <v>4.4572738530332943E-4</v>
      </c>
      <c r="K23" s="73">
        <f t="shared" si="4"/>
        <v>4.4562806360970431E-4</v>
      </c>
      <c r="L23" s="73">
        <f t="shared" si="11"/>
        <v>4.4066790379239054E-4</v>
      </c>
      <c r="M23" s="73">
        <f t="shared" si="12"/>
        <v>99018.77104383157</v>
      </c>
      <c r="N23" s="73">
        <f t="shared" si="5"/>
        <v>43.634394271983183</v>
      </c>
      <c r="O23" s="73">
        <f t="shared" si="6"/>
        <v>58954.41830794319</v>
      </c>
      <c r="P23" s="73">
        <f t="shared" si="7"/>
        <v>1816102.5980792686</v>
      </c>
      <c r="Q23" s="73">
        <f t="shared" si="10"/>
        <v>98996.953846695571</v>
      </c>
      <c r="R23" s="73">
        <f>SUM(Q23:$Q$102)</f>
        <v>5789145.8714183336</v>
      </c>
      <c r="S23" s="73">
        <f t="shared" si="8"/>
        <v>58.465135553497376</v>
      </c>
    </row>
    <row r="24" spans="1:19" ht="15" x14ac:dyDescent="0.25">
      <c r="A24" s="77">
        <v>22</v>
      </c>
      <c r="B24" s="55">
        <v>27239</v>
      </c>
      <c r="C24" s="55">
        <v>25556</v>
      </c>
      <c r="D24" s="55">
        <v>52795</v>
      </c>
      <c r="E24" s="103">
        <v>7.1634570290681865E-4</v>
      </c>
      <c r="F24" s="172">
        <v>1.7895790589167834E-4</v>
      </c>
      <c r="G24" s="75">
        <f t="shared" si="0"/>
        <v>4.5734482429677312</v>
      </c>
      <c r="H24" s="75">
        <f t="shared" si="1"/>
        <v>19.512540601478833</v>
      </c>
      <c r="I24" s="75">
        <f t="shared" si="2"/>
        <v>24.085988844446565</v>
      </c>
      <c r="J24" s="73">
        <f t="shared" si="3"/>
        <v>4.5621723353436055E-4</v>
      </c>
      <c r="K24" s="73">
        <f t="shared" si="4"/>
        <v>4.5611318227611886E-4</v>
      </c>
      <c r="L24" s="73">
        <f t="shared" si="11"/>
        <v>4.5397190505572623E-4</v>
      </c>
      <c r="M24" s="73">
        <f t="shared" si="12"/>
        <v>98975.136649559587</v>
      </c>
      <c r="N24" s="73">
        <f t="shared" si="5"/>
        <v>44.931931337952847</v>
      </c>
      <c r="O24" s="73">
        <f t="shared" si="6"/>
        <v>57491.15998830062</v>
      </c>
      <c r="P24" s="73">
        <f t="shared" si="7"/>
        <v>1757148.1797713258</v>
      </c>
      <c r="Q24" s="73">
        <f t="shared" si="10"/>
        <v>98952.67068389061</v>
      </c>
      <c r="R24" s="73">
        <f>SUM(Q24:$Q$102)</f>
        <v>5690148.9175716378</v>
      </c>
      <c r="S24" s="73">
        <f t="shared" si="8"/>
        <v>57.490690189382605</v>
      </c>
    </row>
    <row r="25" spans="1:19" ht="15" x14ac:dyDescent="0.25">
      <c r="A25" s="77">
        <v>23</v>
      </c>
      <c r="B25" s="55">
        <v>28915</v>
      </c>
      <c r="C25" s="55">
        <v>27552</v>
      </c>
      <c r="D25" s="55">
        <v>56467</v>
      </c>
      <c r="E25" s="103">
        <v>7.1363694745153891E-4</v>
      </c>
      <c r="F25" s="172">
        <v>1.805400071997777E-4</v>
      </c>
      <c r="G25" s="75">
        <f t="shared" si="0"/>
        <v>4.9742382783682748</v>
      </c>
      <c r="H25" s="75">
        <f t="shared" si="1"/>
        <v>20.634812335561246</v>
      </c>
      <c r="I25" s="75">
        <f t="shared" si="2"/>
        <v>25.609050613929522</v>
      </c>
      <c r="J25" s="73">
        <f t="shared" si="3"/>
        <v>4.535224221922454E-4</v>
      </c>
      <c r="K25" s="73">
        <f t="shared" si="4"/>
        <v>4.5341959644362717E-4</v>
      </c>
      <c r="L25" s="73">
        <f t="shared" si="11"/>
        <v>4.5741523987942657E-4</v>
      </c>
      <c r="M25" s="73">
        <f t="shared" si="12"/>
        <v>98930.204718221634</v>
      </c>
      <c r="N25" s="73">
        <f t="shared" si="5"/>
        <v>45.252183322503697</v>
      </c>
      <c r="O25" s="73">
        <f t="shared" si="6"/>
        <v>56063.473772562807</v>
      </c>
      <c r="P25" s="73">
        <f t="shared" si="7"/>
        <v>1699657.0197830251</v>
      </c>
      <c r="Q25" s="73">
        <f t="shared" si="10"/>
        <v>98907.578626560382</v>
      </c>
      <c r="R25" s="73">
        <f>SUM(Q25:$Q$102)</f>
        <v>5591196.2468877472</v>
      </c>
      <c r="S25" s="73">
        <f t="shared" si="8"/>
        <v>56.51657411215205</v>
      </c>
    </row>
    <row r="26" spans="1:19" ht="15" x14ac:dyDescent="0.25">
      <c r="A26" s="77">
        <v>24</v>
      </c>
      <c r="B26" s="55">
        <v>29273</v>
      </c>
      <c r="C26" s="55">
        <v>28264</v>
      </c>
      <c r="D26" s="55">
        <v>57537</v>
      </c>
      <c r="E26" s="103">
        <v>7.2225106040333113E-4</v>
      </c>
      <c r="F26" s="172">
        <v>1.8831495900151042E-4</v>
      </c>
      <c r="G26" s="75">
        <f t="shared" si="0"/>
        <v>5.3225340012186901</v>
      </c>
      <c r="H26" s="75">
        <f t="shared" si="1"/>
        <v>21.142455291186714</v>
      </c>
      <c r="I26" s="75">
        <f t="shared" si="2"/>
        <v>26.464989292405406</v>
      </c>
      <c r="J26" s="73">
        <f t="shared" si="3"/>
        <v>4.5996470605706599E-4</v>
      </c>
      <c r="K26" s="73">
        <f t="shared" si="4"/>
        <v>4.5985893850875037E-4</v>
      </c>
      <c r="L26" s="73">
        <f t="shared" si="11"/>
        <v>4.6563471491134489E-4</v>
      </c>
      <c r="M26" s="73">
        <f t="shared" si="12"/>
        <v>98884.95253489913</v>
      </c>
      <c r="N26" s="73">
        <f t="shared" si="5"/>
        <v>46.044266682612943</v>
      </c>
      <c r="O26" s="73">
        <f t="shared" si="6"/>
        <v>54671.053156349903</v>
      </c>
      <c r="P26" s="73">
        <f t="shared" si="7"/>
        <v>1643593.5460104623</v>
      </c>
      <c r="Q26" s="73">
        <f t="shared" si="10"/>
        <v>98861.930401557824</v>
      </c>
      <c r="R26" s="73">
        <f>SUM(Q26:$Q$102)</f>
        <v>5492288.6682611862</v>
      </c>
      <c r="S26" s="73">
        <f t="shared" si="8"/>
        <v>55.542208672475333</v>
      </c>
    </row>
    <row r="27" spans="1:19" ht="15" x14ac:dyDescent="0.25">
      <c r="A27" s="77">
        <v>25</v>
      </c>
      <c r="B27" s="55">
        <v>30031</v>
      </c>
      <c r="C27" s="55">
        <v>28446</v>
      </c>
      <c r="D27" s="55">
        <v>58477</v>
      </c>
      <c r="E27" s="103">
        <v>7.5231076474732348E-4</v>
      </c>
      <c r="F27" s="172">
        <v>2.0220899845887179E-4</v>
      </c>
      <c r="G27" s="75">
        <f t="shared" si="0"/>
        <v>5.7520371701610671</v>
      </c>
      <c r="H27" s="75">
        <f t="shared" si="1"/>
        <v>22.592644576126872</v>
      </c>
      <c r="I27" s="75">
        <f t="shared" si="2"/>
        <v>28.344681746287939</v>
      </c>
      <c r="J27" s="73">
        <f t="shared" si="3"/>
        <v>4.8471504602301654E-4</v>
      </c>
      <c r="K27" s="73">
        <f t="shared" si="4"/>
        <v>4.845975906634381E-4</v>
      </c>
      <c r="L27" s="73">
        <f t="shared" si="11"/>
        <v>4.8591139472175024E-4</v>
      </c>
      <c r="M27" s="73">
        <f t="shared" si="12"/>
        <v>98838.908268216517</v>
      </c>
      <c r="N27" s="73">
        <f t="shared" si="5"/>
        <v>48.026951769381412</v>
      </c>
      <c r="O27" s="73">
        <f t="shared" si="6"/>
        <v>53312.776991316634</v>
      </c>
      <c r="P27" s="73">
        <f t="shared" si="7"/>
        <v>1588922.4928541123</v>
      </c>
      <c r="Q27" s="73">
        <f t="shared" si="10"/>
        <v>98814.894792331819</v>
      </c>
      <c r="R27" s="73">
        <f>SUM(Q27:$Q$102)</f>
        <v>5393426.7378596291</v>
      </c>
      <c r="S27" s="73">
        <f t="shared" si="8"/>
        <v>54.567850175192447</v>
      </c>
    </row>
    <row r="28" spans="1:19" ht="15" x14ac:dyDescent="0.25">
      <c r="A28" s="77">
        <v>26</v>
      </c>
      <c r="B28" s="55">
        <v>31058</v>
      </c>
      <c r="C28" s="55">
        <v>29307</v>
      </c>
      <c r="D28" s="55">
        <v>60365</v>
      </c>
      <c r="E28" s="103">
        <v>7.9452879917652028E-4</v>
      </c>
      <c r="F28" s="172">
        <v>2.2061117769802717E-4</v>
      </c>
      <c r="G28" s="75">
        <f t="shared" si="0"/>
        <v>6.4654517847960822</v>
      </c>
      <c r="H28" s="75">
        <f t="shared" si="1"/>
        <v>24.676475444824366</v>
      </c>
      <c r="I28" s="75">
        <f t="shared" si="2"/>
        <v>31.14192722962045</v>
      </c>
      <c r="J28" s="73">
        <f t="shared" si="3"/>
        <v>5.1589376674596947E-4</v>
      </c>
      <c r="K28" s="73">
        <f t="shared" si="4"/>
        <v>5.1576071643766319E-4</v>
      </c>
      <c r="L28" s="73">
        <f t="shared" si="11"/>
        <v>5.1487360078932606E-4</v>
      </c>
      <c r="M28" s="73">
        <f t="shared" si="12"/>
        <v>98790.881316447136</v>
      </c>
      <c r="N28" s="73">
        <f t="shared" si="5"/>
        <v>50.864816788540338</v>
      </c>
      <c r="O28" s="73">
        <f t="shared" si="6"/>
        <v>51987.191907797358</v>
      </c>
      <c r="P28" s="73">
        <f t="shared" si="7"/>
        <v>1535609.7158627959</v>
      </c>
      <c r="Q28" s="73">
        <f t="shared" si="10"/>
        <v>98765.448908052873</v>
      </c>
      <c r="R28" s="73">
        <f>SUM(Q28:$Q$102)</f>
        <v>5294611.8430672977</v>
      </c>
      <c r="S28" s="73">
        <f t="shared" si="8"/>
        <v>53.59413513184063</v>
      </c>
    </row>
    <row r="29" spans="1:19" ht="15" x14ac:dyDescent="0.25">
      <c r="A29" s="77">
        <v>27</v>
      </c>
      <c r="B29" s="55">
        <v>31816</v>
      </c>
      <c r="C29" s="55">
        <v>29639</v>
      </c>
      <c r="D29" s="55">
        <v>61455</v>
      </c>
      <c r="E29" s="103">
        <v>8.3139402967889612E-4</v>
      </c>
      <c r="F29" s="172">
        <v>2.4114802453454985E-4</v>
      </c>
      <c r="G29" s="75">
        <f t="shared" si="0"/>
        <v>7.147386299179523</v>
      </c>
      <c r="H29" s="75">
        <f t="shared" si="1"/>
        <v>26.451632448263759</v>
      </c>
      <c r="I29" s="75">
        <f t="shared" si="2"/>
        <v>33.599018747443282</v>
      </c>
      <c r="J29" s="73">
        <f t="shared" si="3"/>
        <v>5.4672555117473408E-4</v>
      </c>
      <c r="K29" s="73">
        <f t="shared" si="4"/>
        <v>5.465761239936695E-4</v>
      </c>
      <c r="L29" s="73">
        <f t="shared" si="11"/>
        <v>5.4241824919094785E-4</v>
      </c>
      <c r="M29" s="73">
        <f t="shared" si="12"/>
        <v>98740.016499658595</v>
      </c>
      <c r="N29" s="73">
        <f t="shared" si="5"/>
        <v>53.558386874836287</v>
      </c>
      <c r="O29" s="73">
        <f t="shared" si="6"/>
        <v>50693.097634248661</v>
      </c>
      <c r="P29" s="73">
        <f t="shared" si="7"/>
        <v>1483622.5239549987</v>
      </c>
      <c r="Q29" s="73">
        <f t="shared" si="10"/>
        <v>98713.237306221185</v>
      </c>
      <c r="R29" s="73">
        <f>SUM(Q29:$Q$102)</f>
        <v>5195846.3941592453</v>
      </c>
      <c r="S29" s="73">
        <f t="shared" si="8"/>
        <v>52.621485982607773</v>
      </c>
    </row>
    <row r="30" spans="1:19" ht="15" x14ac:dyDescent="0.25">
      <c r="A30" s="77">
        <v>28</v>
      </c>
      <c r="B30" s="55">
        <v>32289</v>
      </c>
      <c r="C30" s="55">
        <v>30506</v>
      </c>
      <c r="D30" s="55">
        <v>62795</v>
      </c>
      <c r="E30" s="103">
        <v>8.5159110940725069E-4</v>
      </c>
      <c r="F30" s="172">
        <v>2.6149537113416207E-4</v>
      </c>
      <c r="G30" s="75">
        <f t="shared" si="0"/>
        <v>7.9771777918187485</v>
      </c>
      <c r="H30" s="75">
        <f t="shared" si="1"/>
        <v>27.497025331650718</v>
      </c>
      <c r="I30" s="75">
        <f t="shared" si="2"/>
        <v>35.474203123469465</v>
      </c>
      <c r="J30" s="73">
        <f t="shared" si="3"/>
        <v>5.649208236877055E-4</v>
      </c>
      <c r="K30" s="73">
        <f t="shared" si="4"/>
        <v>5.6476128596272268E-4</v>
      </c>
      <c r="L30" s="73">
        <f t="shared" si="11"/>
        <v>5.6294640363308533E-4</v>
      </c>
      <c r="M30" s="73">
        <f t="shared" si="12"/>
        <v>98686.458112783759</v>
      </c>
      <c r="N30" s="73">
        <f t="shared" si="5"/>
        <v>55.555186681871419</v>
      </c>
      <c r="O30" s="73">
        <f t="shared" si="6"/>
        <v>49429.854412667148</v>
      </c>
      <c r="P30" s="73">
        <f t="shared" si="7"/>
        <v>1432929.4263207503</v>
      </c>
      <c r="Q30" s="73">
        <f t="shared" si="10"/>
        <v>98658.680519442831</v>
      </c>
      <c r="R30" s="73">
        <f>SUM(Q30:$Q$102)</f>
        <v>5097133.1568530239</v>
      </c>
      <c r="S30" s="73">
        <f t="shared" si="8"/>
        <v>51.649772971158498</v>
      </c>
    </row>
    <row r="31" spans="1:19" ht="15" x14ac:dyDescent="0.25">
      <c r="A31" s="77">
        <v>29</v>
      </c>
      <c r="B31" s="55">
        <v>34569</v>
      </c>
      <c r="C31" s="55">
        <v>32955</v>
      </c>
      <c r="D31" s="55">
        <v>67524</v>
      </c>
      <c r="E31" s="103">
        <v>8.5852010365184924E-4</v>
      </c>
      <c r="F31" s="172">
        <v>2.8002750733334002E-4</v>
      </c>
      <c r="G31" s="75">
        <f t="shared" si="0"/>
        <v>9.2283065041702201</v>
      </c>
      <c r="H31" s="75">
        <f t="shared" si="1"/>
        <v>29.678181463140778</v>
      </c>
      <c r="I31" s="75">
        <f t="shared" si="2"/>
        <v>38.906487967310994</v>
      </c>
      <c r="J31" s="73">
        <f t="shared" si="3"/>
        <v>5.7618754764692545E-4</v>
      </c>
      <c r="K31" s="73">
        <f t="shared" si="4"/>
        <v>5.7602158347880295E-4</v>
      </c>
      <c r="L31" s="73">
        <f t="shared" si="11"/>
        <v>5.7705663782276189E-4</v>
      </c>
      <c r="M31" s="73">
        <f t="shared" si="12"/>
        <v>98630.902926101888</v>
      </c>
      <c r="N31" s="73">
        <f t="shared" si="5"/>
        <v>56.915617227961775</v>
      </c>
      <c r="O31" s="73">
        <f t="shared" si="6"/>
        <v>48197.100540383835</v>
      </c>
      <c r="P31" s="73">
        <f t="shared" si="7"/>
        <v>1383499.571908083</v>
      </c>
      <c r="Q31" s="73">
        <f t="shared" si="10"/>
        <v>98602.445117487907</v>
      </c>
      <c r="R31" s="73">
        <f>SUM(Q31:$Q$102)</f>
        <v>4998474.4763335818</v>
      </c>
      <c r="S31" s="73">
        <f t="shared" si="8"/>
        <v>50.678583770835331</v>
      </c>
    </row>
    <row r="32" spans="1:19" ht="15" x14ac:dyDescent="0.25">
      <c r="A32" s="77">
        <v>30</v>
      </c>
      <c r="B32" s="55">
        <v>38205</v>
      </c>
      <c r="C32" s="55">
        <v>35800</v>
      </c>
      <c r="D32" s="55">
        <v>74005</v>
      </c>
      <c r="E32" s="103">
        <v>8.6617678960347686E-4</v>
      </c>
      <c r="F32" s="172">
        <v>2.9616905003273652E-4</v>
      </c>
      <c r="G32" s="75">
        <f t="shared" si="0"/>
        <v>10.602851991171967</v>
      </c>
      <c r="H32" s="75">
        <f t="shared" si="1"/>
        <v>33.092284246800837</v>
      </c>
      <c r="I32" s="75">
        <f t="shared" si="2"/>
        <v>43.695136237972804</v>
      </c>
      <c r="J32" s="73">
        <f t="shared" si="3"/>
        <v>5.9043491977532332E-4</v>
      </c>
      <c r="K32" s="73">
        <f t="shared" si="4"/>
        <v>5.902606473786598E-4</v>
      </c>
      <c r="L32" s="73">
        <f t="shared" si="11"/>
        <v>5.895877281290728E-4</v>
      </c>
      <c r="M32" s="73">
        <f t="shared" si="12"/>
        <v>98573.987308873926</v>
      </c>
      <c r="N32" s="73">
        <f t="shared" si="5"/>
        <v>58.118013230065117</v>
      </c>
      <c r="O32" s="73">
        <f t="shared" si="6"/>
        <v>46994.427398627522</v>
      </c>
      <c r="P32" s="73">
        <f t="shared" si="7"/>
        <v>1335302.4713676991</v>
      </c>
      <c r="Q32" s="73">
        <f t="shared" si="10"/>
        <v>98544.928302258893</v>
      </c>
      <c r="R32" s="73">
        <f>SUM(Q32:$Q$102)</f>
        <v>4899872.0312160943</v>
      </c>
      <c r="S32" s="73">
        <f t="shared" si="8"/>
        <v>49.707556374510105</v>
      </c>
    </row>
    <row r="33" spans="1:19" ht="15" x14ac:dyDescent="0.25">
      <c r="A33" s="77">
        <v>31</v>
      </c>
      <c r="B33" s="55">
        <v>38657</v>
      </c>
      <c r="C33" s="55">
        <v>36473</v>
      </c>
      <c r="D33" s="55">
        <v>75130</v>
      </c>
      <c r="E33" s="103">
        <v>8.8890937365108209E-4</v>
      </c>
      <c r="F33" s="172">
        <v>3.1055760377190198E-4</v>
      </c>
      <c r="G33" s="75">
        <f t="shared" si="0"/>
        <v>11.326967482372581</v>
      </c>
      <c r="H33" s="75">
        <f t="shared" si="1"/>
        <v>34.362569657229884</v>
      </c>
      <c r="I33" s="75">
        <f t="shared" si="2"/>
        <v>45.689537139602464</v>
      </c>
      <c r="J33" s="73">
        <f t="shared" si="3"/>
        <v>6.0813971968058655E-4</v>
      </c>
      <c r="K33" s="73">
        <f t="shared" si="4"/>
        <v>6.0795484020059742E-4</v>
      </c>
      <c r="L33" s="73">
        <f t="shared" si="11"/>
        <v>6.092512985391178E-4</v>
      </c>
      <c r="M33" s="73">
        <f t="shared" si="12"/>
        <v>98515.869295643861</v>
      </c>
      <c r="N33" s="73">
        <f t="shared" si="5"/>
        <v>60.020921295086737</v>
      </c>
      <c r="O33" s="73">
        <f t="shared" si="6"/>
        <v>45821.190303358868</v>
      </c>
      <c r="P33" s="73">
        <f t="shared" si="7"/>
        <v>1288308.0439690717</v>
      </c>
      <c r="Q33" s="73">
        <f t="shared" si="10"/>
        <v>98485.858834996325</v>
      </c>
      <c r="R33" s="73">
        <f>SUM(Q33:$Q$102)</f>
        <v>4801327.1029138342</v>
      </c>
      <c r="S33" s="73">
        <f t="shared" si="8"/>
        <v>48.736585661190908</v>
      </c>
    </row>
    <row r="34" spans="1:19" ht="15" x14ac:dyDescent="0.25">
      <c r="A34" s="77">
        <v>32</v>
      </c>
      <c r="B34" s="55">
        <v>40326</v>
      </c>
      <c r="C34" s="55">
        <v>38192</v>
      </c>
      <c r="D34" s="55">
        <v>78518</v>
      </c>
      <c r="E34" s="103">
        <v>9.348663475717006E-4</v>
      </c>
      <c r="F34" s="172">
        <v>3.2513412891043201E-4</v>
      </c>
      <c r="G34" s="75">
        <f t="shared" si="0"/>
        <v>12.41752265134722</v>
      </c>
      <c r="H34" s="75">
        <f t="shared" si="1"/>
        <v>37.699420332176402</v>
      </c>
      <c r="I34" s="75">
        <f t="shared" si="2"/>
        <v>50.116942983523622</v>
      </c>
      <c r="J34" s="73">
        <f t="shared" si="3"/>
        <v>6.3828603611303927E-4</v>
      </c>
      <c r="K34" s="73">
        <f t="shared" si="4"/>
        <v>6.3808237491469466E-4</v>
      </c>
      <c r="L34" s="73">
        <f t="shared" si="11"/>
        <v>6.3965354278551164E-4</v>
      </c>
      <c r="M34" s="73">
        <f t="shared" si="12"/>
        <v>98455.848374348774</v>
      </c>
      <c r="N34" s="73">
        <f t="shared" si="5"/>
        <v>62.977632220601663</v>
      </c>
      <c r="O34" s="73">
        <f t="shared" si="6"/>
        <v>44676.364569430174</v>
      </c>
      <c r="P34" s="73">
        <f t="shared" si="7"/>
        <v>1242486.853665713</v>
      </c>
      <c r="Q34" s="73">
        <f t="shared" si="10"/>
        <v>98424.359558238473</v>
      </c>
      <c r="R34" s="73">
        <f>SUM(Q34:$Q$102)</f>
        <v>4702841.2440788383</v>
      </c>
      <c r="S34" s="73">
        <f t="shared" si="8"/>
        <v>47.765991779357769</v>
      </c>
    </row>
    <row r="35" spans="1:19" ht="15" x14ac:dyDescent="0.25">
      <c r="A35" s="77">
        <v>33</v>
      </c>
      <c r="B35" s="55">
        <v>41259</v>
      </c>
      <c r="C35" s="55">
        <v>38627</v>
      </c>
      <c r="D35" s="55">
        <v>79886</v>
      </c>
      <c r="E35" s="103">
        <v>1.0052745965222611E-3</v>
      </c>
      <c r="F35" s="172">
        <v>3.4309745138977408E-4</v>
      </c>
      <c r="G35" s="75">
        <f t="shared" si="0"/>
        <v>13.252825254832803</v>
      </c>
      <c r="H35" s="75">
        <f t="shared" si="1"/>
        <v>41.47662457791197</v>
      </c>
      <c r="I35" s="75">
        <f t="shared" si="2"/>
        <v>54.729449832744777</v>
      </c>
      <c r="J35" s="73">
        <f t="shared" si="3"/>
        <v>6.850943824042358E-4</v>
      </c>
      <c r="K35" s="73">
        <f t="shared" si="4"/>
        <v>6.848597588307026E-4</v>
      </c>
      <c r="L35" s="73">
        <f t="shared" si="11"/>
        <v>6.8348676146063562E-4</v>
      </c>
      <c r="M35" s="73">
        <f t="shared" si="12"/>
        <v>98392.870742128172</v>
      </c>
      <c r="N35" s="73">
        <f t="shared" si="5"/>
        <v>67.250224574352615</v>
      </c>
      <c r="O35" s="73">
        <f t="shared" si="6"/>
        <v>43558.816755662992</v>
      </c>
      <c r="P35" s="73">
        <f t="shared" si="7"/>
        <v>1197810.4890962825</v>
      </c>
      <c r="Q35" s="73">
        <f t="shared" si="10"/>
        <v>98359.245629840996</v>
      </c>
      <c r="R35" s="73">
        <f>SUM(Q35:$Q$102)</f>
        <v>4604416.8845206005</v>
      </c>
      <c r="S35" s="73">
        <f t="shared" si="8"/>
        <v>46.796244990026096</v>
      </c>
    </row>
    <row r="36" spans="1:19" ht="15" x14ac:dyDescent="0.25">
      <c r="A36" s="77">
        <v>34</v>
      </c>
      <c r="B36" s="55">
        <v>40997</v>
      </c>
      <c r="C36" s="55">
        <v>38887</v>
      </c>
      <c r="D36" s="55">
        <v>79884</v>
      </c>
      <c r="E36" s="103">
        <v>1.0972658995767406E-3</v>
      </c>
      <c r="F36" s="172">
        <v>3.6862578368500787E-4</v>
      </c>
      <c r="G36" s="75">
        <f t="shared" si="0"/>
        <v>14.334750850158901</v>
      </c>
      <c r="H36" s="75">
        <f t="shared" si="1"/>
        <v>44.984610084947633</v>
      </c>
      <c r="I36" s="75">
        <f t="shared" si="2"/>
        <v>59.319360935106531</v>
      </c>
      <c r="J36" s="73">
        <f t="shared" si="3"/>
        <v>7.4256873635654864E-4</v>
      </c>
      <c r="K36" s="73">
        <f t="shared" si="4"/>
        <v>7.4229310042295271E-4</v>
      </c>
      <c r="L36" s="73">
        <f t="shared" si="11"/>
        <v>7.4211261386664909E-4</v>
      </c>
      <c r="M36" s="73">
        <f t="shared" si="12"/>
        <v>98325.62051755382</v>
      </c>
      <c r="N36" s="73">
        <f t="shared" si="5"/>
        <v>72.968683252343908</v>
      </c>
      <c r="O36" s="73">
        <f t="shared" si="6"/>
        <v>42467.360859576205</v>
      </c>
      <c r="P36" s="73">
        <f t="shared" si="7"/>
        <v>1154251.6723406191</v>
      </c>
      <c r="Q36" s="73">
        <f t="shared" si="10"/>
        <v>98289.136175927648</v>
      </c>
      <c r="R36" s="73">
        <f>SUM(Q36:$Q$102)</f>
        <v>4506057.63889076</v>
      </c>
      <c r="S36" s="73">
        <f t="shared" si="8"/>
        <v>45.827909502857452</v>
      </c>
    </row>
    <row r="37" spans="1:19" ht="15" x14ac:dyDescent="0.25">
      <c r="A37" s="77">
        <v>35</v>
      </c>
      <c r="B37" s="55">
        <v>42316</v>
      </c>
      <c r="C37" s="55">
        <v>40012</v>
      </c>
      <c r="D37" s="55">
        <v>82328</v>
      </c>
      <c r="E37" s="103">
        <v>1.2082025671234242E-3</v>
      </c>
      <c r="F37" s="172">
        <v>4.0638577265111132E-4</v>
      </c>
      <c r="G37" s="75">
        <f t="shared" si="0"/>
        <v>16.260307535316265</v>
      </c>
      <c r="H37" s="75">
        <f t="shared" si="1"/>
        <v>51.126299830394821</v>
      </c>
      <c r="I37" s="75">
        <f t="shared" si="2"/>
        <v>67.386607365711086</v>
      </c>
      <c r="J37" s="73">
        <f t="shared" si="3"/>
        <v>8.1851383934640812E-4</v>
      </c>
      <c r="K37" s="73">
        <f t="shared" si="4"/>
        <v>8.1817894827107551E-4</v>
      </c>
      <c r="L37" s="73">
        <f t="shared" si="11"/>
        <v>8.1727289174820291E-4</v>
      </c>
      <c r="M37" s="73">
        <f t="shared" si="12"/>
        <v>98252.651834301476</v>
      </c>
      <c r="N37" s="73">
        <f t="shared" si="5"/>
        <v>80.299228886549827</v>
      </c>
      <c r="O37" s="73">
        <f t="shared" si="6"/>
        <v>41400.824678443605</v>
      </c>
      <c r="P37" s="73">
        <f t="shared" si="7"/>
        <v>1111784.311481043</v>
      </c>
      <c r="Q37" s="73">
        <f t="shared" si="10"/>
        <v>98212.502219858201</v>
      </c>
      <c r="R37" s="73">
        <f>SUM(Q37:$Q$102)</f>
        <v>4407768.5027148323</v>
      </c>
      <c r="S37" s="73">
        <f t="shared" si="8"/>
        <v>44.861572898290099</v>
      </c>
    </row>
    <row r="38" spans="1:19" ht="15" x14ac:dyDescent="0.25">
      <c r="A38" s="77">
        <v>36</v>
      </c>
      <c r="B38" s="55">
        <v>42560</v>
      </c>
      <c r="C38" s="55">
        <v>40525</v>
      </c>
      <c r="D38" s="55">
        <v>83085</v>
      </c>
      <c r="E38" s="103">
        <v>1.3393973014892539E-3</v>
      </c>
      <c r="F38" s="172">
        <v>4.6084296998593829E-4</v>
      </c>
      <c r="G38" s="75">
        <f t="shared" si="0"/>
        <v>18.675661358680149</v>
      </c>
      <c r="H38" s="75">
        <f t="shared" si="1"/>
        <v>57.004749151382647</v>
      </c>
      <c r="I38" s="75">
        <f t="shared" si="2"/>
        <v>75.680410510062799</v>
      </c>
      <c r="J38" s="73">
        <f t="shared" si="3"/>
        <v>9.1087934657354272E-4</v>
      </c>
      <c r="K38" s="73">
        <f t="shared" si="4"/>
        <v>9.1046462191257671E-4</v>
      </c>
      <c r="L38" s="73">
        <f t="shared" si="11"/>
        <v>9.1188260319746955E-4</v>
      </c>
      <c r="M38" s="73">
        <f t="shared" si="12"/>
        <v>98172.352605414926</v>
      </c>
      <c r="N38" s="73">
        <f t="shared" si="5"/>
        <v>89.521660455851816</v>
      </c>
      <c r="O38" s="73">
        <f t="shared" si="6"/>
        <v>40358.037957793058</v>
      </c>
      <c r="P38" s="73">
        <f t="shared" si="7"/>
        <v>1070383.4868025999</v>
      </c>
      <c r="Q38" s="73">
        <f t="shared" si="10"/>
        <v>98127.591775187</v>
      </c>
      <c r="R38" s="73">
        <f>SUM(Q38:$Q$102)</f>
        <v>4309556.0004949747</v>
      </c>
      <c r="S38" s="73">
        <f t="shared" si="8"/>
        <v>43.897858064137608</v>
      </c>
    </row>
    <row r="39" spans="1:19" ht="15" x14ac:dyDescent="0.25">
      <c r="A39" s="77">
        <v>37</v>
      </c>
      <c r="B39" s="55">
        <v>43962</v>
      </c>
      <c r="C39" s="55">
        <v>41423</v>
      </c>
      <c r="D39" s="55">
        <v>85385</v>
      </c>
      <c r="E39" s="103">
        <v>1.4968796579015789E-3</v>
      </c>
      <c r="F39" s="172">
        <v>5.3523665289016166E-4</v>
      </c>
      <c r="G39" s="75">
        <f t="shared" si="0"/>
        <v>22.171107872669168</v>
      </c>
      <c r="H39" s="75">
        <f t="shared" si="1"/>
        <v>65.805823520669207</v>
      </c>
      <c r="I39" s="75">
        <f t="shared" si="2"/>
        <v>87.976931393338376</v>
      </c>
      <c r="J39" s="73">
        <f t="shared" si="3"/>
        <v>1.030355816517402E-3</v>
      </c>
      <c r="K39" s="73">
        <f t="shared" si="4"/>
        <v>1.0298251822261628E-3</v>
      </c>
      <c r="L39" s="73">
        <f t="shared" si="11"/>
        <v>1.0304956173639288E-3</v>
      </c>
      <c r="M39" s="73">
        <f t="shared" si="12"/>
        <v>98082.830944959074</v>
      </c>
      <c r="N39" s="73">
        <f t="shared" si="5"/>
        <v>101.07392742742377</v>
      </c>
      <c r="O39" s="73">
        <f t="shared" si="6"/>
        <v>39337.791380566021</v>
      </c>
      <c r="P39" s="73">
        <f t="shared" si="7"/>
        <v>1030025.4488448066</v>
      </c>
      <c r="Q39" s="73">
        <f t="shared" si="10"/>
        <v>98032.29398124537</v>
      </c>
      <c r="R39" s="73">
        <f>SUM(Q39:$Q$102)</f>
        <v>4211428.4087197874</v>
      </c>
      <c r="S39" s="73">
        <f t="shared" si="8"/>
        <v>42.93746793547492</v>
      </c>
    </row>
    <row r="40" spans="1:19" ht="15" x14ac:dyDescent="0.25">
      <c r="A40" s="77">
        <v>38</v>
      </c>
      <c r="B40" s="55">
        <v>45544</v>
      </c>
      <c r="C40" s="55">
        <v>42886</v>
      </c>
      <c r="D40" s="55">
        <v>88430</v>
      </c>
      <c r="E40" s="103">
        <v>1.6883743580117269E-3</v>
      </c>
      <c r="F40" s="172">
        <v>6.3015688844450361E-4</v>
      </c>
      <c r="G40" s="75">
        <f t="shared" si="0"/>
        <v>27.024908317830981</v>
      </c>
      <c r="H40" s="75">
        <f t="shared" si="1"/>
        <v>76.895321761286084</v>
      </c>
      <c r="I40" s="75">
        <f t="shared" si="2"/>
        <v>103.92023007911706</v>
      </c>
      <c r="J40" s="73">
        <f t="shared" si="3"/>
        <v>1.1751694004197338E-3</v>
      </c>
      <c r="K40" s="73">
        <f t="shared" si="4"/>
        <v>1.1744791592698256E-3</v>
      </c>
      <c r="L40" s="73">
        <f t="shared" si="11"/>
        <v>1.1761130772652839E-3</v>
      </c>
      <c r="M40" s="73">
        <f t="shared" si="12"/>
        <v>97981.75701753165</v>
      </c>
      <c r="N40" s="73">
        <f t="shared" si="5"/>
        <v>115.2376257617434</v>
      </c>
      <c r="O40" s="73">
        <f t="shared" si="6"/>
        <v>38338.784350196664</v>
      </c>
      <c r="P40" s="73">
        <f t="shared" si="7"/>
        <v>990687.65746424056</v>
      </c>
      <c r="Q40" s="73">
        <f t="shared" si="10"/>
        <v>97924.138204650779</v>
      </c>
      <c r="R40" s="73">
        <f>SUM(Q40:$Q$102)</f>
        <v>4113396.1147385407</v>
      </c>
      <c r="S40" s="73">
        <f t="shared" si="8"/>
        <v>41.981244671929495</v>
      </c>
    </row>
    <row r="41" spans="1:19" ht="15" x14ac:dyDescent="0.25">
      <c r="A41" s="77">
        <v>39</v>
      </c>
      <c r="B41" s="55">
        <v>45511</v>
      </c>
      <c r="C41" s="55">
        <v>42954</v>
      </c>
      <c r="D41" s="55">
        <v>88465</v>
      </c>
      <c r="E41" s="103">
        <v>1.9179022967650164E-3</v>
      </c>
      <c r="F41" s="172">
        <v>7.4227067729653044E-4</v>
      </c>
      <c r="G41" s="75">
        <f t="shared" si="0"/>
        <v>31.88349467259517</v>
      </c>
      <c r="H41" s="75">
        <f t="shared" si="1"/>
        <v>87.285651428072654</v>
      </c>
      <c r="I41" s="75">
        <f t="shared" si="2"/>
        <v>119.16914610066783</v>
      </c>
      <c r="J41" s="73">
        <f t="shared" si="3"/>
        <v>1.3470767659601857E-3</v>
      </c>
      <c r="K41" s="73">
        <f t="shared" si="4"/>
        <v>1.3461698653207677E-3</v>
      </c>
      <c r="L41" s="73">
        <f t="shared" si="11"/>
        <v>1.3502708068378214E-3</v>
      </c>
      <c r="M41" s="73">
        <f t="shared" si="12"/>
        <v>97866.519391769907</v>
      </c>
      <c r="N41" s="73">
        <f t="shared" si="5"/>
        <v>132.14630410153768</v>
      </c>
      <c r="O41" s="73">
        <f t="shared" si="6"/>
        <v>37359.701077615551</v>
      </c>
      <c r="P41" s="73">
        <f t="shared" si="7"/>
        <v>952348.87311404385</v>
      </c>
      <c r="Q41" s="73">
        <f t="shared" si="10"/>
        <v>97800.446239719138</v>
      </c>
      <c r="R41" s="73">
        <f>SUM(Q41:$Q$102)</f>
        <v>4015471.9765338898</v>
      </c>
      <c r="S41" s="73">
        <f t="shared" si="8"/>
        <v>41.030088752411189</v>
      </c>
    </row>
    <row r="42" spans="1:19" ht="15" x14ac:dyDescent="0.25">
      <c r="A42" s="77">
        <v>40</v>
      </c>
      <c r="B42" s="55">
        <v>45809</v>
      </c>
      <c r="C42" s="55">
        <v>42872</v>
      </c>
      <c r="D42" s="55">
        <v>88681</v>
      </c>
      <c r="E42" s="103">
        <v>2.1807881969438361E-3</v>
      </c>
      <c r="F42" s="172">
        <v>8.6449311070740551E-4</v>
      </c>
      <c r="G42" s="75">
        <f t="shared" si="0"/>
        <v>37.06254864224789</v>
      </c>
      <c r="H42" s="75">
        <f t="shared" si="1"/>
        <v>99.899726513800189</v>
      </c>
      <c r="I42" s="75">
        <f t="shared" si="2"/>
        <v>136.96227515604807</v>
      </c>
      <c r="J42" s="73">
        <f t="shared" si="3"/>
        <v>1.5444376490572735E-3</v>
      </c>
      <c r="K42" s="73">
        <f t="shared" si="4"/>
        <v>1.5432456189823363E-3</v>
      </c>
      <c r="L42" s="73">
        <f t="shared" si="11"/>
        <v>1.5427391888312304E-3</v>
      </c>
      <c r="M42" s="73">
        <f t="shared" si="12"/>
        <v>97734.373087668369</v>
      </c>
      <c r="N42" s="73">
        <f t="shared" si="5"/>
        <v>150.77864745819534</v>
      </c>
      <c r="O42" s="73">
        <f t="shared" si="6"/>
        <v>36399.273525754405</v>
      </c>
      <c r="P42" s="73">
        <f t="shared" si="7"/>
        <v>914989.17203642824</v>
      </c>
      <c r="Q42" s="73">
        <f t="shared" si="10"/>
        <v>97658.983763939264</v>
      </c>
      <c r="R42" s="73">
        <f>SUM(Q42:$Q$102)</f>
        <v>3917671.5302941706</v>
      </c>
      <c r="S42" s="73">
        <f t="shared" si="8"/>
        <v>40.084889343690719</v>
      </c>
    </row>
    <row r="43" spans="1:19" ht="15" x14ac:dyDescent="0.25">
      <c r="A43" s="77">
        <v>41</v>
      </c>
      <c r="B43" s="55">
        <v>46184</v>
      </c>
      <c r="C43" s="55">
        <v>42822</v>
      </c>
      <c r="D43" s="55">
        <v>89006</v>
      </c>
      <c r="E43" s="103">
        <v>2.4625229610676183E-3</v>
      </c>
      <c r="F43" s="172">
        <v>9.8859807651808184E-4</v>
      </c>
      <c r="G43" s="75">
        <f t="shared" si="0"/>
        <v>42.333746832657297</v>
      </c>
      <c r="H43" s="75">
        <f t="shared" si="1"/>
        <v>113.72916043394689</v>
      </c>
      <c r="I43" s="75">
        <f t="shared" si="2"/>
        <v>156.06290726660418</v>
      </c>
      <c r="J43" s="73">
        <f t="shared" si="3"/>
        <v>1.7533976054041772E-3</v>
      </c>
      <c r="K43" s="73">
        <f t="shared" si="4"/>
        <v>1.7518613018709939E-3</v>
      </c>
      <c r="L43" s="73">
        <f t="shared" si="11"/>
        <v>1.7473842416601206E-3</v>
      </c>
      <c r="M43" s="73">
        <f t="shared" si="12"/>
        <v>97583.594440210174</v>
      </c>
      <c r="N43" s="73">
        <f t="shared" si="5"/>
        <v>170.51603516937757</v>
      </c>
      <c r="O43" s="73">
        <f t="shared" si="6"/>
        <v>35456.701404918284</v>
      </c>
      <c r="P43" s="73">
        <f t="shared" si="7"/>
        <v>878589.89851067378</v>
      </c>
      <c r="Q43" s="73">
        <f t="shared" si="10"/>
        <v>97498.336422625493</v>
      </c>
      <c r="R43" s="73">
        <f>SUM(Q43:$Q$102)</f>
        <v>3820012.5465302318</v>
      </c>
      <c r="S43" s="73">
        <f t="shared" si="8"/>
        <v>39.146052863125135</v>
      </c>
    </row>
    <row r="44" spans="1:19" ht="15" x14ac:dyDescent="0.25">
      <c r="A44" s="77">
        <v>42</v>
      </c>
      <c r="B44" s="55">
        <v>45758</v>
      </c>
      <c r="C44" s="55">
        <v>43135</v>
      </c>
      <c r="D44" s="55">
        <v>88893</v>
      </c>
      <c r="E44" s="103">
        <v>2.7441912835925245E-3</v>
      </c>
      <c r="F44" s="172">
        <v>1.10935342420007E-3</v>
      </c>
      <c r="G44" s="75">
        <f t="shared" si="0"/>
        <v>47.851959952870018</v>
      </c>
      <c r="H44" s="75">
        <f t="shared" si="1"/>
        <v>125.56870475462674</v>
      </c>
      <c r="I44" s="75">
        <f t="shared" si="2"/>
        <v>173.42066470749677</v>
      </c>
      <c r="J44" s="73">
        <f t="shared" si="3"/>
        <v>1.9508922491928134E-3</v>
      </c>
      <c r="K44" s="73">
        <f t="shared" si="4"/>
        <v>1.948990495815206E-3</v>
      </c>
      <c r="L44" s="73">
        <f t="shared" si="11"/>
        <v>1.9488722562050872E-3</v>
      </c>
      <c r="M44" s="73">
        <f t="shared" si="12"/>
        <v>97413.078405040796</v>
      </c>
      <c r="N44" s="73">
        <f t="shared" si="5"/>
        <v>189.84564589511137</v>
      </c>
      <c r="O44" s="73">
        <f t="shared" si="6"/>
        <v>34531.458462070324</v>
      </c>
      <c r="P44" s="73">
        <f t="shared" si="7"/>
        <v>843133.19710575545</v>
      </c>
      <c r="Q44" s="73">
        <f t="shared" si="10"/>
        <v>97318.155582093241</v>
      </c>
      <c r="R44" s="73">
        <f>SUM(Q44:$Q$102)</f>
        <v>3722514.2101076059</v>
      </c>
      <c r="S44" s="73">
        <f t="shared" si="8"/>
        <v>38.213700573443518</v>
      </c>
    </row>
    <row r="45" spans="1:19" ht="15" x14ac:dyDescent="0.25">
      <c r="A45" s="77">
        <v>43</v>
      </c>
      <c r="B45" s="55">
        <v>46737</v>
      </c>
      <c r="C45" s="55">
        <v>43302</v>
      </c>
      <c r="D45" s="55">
        <v>90039</v>
      </c>
      <c r="E45" s="103">
        <v>3.0131697688752447E-3</v>
      </c>
      <c r="F45" s="172">
        <v>1.2274861983387589E-3</v>
      </c>
      <c r="G45" s="75">
        <f t="shared" si="0"/>
        <v>53.152607360464941</v>
      </c>
      <c r="H45" s="75">
        <f t="shared" si="1"/>
        <v>140.82651548792231</v>
      </c>
      <c r="I45" s="75">
        <f t="shared" si="2"/>
        <v>193.97912284838725</v>
      </c>
      <c r="J45" s="73">
        <f t="shared" si="3"/>
        <v>2.1543900181964178E-3</v>
      </c>
      <c r="K45" s="73">
        <f t="shared" si="4"/>
        <v>2.1520709856869269E-3</v>
      </c>
      <c r="L45" s="73">
        <f t="shared" si="11"/>
        <v>2.1422534005361982E-3</v>
      </c>
      <c r="M45" s="73">
        <f t="shared" si="12"/>
        <v>97223.232759145685</v>
      </c>
      <c r="N45" s="73">
        <f t="shared" si="5"/>
        <v>208.27680098940618</v>
      </c>
      <c r="O45" s="73">
        <f t="shared" si="6"/>
        <v>33623.571766543704</v>
      </c>
      <c r="P45" s="73">
        <f t="shared" si="7"/>
        <v>808601.73864368501</v>
      </c>
      <c r="Q45" s="73">
        <f t="shared" si="10"/>
        <v>97119.094358650982</v>
      </c>
      <c r="R45" s="73">
        <f>SUM(Q45:$Q$102)</f>
        <v>3625196.0545255123</v>
      </c>
      <c r="S45" s="73">
        <f t="shared" si="8"/>
        <v>37.287343278394474</v>
      </c>
    </row>
    <row r="46" spans="1:19" ht="15" x14ac:dyDescent="0.25">
      <c r="A46" s="77">
        <v>44</v>
      </c>
      <c r="B46" s="55">
        <v>48291</v>
      </c>
      <c r="C46" s="55">
        <v>45817</v>
      </c>
      <c r="D46" s="55">
        <v>94108</v>
      </c>
      <c r="E46" s="103">
        <v>3.2725910822161033E-3</v>
      </c>
      <c r="F46" s="172">
        <v>1.3494464749790852E-3</v>
      </c>
      <c r="G46" s="75">
        <f t="shared" si="0"/>
        <v>61.827589144116743</v>
      </c>
      <c r="H46" s="75">
        <f t="shared" si="1"/>
        <v>158.03669595129784</v>
      </c>
      <c r="I46" s="75">
        <f t="shared" si="2"/>
        <v>219.86428509541457</v>
      </c>
      <c r="J46" s="73">
        <f t="shared" si="3"/>
        <v>2.3362974996324923E-3</v>
      </c>
      <c r="K46" s="73">
        <f t="shared" si="4"/>
        <v>2.3335704807515567E-3</v>
      </c>
      <c r="L46" s="73">
        <f t="shared" si="11"/>
        <v>2.3351634568658862E-3</v>
      </c>
      <c r="M46" s="73">
        <f t="shared" si="12"/>
        <v>97014.955958156279</v>
      </c>
      <c r="N46" s="73">
        <f t="shared" si="5"/>
        <v>226.54577992294799</v>
      </c>
      <c r="O46" s="73">
        <f t="shared" si="6"/>
        <v>32733.211273745033</v>
      </c>
      <c r="P46" s="73">
        <f t="shared" si="7"/>
        <v>774978.16687714134</v>
      </c>
      <c r="Q46" s="73">
        <f t="shared" si="10"/>
        <v>96901.683068194805</v>
      </c>
      <c r="R46" s="73">
        <f>SUM(Q46:$Q$102)</f>
        <v>3528076.9601668613</v>
      </c>
      <c r="S46" s="73">
        <f t="shared" si="8"/>
        <v>36.366320278376087</v>
      </c>
    </row>
    <row r="47" spans="1:19" ht="15" x14ac:dyDescent="0.25">
      <c r="A47" s="77">
        <v>45</v>
      </c>
      <c r="B47" s="55">
        <v>47827</v>
      </c>
      <c r="C47" s="55">
        <v>45228</v>
      </c>
      <c r="D47" s="55">
        <v>93055</v>
      </c>
      <c r="E47" s="103">
        <v>3.5429018583980876E-3</v>
      </c>
      <c r="F47" s="172">
        <v>1.4843808774842461E-3</v>
      </c>
      <c r="G47" s="75">
        <f t="shared" si="0"/>
        <v>67.135578326857484</v>
      </c>
      <c r="H47" s="75">
        <f t="shared" si="1"/>
        <v>169.44636718160532</v>
      </c>
      <c r="I47" s="75">
        <f t="shared" si="2"/>
        <v>236.58194550846281</v>
      </c>
      <c r="J47" s="73">
        <f t="shared" si="3"/>
        <v>2.5423883242003419E-3</v>
      </c>
      <c r="K47" s="73">
        <f t="shared" si="4"/>
        <v>2.5391591921536394E-3</v>
      </c>
      <c r="L47" s="73">
        <f t="shared" si="11"/>
        <v>2.5438469923427746E-3</v>
      </c>
      <c r="M47" s="73">
        <f t="shared" si="12"/>
        <v>96788.410178233331</v>
      </c>
      <c r="N47" s="73">
        <f t="shared" si="5"/>
        <v>246.21490612553316</v>
      </c>
      <c r="O47" s="73">
        <f t="shared" si="6"/>
        <v>31860.267195075812</v>
      </c>
      <c r="P47" s="73">
        <f t="shared" si="7"/>
        <v>742244.95560339629</v>
      </c>
      <c r="Q47" s="73">
        <f t="shared" si="10"/>
        <v>96665.302725170564</v>
      </c>
      <c r="R47" s="73">
        <f>SUM(Q47:$Q$102)</f>
        <v>3431175.2770986659</v>
      </c>
      <c r="S47" s="73">
        <f t="shared" si="8"/>
        <v>35.450270035226801</v>
      </c>
    </row>
    <row r="48" spans="1:19" ht="15" x14ac:dyDescent="0.25">
      <c r="A48" s="77">
        <v>46</v>
      </c>
      <c r="B48" s="55">
        <v>47701</v>
      </c>
      <c r="C48" s="55">
        <v>44707</v>
      </c>
      <c r="D48" s="55">
        <v>92408</v>
      </c>
      <c r="E48" s="103">
        <v>3.8548725421844311E-3</v>
      </c>
      <c r="F48" s="172">
        <v>1.6402252133369054E-3</v>
      </c>
      <c r="G48" s="75">
        <f t="shared" si="0"/>
        <v>73.329548612653028</v>
      </c>
      <c r="H48" s="75">
        <f t="shared" si="1"/>
        <v>183.88127513473955</v>
      </c>
      <c r="I48" s="75">
        <f t="shared" si="2"/>
        <v>257.21082374739257</v>
      </c>
      <c r="J48" s="73">
        <f t="shared" si="3"/>
        <v>2.7834259344146888E-3</v>
      </c>
      <c r="K48" s="73">
        <f t="shared" si="4"/>
        <v>2.7795557960290651E-3</v>
      </c>
      <c r="L48" s="73">
        <f t="shared" si="11"/>
        <v>2.7789472933367307E-3</v>
      </c>
      <c r="M48" s="73">
        <f t="shared" si="12"/>
        <v>96542.195272107798</v>
      </c>
      <c r="N48" s="73">
        <f t="shared" si="5"/>
        <v>268.2856722442084</v>
      </c>
      <c r="O48" s="73">
        <f t="shared" si="6"/>
        <v>31004.116634337945</v>
      </c>
      <c r="P48" s="73">
        <f t="shared" si="7"/>
        <v>710384.68840832054</v>
      </c>
      <c r="Q48" s="73">
        <f t="shared" si="10"/>
        <v>96408.052435985694</v>
      </c>
      <c r="R48" s="73">
        <f>SUM(Q48:$Q$102)</f>
        <v>3334509.9743734952</v>
      </c>
      <c r="S48" s="73">
        <f t="shared" si="8"/>
        <v>34.539404920046138</v>
      </c>
    </row>
    <row r="49" spans="1:31" ht="15" x14ac:dyDescent="0.25">
      <c r="A49" s="77">
        <v>47</v>
      </c>
      <c r="B49" s="55">
        <v>47275</v>
      </c>
      <c r="C49" s="55">
        <v>44393</v>
      </c>
      <c r="D49" s="55">
        <v>91668</v>
      </c>
      <c r="E49" s="103">
        <v>4.2386913801936701E-3</v>
      </c>
      <c r="F49" s="172">
        <v>1.8205419527030822E-3</v>
      </c>
      <c r="G49" s="75">
        <f t="shared" si="0"/>
        <v>80.819318906347931</v>
      </c>
      <c r="H49" s="75">
        <f t="shared" si="1"/>
        <v>200.38413499865575</v>
      </c>
      <c r="I49" s="75">
        <f t="shared" si="2"/>
        <v>281.2034539050037</v>
      </c>
      <c r="J49" s="73">
        <f t="shared" si="3"/>
        <v>3.0676294225357127E-3</v>
      </c>
      <c r="K49" s="73">
        <f t="shared" si="4"/>
        <v>3.0629290549557542E-3</v>
      </c>
      <c r="L49" s="73">
        <f t="shared" si="11"/>
        <v>3.0649350741528149E-3</v>
      </c>
      <c r="M49" s="73">
        <f t="shared" si="12"/>
        <v>96273.909599863589</v>
      </c>
      <c r="N49" s="73">
        <f t="shared" si="5"/>
        <v>295.07328225843958</v>
      </c>
      <c r="O49" s="73">
        <f t="shared" si="6"/>
        <v>30163.861295936251</v>
      </c>
      <c r="P49" s="73">
        <f t="shared" si="7"/>
        <v>679380.57177398272</v>
      </c>
      <c r="Q49" s="73">
        <f t="shared" si="10"/>
        <v>96126.37295873437</v>
      </c>
      <c r="R49" s="73">
        <f>SUM(Q49:$Q$102)</f>
        <v>3238101.9219375094</v>
      </c>
      <c r="S49" s="73">
        <f t="shared" si="8"/>
        <v>33.63426223569607</v>
      </c>
    </row>
    <row r="50" spans="1:31" ht="15" x14ac:dyDescent="0.25">
      <c r="A50" s="77">
        <v>48</v>
      </c>
      <c r="B50" s="55">
        <v>45597</v>
      </c>
      <c r="C50" s="55">
        <v>43804</v>
      </c>
      <c r="D50" s="55">
        <v>89401</v>
      </c>
      <c r="E50" s="103">
        <v>4.7136411541756152E-3</v>
      </c>
      <c r="F50" s="172">
        <v>2.0230158495972445E-3</v>
      </c>
      <c r="G50" s="75">
        <f t="shared" si="0"/>
        <v>88.616186275757698</v>
      </c>
      <c r="H50" s="75">
        <f t="shared" si="1"/>
        <v>214.92789570694552</v>
      </c>
      <c r="I50" s="75">
        <f t="shared" si="2"/>
        <v>303.54408198270323</v>
      </c>
      <c r="J50" s="73">
        <f t="shared" si="3"/>
        <v>3.3953096943289585E-3</v>
      </c>
      <c r="K50" s="73">
        <f t="shared" si="4"/>
        <v>3.3895521484292868E-3</v>
      </c>
      <c r="L50" s="73">
        <f t="shared" si="11"/>
        <v>3.4004517344570803E-3</v>
      </c>
      <c r="M50" s="73">
        <f t="shared" si="12"/>
        <v>95978.83631760515</v>
      </c>
      <c r="N50" s="73">
        <f t="shared" si="5"/>
        <v>326.37140042737883</v>
      </c>
      <c r="O50" s="73">
        <f t="shared" si="6"/>
        <v>29337.961970222877</v>
      </c>
      <c r="P50" s="73">
        <f t="shared" si="7"/>
        <v>649216.71047804668</v>
      </c>
      <c r="Q50" s="73">
        <f t="shared" si="10"/>
        <v>95815.650617391453</v>
      </c>
      <c r="R50" s="73">
        <f>SUM(Q50:$Q$102)</f>
        <v>3141975.5489787753</v>
      </c>
      <c r="S50" s="73">
        <f t="shared" si="8"/>
        <v>32.736128812622944</v>
      </c>
    </row>
    <row r="51" spans="1:31" ht="15" x14ac:dyDescent="0.25">
      <c r="A51" s="77">
        <v>49</v>
      </c>
      <c r="B51" s="55">
        <v>45570</v>
      </c>
      <c r="C51" s="55">
        <v>43510</v>
      </c>
      <c r="D51" s="55">
        <v>89080</v>
      </c>
      <c r="E51" s="103">
        <v>5.280593228069971E-3</v>
      </c>
      <c r="F51" s="172">
        <v>2.2402386763735859E-3</v>
      </c>
      <c r="G51" s="75">
        <f t="shared" si="0"/>
        <v>97.472784809014726</v>
      </c>
      <c r="H51" s="75">
        <f t="shared" si="1"/>
        <v>240.63663340314858</v>
      </c>
      <c r="I51" s="75">
        <f t="shared" si="2"/>
        <v>338.10941821216329</v>
      </c>
      <c r="J51" s="73">
        <f t="shared" si="3"/>
        <v>3.7955704783583667E-3</v>
      </c>
      <c r="K51" s="73">
        <f t="shared" si="4"/>
        <v>3.7883764054785773E-3</v>
      </c>
      <c r="L51" s="73">
        <f t="shared" si="11"/>
        <v>3.7839637989868966E-3</v>
      </c>
      <c r="M51" s="73">
        <f t="shared" si="12"/>
        <v>95652.464917177771</v>
      </c>
      <c r="N51" s="73">
        <f t="shared" si="5"/>
        <v>361.94546453046496</v>
      </c>
      <c r="O51" s="73">
        <f t="shared" si="6"/>
        <v>28525.072825908093</v>
      </c>
      <c r="P51" s="73">
        <f t="shared" si="7"/>
        <v>619878.74850782368</v>
      </c>
      <c r="Q51" s="73">
        <f t="shared" si="10"/>
        <v>95471.492184912539</v>
      </c>
      <c r="R51" s="73">
        <f>SUM(Q51:$Q$102)</f>
        <v>3046159.8983613835</v>
      </c>
      <c r="S51" s="73">
        <f t="shared" si="8"/>
        <v>31.846120233273133</v>
      </c>
    </row>
    <row r="52" spans="1:31" ht="15" x14ac:dyDescent="0.25">
      <c r="A52" s="77">
        <v>50</v>
      </c>
      <c r="B52" s="55">
        <v>42533</v>
      </c>
      <c r="C52" s="55">
        <v>41504</v>
      </c>
      <c r="D52" s="55">
        <v>84037</v>
      </c>
      <c r="E52" s="103">
        <v>5.9194083759261341E-3</v>
      </c>
      <c r="F52" s="172">
        <v>2.4629682011345581E-3</v>
      </c>
      <c r="G52" s="75">
        <f t="shared" si="0"/>
        <v>102.22303221988869</v>
      </c>
      <c r="H52" s="75">
        <f t="shared" si="1"/>
        <v>251.77019645326627</v>
      </c>
      <c r="I52" s="75">
        <f t="shared" si="2"/>
        <v>353.99322867315493</v>
      </c>
      <c r="J52" s="73">
        <f t="shared" si="3"/>
        <v>4.212349663519104E-3</v>
      </c>
      <c r="K52" s="73">
        <f t="shared" si="4"/>
        <v>4.2034901628124066E-3</v>
      </c>
      <c r="L52" s="73">
        <f t="shared" si="11"/>
        <v>4.2052653195502592E-3</v>
      </c>
      <c r="M52" s="73">
        <f t="shared" si="12"/>
        <v>95290.519452647306</v>
      </c>
      <c r="N52" s="73">
        <f t="shared" si="5"/>
        <v>400.72191673614725</v>
      </c>
      <c r="O52" s="73">
        <f t="shared" si="6"/>
        <v>27724.034129728192</v>
      </c>
      <c r="P52" s="73">
        <f t="shared" si="7"/>
        <v>591353.6756819156</v>
      </c>
      <c r="Q52" s="73">
        <f t="shared" si="10"/>
        <v>95090.158494279225</v>
      </c>
      <c r="R52" s="73">
        <f>SUM(Q52:$Q$102)</f>
        <v>2950688.4061764712</v>
      </c>
      <c r="S52" s="73">
        <f t="shared" si="8"/>
        <v>30.965183347990415</v>
      </c>
    </row>
    <row r="53" spans="1:31" ht="15" x14ac:dyDescent="0.25">
      <c r="A53" s="77">
        <v>51</v>
      </c>
      <c r="B53" s="55">
        <v>39869</v>
      </c>
      <c r="C53" s="55">
        <v>39089</v>
      </c>
      <c r="D53" s="55">
        <v>78958</v>
      </c>
      <c r="E53" s="103">
        <v>6.5942551741006387E-3</v>
      </c>
      <c r="F53" s="172">
        <v>2.6848269719999935E-3</v>
      </c>
      <c r="G53" s="75">
        <f t="shared" si="0"/>
        <v>104.94720150850775</v>
      </c>
      <c r="H53" s="75">
        <f t="shared" si="1"/>
        <v>262.90635953621836</v>
      </c>
      <c r="I53" s="75">
        <f t="shared" si="2"/>
        <v>367.85356104472612</v>
      </c>
      <c r="J53" s="73">
        <f t="shared" si="3"/>
        <v>4.6588510479587389E-3</v>
      </c>
      <c r="K53" s="73">
        <f t="shared" si="4"/>
        <v>4.6480154351147274E-3</v>
      </c>
      <c r="L53" s="73">
        <f t="shared" si="11"/>
        <v>4.6466463462953552E-3</v>
      </c>
      <c r="M53" s="73">
        <f t="shared" si="12"/>
        <v>94889.797535911159</v>
      </c>
      <c r="N53" s="73">
        <f t="shared" si="5"/>
        <v>440.91933102093753</v>
      </c>
      <c r="O53" s="73">
        <f t="shared" si="6"/>
        <v>26934.094839496996</v>
      </c>
      <c r="P53" s="73">
        <f t="shared" si="7"/>
        <v>563629.64155218739</v>
      </c>
      <c r="Q53" s="73">
        <f t="shared" si="10"/>
        <v>94669.33787040069</v>
      </c>
      <c r="R53" s="73">
        <f>SUM(Q53:$Q$102)</f>
        <v>2855598.2476821924</v>
      </c>
      <c r="S53" s="73">
        <f t="shared" si="8"/>
        <v>30.093838556262991</v>
      </c>
    </row>
    <row r="54" spans="1:31" ht="15" x14ac:dyDescent="0.25">
      <c r="A54" s="77">
        <v>52</v>
      </c>
      <c r="B54" s="55">
        <v>37406</v>
      </c>
      <c r="C54" s="55">
        <v>36733</v>
      </c>
      <c r="D54" s="55">
        <v>74139</v>
      </c>
      <c r="E54" s="103">
        <v>7.2676421918547321E-3</v>
      </c>
      <c r="F54" s="172">
        <v>2.9061712458606751E-3</v>
      </c>
      <c r="G54" s="75">
        <f t="shared" si="0"/>
        <v>106.75238837420018</v>
      </c>
      <c r="H54" s="75">
        <f t="shared" si="1"/>
        <v>271.85342382851809</v>
      </c>
      <c r="I54" s="75">
        <f t="shared" si="2"/>
        <v>378.60581220271825</v>
      </c>
      <c r="J54" s="73">
        <f t="shared" si="3"/>
        <v>5.106702440047994E-3</v>
      </c>
      <c r="K54" s="73">
        <f t="shared" si="4"/>
        <v>5.0936854026143452E-3</v>
      </c>
      <c r="L54" s="73">
        <f t="shared" si="11"/>
        <v>5.0867560034948099E-3</v>
      </c>
      <c r="M54" s="73">
        <f t="shared" si="12"/>
        <v>94448.878204890221</v>
      </c>
      <c r="N54" s="73">
        <f t="shared" si="5"/>
        <v>480.43839823207236</v>
      </c>
      <c r="O54" s="73">
        <f t="shared" si="6"/>
        <v>26155.065001092953</v>
      </c>
      <c r="P54" s="73">
        <f t="shared" si="7"/>
        <v>536695.5467126905</v>
      </c>
      <c r="Q54" s="73">
        <f t="shared" si="10"/>
        <v>94208.659005774185</v>
      </c>
      <c r="R54" s="73">
        <f>SUM(Q54:$Q$102)</f>
        <v>2760928.9098117915</v>
      </c>
      <c r="S54" s="73">
        <f t="shared" si="8"/>
        <v>29.231992611097425</v>
      </c>
    </row>
    <row r="55" spans="1:31" ht="15" x14ac:dyDescent="0.25">
      <c r="A55" s="77">
        <v>53</v>
      </c>
      <c r="B55" s="55">
        <v>36043</v>
      </c>
      <c r="C55" s="55">
        <v>35537</v>
      </c>
      <c r="D55" s="55">
        <v>71580</v>
      </c>
      <c r="E55" s="103">
        <v>7.9178832872434258E-3</v>
      </c>
      <c r="F55" s="172">
        <v>3.135044006012614E-3</v>
      </c>
      <c r="G55" s="75">
        <f t="shared" si="0"/>
        <v>111.41005884167026</v>
      </c>
      <c r="H55" s="75">
        <f t="shared" si="1"/>
        <v>285.38426732211479</v>
      </c>
      <c r="I55" s="75">
        <f t="shared" si="2"/>
        <v>396.79432616378506</v>
      </c>
      <c r="J55" s="73">
        <f t="shared" si="3"/>
        <v>5.5433686248083968E-3</v>
      </c>
      <c r="K55" s="73">
        <f t="shared" si="4"/>
        <v>5.528032507955305E-3</v>
      </c>
      <c r="L55" s="73">
        <f t="shared" si="11"/>
        <v>5.5187564608398061E-3</v>
      </c>
      <c r="M55" s="73">
        <f t="shared" si="12"/>
        <v>93968.439806658149</v>
      </c>
      <c r="N55" s="73">
        <f t="shared" si="5"/>
        <v>518.58893429802265</v>
      </c>
      <c r="O55" s="73">
        <f t="shared" si="6"/>
        <v>25387.337138709125</v>
      </c>
      <c r="P55" s="73">
        <f t="shared" si="7"/>
        <v>510540.48171159753</v>
      </c>
      <c r="Q55" s="73">
        <f t="shared" si="10"/>
        <v>93709.145339509138</v>
      </c>
      <c r="R55" s="73">
        <f>SUM(Q55:$Q$102)</f>
        <v>2666720.2508060173</v>
      </c>
      <c r="S55" s="73">
        <f t="shared" si="8"/>
        <v>28.378892490849534</v>
      </c>
    </row>
    <row r="56" spans="1:31" ht="15" x14ac:dyDescent="0.25">
      <c r="A56" s="77">
        <v>54</v>
      </c>
      <c r="B56" s="55">
        <v>35114</v>
      </c>
      <c r="C56" s="55">
        <v>34978</v>
      </c>
      <c r="D56" s="55">
        <v>70092</v>
      </c>
      <c r="E56" s="103">
        <v>8.5504593214209782E-3</v>
      </c>
      <c r="F56" s="172">
        <v>3.3848300888993351E-3</v>
      </c>
      <c r="G56" s="75">
        <f t="shared" si="0"/>
        <v>118.39458684952095</v>
      </c>
      <c r="H56" s="75">
        <f t="shared" si="1"/>
        <v>300.24082861237622</v>
      </c>
      <c r="I56" s="75">
        <f t="shared" si="2"/>
        <v>418.6354154618972</v>
      </c>
      <c r="J56" s="73">
        <f t="shared" si="3"/>
        <v>5.9726561585044967E-3</v>
      </c>
      <c r="K56" s="73">
        <f t="shared" si="4"/>
        <v>5.9548553048021091E-3</v>
      </c>
      <c r="L56" s="73">
        <f t="shared" si="11"/>
        <v>5.9527397837594778E-3</v>
      </c>
      <c r="M56" s="73">
        <f t="shared" si="12"/>
        <v>93449.850872360126</v>
      </c>
      <c r="N56" s="73">
        <f t="shared" si="5"/>
        <v>556.28264507428685</v>
      </c>
      <c r="O56" s="73">
        <f t="shared" si="6"/>
        <v>24631.444495464737</v>
      </c>
      <c r="P56" s="73">
        <f t="shared" si="7"/>
        <v>485153.1445728885</v>
      </c>
      <c r="Q56" s="73">
        <f t="shared" si="10"/>
        <v>93171.70954982299</v>
      </c>
      <c r="R56" s="73">
        <f>SUM(Q56:$Q$102)</f>
        <v>2573011.1054665083</v>
      </c>
      <c r="S56" s="73">
        <f t="shared" si="8"/>
        <v>27.53360311918415</v>
      </c>
    </row>
    <row r="57" spans="1:31" ht="15" x14ac:dyDescent="0.25">
      <c r="A57" s="77">
        <v>55</v>
      </c>
      <c r="B57" s="55">
        <v>32978</v>
      </c>
      <c r="C57" s="55">
        <v>33426</v>
      </c>
      <c r="D57" s="55">
        <v>66404</v>
      </c>
      <c r="E57" s="103">
        <v>9.1969316590912627E-3</v>
      </c>
      <c r="F57" s="172">
        <v>3.6699113494511795E-3</v>
      </c>
      <c r="G57" s="75">
        <f t="shared" si="0"/>
        <v>122.67045676675512</v>
      </c>
      <c r="H57" s="75">
        <f t="shared" si="1"/>
        <v>303.29641225351168</v>
      </c>
      <c r="I57" s="75">
        <f t="shared" si="2"/>
        <v>425.96686902026681</v>
      </c>
      <c r="J57" s="73">
        <f t="shared" si="3"/>
        <v>6.4147772576993375E-3</v>
      </c>
      <c r="K57" s="73">
        <f t="shared" si="4"/>
        <v>6.3942464976080027E-3</v>
      </c>
      <c r="L57" s="73">
        <f t="shared" si="11"/>
        <v>6.4029694683552536E-3</v>
      </c>
      <c r="M57" s="73">
        <f t="shared" si="12"/>
        <v>92893.568227285839</v>
      </c>
      <c r="N57" s="73">
        <f t="shared" si="5"/>
        <v>594.79468116589123</v>
      </c>
      <c r="O57" s="73">
        <f t="shared" si="6"/>
        <v>23887.629186229395</v>
      </c>
      <c r="P57" s="73">
        <f t="shared" si="7"/>
        <v>460521.70007742371</v>
      </c>
      <c r="Q57" s="73">
        <f t="shared" si="10"/>
        <v>92596.170886702894</v>
      </c>
      <c r="R57" s="73">
        <f>SUM(Q57:$Q$102)</f>
        <v>2479839.395916685</v>
      </c>
      <c r="S57" s="73">
        <f t="shared" si="8"/>
        <v>26.695490799203426</v>
      </c>
    </row>
    <row r="58" spans="1:31" ht="15" x14ac:dyDescent="0.25">
      <c r="A58" s="77">
        <v>56</v>
      </c>
      <c r="B58" s="55">
        <v>33053</v>
      </c>
      <c r="C58" s="55">
        <v>33536</v>
      </c>
      <c r="D58" s="55">
        <v>66589</v>
      </c>
      <c r="E58" s="103">
        <v>9.9030699403049871E-3</v>
      </c>
      <c r="F58" s="172">
        <v>4.001054862760969E-3</v>
      </c>
      <c r="G58" s="75">
        <f t="shared" si="0"/>
        <v>134.17937587755185</v>
      </c>
      <c r="H58" s="75">
        <f t="shared" si="1"/>
        <v>327.32617073690074</v>
      </c>
      <c r="I58" s="75">
        <f t="shared" si="2"/>
        <v>461.50554661445256</v>
      </c>
      <c r="J58" s="73">
        <f t="shared" si="3"/>
        <v>6.9306574151053865E-3</v>
      </c>
      <c r="K58" s="73">
        <f t="shared" si="4"/>
        <v>6.9066957975466581E-3</v>
      </c>
      <c r="L58" s="73">
        <f t="shared" si="11"/>
        <v>6.8994026787690425E-3</v>
      </c>
      <c r="M58" s="73">
        <f t="shared" si="12"/>
        <v>92298.773546119948</v>
      </c>
      <c r="N58" s="73">
        <f t="shared" si="5"/>
        <v>636.80640545120696</v>
      </c>
      <c r="O58" s="73">
        <f t="shared" si="6"/>
        <v>23155.782854515677</v>
      </c>
      <c r="P58" s="73">
        <f t="shared" si="7"/>
        <v>436634.07089119428</v>
      </c>
      <c r="Q58" s="73">
        <f t="shared" si="10"/>
        <v>91980.370343394345</v>
      </c>
      <c r="R58" s="73">
        <f>SUM(Q58:$Q$102)</f>
        <v>2387243.2250299822</v>
      </c>
      <c r="S58" s="73">
        <f t="shared" si="8"/>
        <v>25.864300611070654</v>
      </c>
    </row>
    <row r="59" spans="1:31" ht="15" x14ac:dyDescent="0.25">
      <c r="A59" s="77">
        <v>57</v>
      </c>
      <c r="B59" s="55">
        <v>33653</v>
      </c>
      <c r="C59" s="55">
        <v>34994</v>
      </c>
      <c r="D59" s="55">
        <v>68647</v>
      </c>
      <c r="E59" s="103">
        <v>1.0712992384371114E-2</v>
      </c>
      <c r="F59" s="172">
        <v>4.3818179305100055E-3</v>
      </c>
      <c r="G59" s="75">
        <f t="shared" si="0"/>
        <v>153.33733666026714</v>
      </c>
      <c r="H59" s="75">
        <f t="shared" si="1"/>
        <v>360.52433271124113</v>
      </c>
      <c r="I59" s="75">
        <f t="shared" si="2"/>
        <v>513.86166937150824</v>
      </c>
      <c r="J59" s="73">
        <f t="shared" si="3"/>
        <v>7.4855662938148534E-3</v>
      </c>
      <c r="K59" s="73">
        <f t="shared" si="4"/>
        <v>7.4576192191495583E-3</v>
      </c>
      <c r="L59" s="73">
        <f t="shared" si="11"/>
        <v>7.4703612736460485E-3</v>
      </c>
      <c r="M59" s="73">
        <f t="shared" si="12"/>
        <v>91661.967140668741</v>
      </c>
      <c r="N59" s="73">
        <f t="shared" si="5"/>
        <v>684.7480095938663</v>
      </c>
      <c r="O59" s="73">
        <f t="shared" si="6"/>
        <v>22435.143204156331</v>
      </c>
      <c r="P59" s="73">
        <f t="shared" si="7"/>
        <v>413478.28803667857</v>
      </c>
      <c r="Q59" s="73">
        <f t="shared" si="10"/>
        <v>91319.593135871808</v>
      </c>
      <c r="R59" s="73">
        <f>SUM(Q59:$Q$102)</f>
        <v>2295262.854686588</v>
      </c>
      <c r="S59" s="73">
        <f t="shared" si="8"/>
        <v>25.040514908044361</v>
      </c>
    </row>
    <row r="60" spans="1:31" x14ac:dyDescent="0.3">
      <c r="A60" s="77">
        <v>58</v>
      </c>
      <c r="B60" s="55">
        <v>34350</v>
      </c>
      <c r="C60" s="55">
        <v>35992</v>
      </c>
      <c r="D60" s="55">
        <v>70342</v>
      </c>
      <c r="E60" s="103">
        <v>1.1655496852044468E-2</v>
      </c>
      <c r="F60" s="172">
        <v>4.8068913162727439E-3</v>
      </c>
      <c r="G60" s="75">
        <f t="shared" si="0"/>
        <v>173.00963225528861</v>
      </c>
      <c r="H60" s="75">
        <f t="shared" si="1"/>
        <v>400.36631686772745</v>
      </c>
      <c r="I60" s="75">
        <f t="shared" si="2"/>
        <v>573.37594912301608</v>
      </c>
      <c r="J60" s="73">
        <f t="shared" si="3"/>
        <v>8.151260258778768E-3</v>
      </c>
      <c r="K60" s="73">
        <f t="shared" si="4"/>
        <v>8.1181288189871026E-3</v>
      </c>
      <c r="L60" s="73">
        <f t="shared" si="11"/>
        <v>8.1304259597614111E-3</v>
      </c>
      <c r="M60" s="73">
        <f t="shared" si="12"/>
        <v>90977.219131074875</v>
      </c>
      <c r="N60" s="73">
        <f t="shared" si="5"/>
        <v>739.68354417019873</v>
      </c>
      <c r="O60" s="73">
        <f t="shared" si="6"/>
        <v>21724.433735800292</v>
      </c>
      <c r="P60" s="73">
        <f t="shared" si="7"/>
        <v>391043.14483252226</v>
      </c>
      <c r="Q60" s="73">
        <f t="shared" si="10"/>
        <v>90607.377358989776</v>
      </c>
      <c r="R60" s="73">
        <f>SUM(Q60:$Q$102)</f>
        <v>2203943.2615507161</v>
      </c>
      <c r="S60" s="73">
        <f t="shared" si="8"/>
        <v>24.225221243302659</v>
      </c>
      <c r="T60" s="73"/>
      <c r="U60" s="73"/>
      <c r="V60" s="73"/>
      <c r="W60" s="73"/>
      <c r="X60" s="73"/>
      <c r="Y60" s="73" t="s">
        <v>22</v>
      </c>
      <c r="Z60" s="73"/>
      <c r="AA60" s="73"/>
      <c r="AB60" s="73"/>
      <c r="AC60" s="73"/>
      <c r="AD60" s="73"/>
      <c r="AE60" s="85"/>
    </row>
    <row r="61" spans="1:31" ht="15" x14ac:dyDescent="0.25">
      <c r="A61" s="77">
        <v>59</v>
      </c>
      <c r="B61" s="55">
        <v>35211</v>
      </c>
      <c r="C61" s="55">
        <v>37014</v>
      </c>
      <c r="D61" s="55">
        <v>72225</v>
      </c>
      <c r="E61" s="103">
        <v>1.2735901232772295E-2</v>
      </c>
      <c r="F61" s="172">
        <v>5.2632270770248272E-3</v>
      </c>
      <c r="G61" s="75">
        <f t="shared" si="0"/>
        <v>194.81308702899696</v>
      </c>
      <c r="H61" s="75">
        <f t="shared" si="1"/>
        <v>448.44381830714531</v>
      </c>
      <c r="I61" s="75">
        <f t="shared" si="2"/>
        <v>643.25690533614227</v>
      </c>
      <c r="J61" s="73">
        <f t="shared" si="3"/>
        <v>8.9062915242110394E-3</v>
      </c>
      <c r="K61" s="73">
        <f t="shared" si="4"/>
        <v>8.866747992339552E-3</v>
      </c>
      <c r="L61" s="73">
        <f t="shared" si="11"/>
        <v>8.8683147138752007E-3</v>
      </c>
      <c r="M61" s="73">
        <f t="shared" si="12"/>
        <v>90237.535586904676</v>
      </c>
      <c r="N61" s="73">
        <f t="shared" si="5"/>
        <v>800.25486458918022</v>
      </c>
      <c r="O61" s="73">
        <f t="shared" si="6"/>
        <v>21022.248620286464</v>
      </c>
      <c r="P61" s="73">
        <f t="shared" si="7"/>
        <v>369318.71109672193</v>
      </c>
      <c r="Q61" s="73">
        <f t="shared" si="10"/>
        <v>89837.408154610079</v>
      </c>
      <c r="R61" s="73">
        <f>SUM(Q61:$Q$102)</f>
        <v>2113335.8841917263</v>
      </c>
      <c r="S61" s="73">
        <f t="shared" si="8"/>
        <v>23.419698581600169</v>
      </c>
      <c r="T61" s="73" t="s">
        <v>23</v>
      </c>
      <c r="U61" s="73" t="s">
        <v>24</v>
      </c>
      <c r="V61" s="73" t="s">
        <v>25</v>
      </c>
      <c r="W61" s="73" t="s">
        <v>26</v>
      </c>
      <c r="X61" s="73" t="s">
        <v>27</v>
      </c>
      <c r="Y61" s="73" t="s">
        <v>28</v>
      </c>
      <c r="Z61" s="73" t="s">
        <v>29</v>
      </c>
      <c r="AA61" s="73" t="s">
        <v>30</v>
      </c>
      <c r="AB61" s="73" t="s">
        <v>31</v>
      </c>
      <c r="AC61" s="73" t="s">
        <v>32</v>
      </c>
      <c r="AD61" s="73" t="s">
        <v>33</v>
      </c>
      <c r="AE61" s="85" t="s">
        <v>34</v>
      </c>
    </row>
    <row r="62" spans="1:31" ht="15" x14ac:dyDescent="0.25">
      <c r="A62" s="77">
        <v>60</v>
      </c>
      <c r="B62" s="55">
        <v>34359</v>
      </c>
      <c r="C62" s="55">
        <v>36318</v>
      </c>
      <c r="D62" s="55">
        <v>70677</v>
      </c>
      <c r="E62" s="103">
        <v>1.3935104458527862E-2</v>
      </c>
      <c r="F62" s="172">
        <v>5.7343630765086398E-3</v>
      </c>
      <c r="G62" s="75">
        <f t="shared" si="0"/>
        <v>208.26059821264079</v>
      </c>
      <c r="H62" s="75">
        <f t="shared" si="1"/>
        <v>478.79625409055882</v>
      </c>
      <c r="I62" s="75">
        <f t="shared" si="2"/>
        <v>687.05685230319955</v>
      </c>
      <c r="J62" s="73">
        <f t="shared" si="3"/>
        <v>9.7210811480849431E-3</v>
      </c>
      <c r="K62" s="73">
        <f t="shared" si="4"/>
        <v>9.673984173460437E-3</v>
      </c>
      <c r="L62" s="73">
        <f t="shared" si="11"/>
        <v>9.6608844490717154E-3</v>
      </c>
      <c r="M62" s="73">
        <f t="shared" si="12"/>
        <v>89437.280722315496</v>
      </c>
      <c r="N62" s="73">
        <f t="shared" si="5"/>
        <v>864.04323449748335</v>
      </c>
      <c r="O62" s="73">
        <f t="shared" si="6"/>
        <v>20327.626052222866</v>
      </c>
      <c r="P62" s="73">
        <f t="shared" si="7"/>
        <v>348296.46247643558</v>
      </c>
      <c r="Q62" s="73">
        <f t="shared" si="10"/>
        <v>89005.259105066754</v>
      </c>
      <c r="R62" s="73">
        <f>SUM(Q62:$Q$102)</f>
        <v>2023498.4760371156</v>
      </c>
      <c r="S62" s="73">
        <f t="shared" si="8"/>
        <v>22.624776376192219</v>
      </c>
      <c r="T62" s="73"/>
      <c r="U62" s="73">
        <f>MIN(U78:U87)</f>
        <v>3.1752326854852519E-3</v>
      </c>
      <c r="V62" s="73"/>
      <c r="W62" s="73">
        <f>1-K62</f>
        <v>0.99032601582653956</v>
      </c>
      <c r="X62" s="73">
        <f>LN(W62)</f>
        <v>-9.7210811480849327E-3</v>
      </c>
      <c r="Y62" s="73">
        <f>SUM(X62:X69)</f>
        <v>-0.10231080507649201</v>
      </c>
      <c r="Z62" s="73">
        <f>SUM(X70:X77)</f>
        <v>-0.19754302985779437</v>
      </c>
      <c r="AA62" s="73">
        <f>SUM(X78:X85)</f>
        <v>-0.45077999234818944</v>
      </c>
      <c r="AB62" s="73">
        <f>(AA62-Z62)/(Z62-Y62)</f>
        <v>2.6591520157377961</v>
      </c>
      <c r="AC62" s="73">
        <f>(Y62-(Z62-Y62)/(AB62-1))/8</f>
        <v>-5.6140842570699973E-3</v>
      </c>
      <c r="AD62" s="73">
        <f>AB62^(1/8)</f>
        <v>1.1300376040734017</v>
      </c>
      <c r="AE62" s="85">
        <f>(AD62-1)*(Z62-Y62)/(AD62^60*(AB62-1)^2)</f>
        <v>-2.9343153882805669E-6</v>
      </c>
    </row>
    <row r="63" spans="1:31" ht="15" x14ac:dyDescent="0.25">
      <c r="A63" s="77">
        <v>61</v>
      </c>
      <c r="B63" s="55">
        <v>32487</v>
      </c>
      <c r="C63" s="55">
        <v>34921</v>
      </c>
      <c r="D63" s="55">
        <v>67408</v>
      </c>
      <c r="E63" s="103">
        <v>1.521683965782159E-2</v>
      </c>
      <c r="F63" s="172">
        <v>6.207092784442844E-3</v>
      </c>
      <c r="G63" s="75">
        <f t="shared" si="0"/>
        <v>216.75788712552855</v>
      </c>
      <c r="H63" s="75">
        <f t="shared" si="1"/>
        <v>494.34946996364999</v>
      </c>
      <c r="I63" s="75">
        <f t="shared" si="2"/>
        <v>711.10735708917855</v>
      </c>
      <c r="J63" s="73">
        <f t="shared" si="3"/>
        <v>1.0549302116798874E-2</v>
      </c>
      <c r="K63" s="73">
        <f t="shared" si="4"/>
        <v>1.0493853382329998E-2</v>
      </c>
      <c r="L63" s="73">
        <f t="shared" si="11"/>
        <v>1.0484602971975695E-2</v>
      </c>
      <c r="M63" s="73">
        <f t="shared" si="12"/>
        <v>88573.237487818013</v>
      </c>
      <c r="N63" s="73">
        <f t="shared" si="5"/>
        <v>928.65522900229553</v>
      </c>
      <c r="O63" s="73">
        <f t="shared" si="6"/>
        <v>19640.237273959414</v>
      </c>
      <c r="P63" s="73">
        <f t="shared" si="7"/>
        <v>327968.83642421267</v>
      </c>
      <c r="Q63" s="73">
        <f t="shared" si="10"/>
        <v>88108.909873316865</v>
      </c>
      <c r="R63" s="73">
        <f>SUM(Q63:$Q$102)</f>
        <v>1934493.2169320488</v>
      </c>
      <c r="S63" s="73">
        <f t="shared" si="8"/>
        <v>21.840606393077941</v>
      </c>
      <c r="T63" s="73"/>
      <c r="U63" s="73"/>
      <c r="V63" s="73"/>
      <c r="W63" s="73">
        <f t="shared" ref="W63:W102" si="13">1-K63</f>
        <v>0.98950614661767</v>
      </c>
      <c r="X63" s="73">
        <f t="shared" ref="X63:X79" si="14">LN(W63)</f>
        <v>-1.0549302116798926E-2</v>
      </c>
      <c r="Y63" s="73"/>
      <c r="Z63" s="73"/>
      <c r="AA63" s="73"/>
      <c r="AB63" s="73"/>
      <c r="AC63" s="73"/>
      <c r="AD63" s="73"/>
      <c r="AE63" s="85"/>
    </row>
    <row r="64" spans="1:31" ht="15" x14ac:dyDescent="0.25">
      <c r="A64" s="77">
        <v>62</v>
      </c>
      <c r="B64" s="55">
        <v>32834</v>
      </c>
      <c r="C64" s="55">
        <v>36082</v>
      </c>
      <c r="D64" s="55">
        <v>68916</v>
      </c>
      <c r="E64" s="103">
        <v>1.6542028359291774E-2</v>
      </c>
      <c r="F64" s="172">
        <v>6.6781471719372897E-3</v>
      </c>
      <c r="G64" s="75">
        <f t="shared" si="0"/>
        <v>240.96090625784129</v>
      </c>
      <c r="H64" s="75">
        <f t="shared" si="1"/>
        <v>543.1409591489861</v>
      </c>
      <c r="I64" s="75">
        <f t="shared" si="2"/>
        <v>784.10186540682741</v>
      </c>
      <c r="J64" s="73">
        <f t="shared" si="3"/>
        <v>1.1377646198369427E-2</v>
      </c>
      <c r="K64" s="73">
        <f t="shared" si="4"/>
        <v>1.1313165559514116E-2</v>
      </c>
      <c r="L64" s="73">
        <f t="shared" si="11"/>
        <v>1.1329228771558099E-2</v>
      </c>
      <c r="M64" s="73">
        <f t="shared" si="12"/>
        <v>87644.582258815717</v>
      </c>
      <c r="N64" s="73">
        <f t="shared" si="5"/>
        <v>992.94552299776115</v>
      </c>
      <c r="O64" s="73">
        <f t="shared" si="6"/>
        <v>18960.309447674688</v>
      </c>
      <c r="P64" s="73">
        <f t="shared" si="7"/>
        <v>308328.59915025323</v>
      </c>
      <c r="Q64" s="73">
        <f t="shared" si="10"/>
        <v>87148.109497316836</v>
      </c>
      <c r="R64" s="73">
        <f>SUM(Q64:$Q$102)</f>
        <v>1846384.3070587323</v>
      </c>
      <c r="S64" s="73">
        <f t="shared" si="8"/>
        <v>21.06672494149533</v>
      </c>
      <c r="T64" s="73"/>
      <c r="U64" s="73"/>
      <c r="V64" s="73"/>
      <c r="W64" s="73">
        <f t="shared" si="13"/>
        <v>0.98868683444048588</v>
      </c>
      <c r="X64" s="73">
        <f t="shared" si="14"/>
        <v>-1.1377646198369486E-2</v>
      </c>
      <c r="Y64" s="73"/>
      <c r="Z64" s="73"/>
      <c r="AA64" s="73"/>
      <c r="AB64" s="73"/>
      <c r="AC64" s="73"/>
      <c r="AD64" s="73"/>
      <c r="AE64" s="85"/>
    </row>
    <row r="65" spans="1:31" ht="15" x14ac:dyDescent="0.25">
      <c r="A65" s="77">
        <v>63</v>
      </c>
      <c r="B65" s="55">
        <v>32458</v>
      </c>
      <c r="C65" s="55">
        <v>35714</v>
      </c>
      <c r="D65" s="55">
        <v>68172</v>
      </c>
      <c r="E65" s="103">
        <v>1.7885569797670465E-2</v>
      </c>
      <c r="F65" s="172">
        <v>7.1581893859037366E-3</v>
      </c>
      <c r="G65" s="75">
        <f t="shared" si="0"/>
        <v>255.64757572816606</v>
      </c>
      <c r="H65" s="75">
        <f t="shared" si="1"/>
        <v>580.52982449278795</v>
      </c>
      <c r="I65" s="75">
        <f t="shared" si="2"/>
        <v>836.17740022095404</v>
      </c>
      <c r="J65" s="73">
        <f t="shared" si="3"/>
        <v>1.2265701464251511E-2</v>
      </c>
      <c r="K65" s="73">
        <f t="shared" si="4"/>
        <v>1.2190784364469409E-2</v>
      </c>
      <c r="L65" s="73">
        <f t="shared" si="11"/>
        <v>1.2175881586685923E-2</v>
      </c>
      <c r="M65" s="73">
        <f t="shared" si="12"/>
        <v>86651.636735817956</v>
      </c>
      <c r="N65" s="73">
        <f t="shared" si="5"/>
        <v>1055.0600681878423</v>
      </c>
      <c r="O65" s="73">
        <f t="shared" si="6"/>
        <v>18288.296355475559</v>
      </c>
      <c r="P65" s="73">
        <f t="shared" si="7"/>
        <v>289368.28970257856</v>
      </c>
      <c r="Q65" s="73">
        <f t="shared" si="10"/>
        <v>86124.106701724028</v>
      </c>
      <c r="R65" s="73">
        <f>SUM(Q65:$Q$102)</f>
        <v>1759236.1975614156</v>
      </c>
      <c r="S65" s="73">
        <f t="shared" si="8"/>
        <v>20.302400091125172</v>
      </c>
      <c r="T65" s="73"/>
      <c r="U65" s="73"/>
      <c r="V65" s="73"/>
      <c r="W65" s="73">
        <f t="shared" si="13"/>
        <v>0.98780921563553059</v>
      </c>
      <c r="X65" s="73">
        <f t="shared" si="14"/>
        <v>-1.2265701464251554E-2</v>
      </c>
      <c r="Y65" s="73"/>
      <c r="Z65" s="73"/>
      <c r="AA65" s="73"/>
      <c r="AB65" s="73"/>
      <c r="AC65" s="73"/>
      <c r="AD65" s="73"/>
      <c r="AE65" s="85"/>
    </row>
    <row r="66" spans="1:31" ht="15" x14ac:dyDescent="0.25">
      <c r="A66" s="77">
        <v>64</v>
      </c>
      <c r="B66" s="55">
        <v>31563</v>
      </c>
      <c r="C66" s="55">
        <v>35065</v>
      </c>
      <c r="D66" s="55">
        <v>66628</v>
      </c>
      <c r="E66" s="103">
        <v>1.9248601223053208E-2</v>
      </c>
      <c r="F66" s="172">
        <v>7.6717546703760874E-3</v>
      </c>
      <c r="G66" s="75">
        <f t="shared" si="0"/>
        <v>269.01007751673751</v>
      </c>
      <c r="H66" s="75">
        <f t="shared" si="1"/>
        <v>607.54360040322842</v>
      </c>
      <c r="I66" s="75">
        <f t="shared" si="2"/>
        <v>876.55367791996593</v>
      </c>
      <c r="J66" s="73">
        <f t="shared" si="3"/>
        <v>1.3155935611454133E-2</v>
      </c>
      <c r="K66" s="73">
        <f t="shared" si="4"/>
        <v>1.3069774547560198E-2</v>
      </c>
      <c r="L66" s="73">
        <f t="shared" si="11"/>
        <v>1.3050827236635009E-2</v>
      </c>
      <c r="M66" s="73">
        <f t="shared" si="12"/>
        <v>85596.576667630114</v>
      </c>
      <c r="N66" s="73">
        <f t="shared" si="5"/>
        <v>1117.1061341366149</v>
      </c>
      <c r="O66" s="73">
        <f t="shared" si="6"/>
        <v>17624.99534110153</v>
      </c>
      <c r="P66" s="73">
        <f t="shared" si="7"/>
        <v>271079.99334710301</v>
      </c>
      <c r="Q66" s="73">
        <f t="shared" si="10"/>
        <v>85038.023600561806</v>
      </c>
      <c r="R66" s="73">
        <f>SUM(Q66:$Q$102)</f>
        <v>1673112.0908596914</v>
      </c>
      <c r="S66" s="73">
        <f t="shared" si="8"/>
        <v>19.546483702921368</v>
      </c>
      <c r="T66" s="73"/>
      <c r="U66" s="73"/>
      <c r="V66" s="73"/>
      <c r="W66" s="73">
        <f t="shared" si="13"/>
        <v>0.9869302254524398</v>
      </c>
      <c r="X66" s="73">
        <f t="shared" si="14"/>
        <v>-1.3155935611454006E-2</v>
      </c>
      <c r="Y66" s="73"/>
      <c r="Z66" s="73"/>
      <c r="AA66" s="73"/>
      <c r="AB66" s="73"/>
      <c r="AC66" s="73"/>
      <c r="AD66" s="73"/>
      <c r="AE66" s="85"/>
    </row>
    <row r="67" spans="1:31" ht="15" x14ac:dyDescent="0.25">
      <c r="A67" s="77">
        <v>65</v>
      </c>
      <c r="B67" s="55">
        <v>32023</v>
      </c>
      <c r="C67" s="55">
        <v>36642</v>
      </c>
      <c r="D67" s="55">
        <v>68665</v>
      </c>
      <c r="E67" s="103">
        <v>2.0660972215255473E-2</v>
      </c>
      <c r="F67" s="172">
        <v>8.2538067110145569E-3</v>
      </c>
      <c r="G67" s="75">
        <f t="shared" ref="G67:G102" si="15">C67*F67</f>
        <v>302.43598550499541</v>
      </c>
      <c r="H67" s="75">
        <f t="shared" ref="H67:H102" si="16">B67*E67</f>
        <v>661.62631324912604</v>
      </c>
      <c r="I67" s="75">
        <f t="shared" ref="I67:I102" si="17">G67+H67</f>
        <v>964.06229875412146</v>
      </c>
      <c r="J67" s="73">
        <f t="shared" ref="J67:J102" si="18">I67/D67</f>
        <v>1.4040082993579284E-2</v>
      </c>
      <c r="K67" s="73">
        <f t="shared" ref="K67:K102" si="19">1-($W$2^((-1)*J67))</f>
        <v>1.3941980686528965E-2</v>
      </c>
      <c r="L67" s="73">
        <f t="shared" si="11"/>
        <v>1.3951792511522048E-2</v>
      </c>
      <c r="M67" s="73">
        <f t="shared" si="12"/>
        <v>84479.470533493499</v>
      </c>
      <c r="N67" s="73">
        <f t="shared" ref="N67:N102" si="20">M67-M68</f>
        <v>1178.6400443665334</v>
      </c>
      <c r="O67" s="73">
        <f t="shared" ref="O67:O102" si="21">M67*$W$3^A67</f>
        <v>16970.70689937397</v>
      </c>
      <c r="P67" s="73">
        <f t="shared" ref="P67:P102" si="22">SUM(O67:O167)</f>
        <v>253454.99800600146</v>
      </c>
      <c r="Q67" s="73">
        <f t="shared" si="10"/>
        <v>83890.150511310232</v>
      </c>
      <c r="R67" s="73">
        <f>SUM(Q67:$Q$102)</f>
        <v>1588074.0672591298</v>
      </c>
      <c r="S67" s="73">
        <f t="shared" ref="S67:S102" si="23">R67/M67</f>
        <v>18.798343043941163</v>
      </c>
      <c r="T67" s="73"/>
      <c r="U67" s="73"/>
      <c r="V67" s="73"/>
      <c r="W67" s="73">
        <f t="shared" si="13"/>
        <v>0.98605801931347103</v>
      </c>
      <c r="X67" s="73">
        <f t="shared" si="14"/>
        <v>-1.4040082993579357E-2</v>
      </c>
      <c r="Y67" s="73"/>
      <c r="Z67" s="73"/>
      <c r="AA67" s="73"/>
      <c r="AB67" s="73"/>
      <c r="AC67" s="73"/>
      <c r="AD67" s="73"/>
      <c r="AE67" s="85"/>
    </row>
    <row r="68" spans="1:31" ht="15" x14ac:dyDescent="0.25">
      <c r="A68" s="77">
        <v>66</v>
      </c>
      <c r="B68" s="55">
        <v>32249</v>
      </c>
      <c r="C68" s="55">
        <v>37486</v>
      </c>
      <c r="D68" s="55">
        <v>69735</v>
      </c>
      <c r="E68" s="103">
        <v>2.2173584525974729E-2</v>
      </c>
      <c r="F68" s="172">
        <v>8.9447746252104207E-3</v>
      </c>
      <c r="G68" s="75">
        <f t="shared" si="15"/>
        <v>335.30382160063783</v>
      </c>
      <c r="H68" s="75">
        <f t="shared" si="16"/>
        <v>715.07592737815901</v>
      </c>
      <c r="I68" s="75">
        <f t="shared" si="17"/>
        <v>1050.3797489787969</v>
      </c>
      <c r="J68" s="73">
        <f t="shared" si="18"/>
        <v>1.5062447106600658E-2</v>
      </c>
      <c r="K68" s="73">
        <f t="shared" si="19"/>
        <v>1.4949575866491704E-2</v>
      </c>
      <c r="L68" s="73">
        <f t="shared" si="11"/>
        <v>1.4922670430064539E-2</v>
      </c>
      <c r="M68" s="73">
        <f t="shared" si="12"/>
        <v>83300.830489126965</v>
      </c>
      <c r="N68" s="73">
        <f t="shared" si="20"/>
        <v>1243.0708399399155</v>
      </c>
      <c r="O68" s="73">
        <f t="shared" si="21"/>
        <v>16325.790358965904</v>
      </c>
      <c r="P68" s="73">
        <f t="shared" si="22"/>
        <v>236484.2911066275</v>
      </c>
      <c r="Q68" s="73">
        <f t="shared" ref="Q68:Q101" si="24">AVERAGEA(M68:M69)</f>
        <v>82679.295069157</v>
      </c>
      <c r="R68" s="73">
        <f>SUM(Q68:$Q$102)</f>
        <v>1504183.9167478194</v>
      </c>
      <c r="S68" s="73">
        <f t="shared" si="23"/>
        <v>18.05724994475483</v>
      </c>
      <c r="T68" s="73"/>
      <c r="U68" s="73"/>
      <c r="V68" s="73"/>
      <c r="W68" s="73">
        <f t="shared" si="13"/>
        <v>0.9850504241335083</v>
      </c>
      <c r="X68" s="73">
        <f t="shared" si="14"/>
        <v>-1.5062447106600582E-2</v>
      </c>
      <c r="Y68" s="73"/>
      <c r="Z68" s="73"/>
      <c r="AA68" s="73"/>
      <c r="AB68" s="73"/>
      <c r="AC68" s="73"/>
      <c r="AD68" s="73"/>
      <c r="AE68" s="85"/>
    </row>
    <row r="69" spans="1:31" ht="15" x14ac:dyDescent="0.25">
      <c r="A69" s="77">
        <v>67</v>
      </c>
      <c r="B69" s="55">
        <v>31684</v>
      </c>
      <c r="C69" s="55">
        <v>38433</v>
      </c>
      <c r="D69" s="55">
        <v>70117</v>
      </c>
      <c r="E69" s="103">
        <v>2.384471262985681E-2</v>
      </c>
      <c r="F69" s="172">
        <v>9.78572926488969E-3</v>
      </c>
      <c r="G69" s="75">
        <f t="shared" si="15"/>
        <v>376.09493283750544</v>
      </c>
      <c r="H69" s="75">
        <f t="shared" si="16"/>
        <v>755.49587496438312</v>
      </c>
      <c r="I69" s="75">
        <f t="shared" si="17"/>
        <v>1131.5908078018886</v>
      </c>
      <c r="J69" s="73">
        <f t="shared" si="18"/>
        <v>1.6138608437353118E-2</v>
      </c>
      <c r="K69" s="73">
        <f t="shared" si="19"/>
        <v>1.6009078841466962E-2</v>
      </c>
      <c r="L69" s="73">
        <f t="shared" si="11"/>
        <v>1.6041907421045689E-2</v>
      </c>
      <c r="M69" s="73">
        <f t="shared" si="12"/>
        <v>82057.75964918705</v>
      </c>
      <c r="N69" s="73">
        <f t="shared" si="20"/>
        <v>1316.3629834706808</v>
      </c>
      <c r="O69" s="73">
        <f t="shared" si="21"/>
        <v>15689.918019442664</v>
      </c>
      <c r="P69" s="73">
        <f t="shared" si="22"/>
        <v>220158.50074766157</v>
      </c>
      <c r="Q69" s="73">
        <f t="shared" si="24"/>
        <v>81399.578157451702</v>
      </c>
      <c r="R69" s="73">
        <f>SUM(Q69:$Q$102)</f>
        <v>1421504.6216786623</v>
      </c>
      <c r="S69" s="73">
        <f t="shared" si="23"/>
        <v>17.32321998255707</v>
      </c>
      <c r="T69" s="73"/>
      <c r="U69" s="73"/>
      <c r="V69" s="73"/>
      <c r="W69" s="73">
        <f t="shared" si="13"/>
        <v>0.98399092115853304</v>
      </c>
      <c r="X69" s="73">
        <f t="shared" si="14"/>
        <v>-1.6138608437353166E-2</v>
      </c>
      <c r="Y69" s="73"/>
      <c r="Z69" s="73"/>
      <c r="AA69" s="73"/>
      <c r="AB69" s="73"/>
      <c r="AC69" s="73"/>
      <c r="AD69" s="73"/>
      <c r="AE69" s="85"/>
    </row>
    <row r="70" spans="1:31" ht="15" x14ac:dyDescent="0.25">
      <c r="A70" s="77">
        <v>68</v>
      </c>
      <c r="B70" s="55">
        <v>30740</v>
      </c>
      <c r="C70" s="55">
        <v>37822</v>
      </c>
      <c r="D70" s="55">
        <v>68562</v>
      </c>
      <c r="E70" s="103">
        <v>2.572585905197405E-2</v>
      </c>
      <c r="F70" s="172">
        <v>1.0814446347320608E-2</v>
      </c>
      <c r="G70" s="75">
        <f t="shared" si="15"/>
        <v>409.02398974836007</v>
      </c>
      <c r="H70" s="75">
        <f t="shared" si="16"/>
        <v>790.81290725768235</v>
      </c>
      <c r="I70" s="75">
        <f t="shared" si="17"/>
        <v>1199.8368970060424</v>
      </c>
      <c r="J70" s="73">
        <f t="shared" si="18"/>
        <v>1.7500027668475866E-2</v>
      </c>
      <c r="K70" s="73">
        <f t="shared" si="19"/>
        <v>1.7347791523416034E-2</v>
      </c>
      <c r="L70" s="73">
        <f t="shared" si="11"/>
        <v>1.7370932414584046E-2</v>
      </c>
      <c r="M70" s="73">
        <f t="shared" si="12"/>
        <v>80741.396665716369</v>
      </c>
      <c r="N70" s="73">
        <f t="shared" si="20"/>
        <v>1402.5533445392794</v>
      </c>
      <c r="O70" s="73">
        <f t="shared" si="21"/>
        <v>15061.679811835093</v>
      </c>
      <c r="P70" s="73">
        <f t="shared" si="22"/>
        <v>204468.58272821893</v>
      </c>
      <c r="Q70" s="73">
        <f t="shared" si="24"/>
        <v>80040.119993446729</v>
      </c>
      <c r="R70" s="73">
        <f>SUM(Q70:$Q$102)</f>
        <v>1340105.0435212106</v>
      </c>
      <c r="S70" s="73">
        <f t="shared" si="23"/>
        <v>16.597496437539739</v>
      </c>
      <c r="T70" s="73"/>
      <c r="U70" s="73"/>
      <c r="V70" s="73"/>
      <c r="W70" s="73">
        <f t="shared" si="13"/>
        <v>0.98265220847658397</v>
      </c>
      <c r="X70" s="73">
        <f t="shared" si="14"/>
        <v>-1.7500027668475766E-2</v>
      </c>
      <c r="Y70" s="73"/>
      <c r="Z70" s="73"/>
      <c r="AA70" s="73"/>
      <c r="AB70" s="73"/>
      <c r="AC70" s="73"/>
      <c r="AD70" s="73"/>
      <c r="AE70" s="85"/>
    </row>
    <row r="71" spans="1:31" ht="15" x14ac:dyDescent="0.25">
      <c r="A71" s="77">
        <v>69</v>
      </c>
      <c r="B71" s="55">
        <v>29357</v>
      </c>
      <c r="C71" s="55">
        <v>36455</v>
      </c>
      <c r="D71" s="55">
        <v>65812</v>
      </c>
      <c r="E71" s="103">
        <v>2.7851592868274776E-2</v>
      </c>
      <c r="F71" s="172">
        <v>1.2062455790531048E-2</v>
      </c>
      <c r="G71" s="75">
        <f t="shared" si="15"/>
        <v>439.73682584380936</v>
      </c>
      <c r="H71" s="75">
        <f t="shared" si="16"/>
        <v>817.63921183394257</v>
      </c>
      <c r="I71" s="75">
        <f t="shared" si="17"/>
        <v>1257.3760376777518</v>
      </c>
      <c r="J71" s="73">
        <f t="shared" si="18"/>
        <v>1.9105574024155955E-2</v>
      </c>
      <c r="K71" s="73">
        <f t="shared" si="19"/>
        <v>1.8924219343026016E-2</v>
      </c>
      <c r="L71" s="73">
        <f t="shared" si="11"/>
        <v>1.8916364498980102E-2</v>
      </c>
      <c r="M71" s="73">
        <f t="shared" si="12"/>
        <v>79338.84332117709</v>
      </c>
      <c r="N71" s="73">
        <f t="shared" si="20"/>
        <v>1500.8024791908683</v>
      </c>
      <c r="O71" s="73">
        <f t="shared" si="21"/>
        <v>14439.067697340097</v>
      </c>
      <c r="P71" s="73">
        <f t="shared" si="22"/>
        <v>189406.90291638381</v>
      </c>
      <c r="Q71" s="73">
        <f t="shared" si="24"/>
        <v>78588.442081581656</v>
      </c>
      <c r="R71" s="73">
        <f>SUM(Q71:$Q$102)</f>
        <v>1260064.9235277637</v>
      </c>
      <c r="S71" s="73">
        <f t="shared" si="23"/>
        <v>15.88206823770807</v>
      </c>
      <c r="T71" s="73"/>
      <c r="U71" s="73"/>
      <c r="V71" s="73"/>
      <c r="W71" s="73">
        <f t="shared" si="13"/>
        <v>0.98107578065697398</v>
      </c>
      <c r="X71" s="73">
        <f t="shared" si="14"/>
        <v>-1.9105574024155862E-2</v>
      </c>
      <c r="Y71" s="73"/>
      <c r="Z71" s="73"/>
      <c r="AA71" s="73"/>
      <c r="AB71" s="73"/>
      <c r="AC71" s="73"/>
      <c r="AD71" s="73"/>
      <c r="AE71" s="85"/>
    </row>
    <row r="72" spans="1:31" ht="15" x14ac:dyDescent="0.25">
      <c r="A72" s="77">
        <v>70</v>
      </c>
      <c r="B72" s="55">
        <v>28184</v>
      </c>
      <c r="C72" s="55">
        <v>35547</v>
      </c>
      <c r="D72" s="55">
        <v>63731</v>
      </c>
      <c r="E72" s="103">
        <v>3.023602914590625E-2</v>
      </c>
      <c r="F72" s="172">
        <v>1.3553193625958554E-2</v>
      </c>
      <c r="G72" s="75">
        <f t="shared" si="15"/>
        <v>481.77537382194873</v>
      </c>
      <c r="H72" s="75">
        <f t="shared" si="16"/>
        <v>852.1722454482217</v>
      </c>
      <c r="I72" s="75">
        <f t="shared" si="17"/>
        <v>1333.9476192701704</v>
      </c>
      <c r="J72" s="73">
        <f t="shared" si="18"/>
        <v>2.0930906768608218E-2</v>
      </c>
      <c r="K72" s="73">
        <f t="shared" si="19"/>
        <v>2.0713375690650127E-2</v>
      </c>
      <c r="L72" s="73">
        <f t="shared" si="11"/>
        <v>2.0691772877759883E-2</v>
      </c>
      <c r="M72" s="73">
        <f t="shared" si="12"/>
        <v>77838.040841986221</v>
      </c>
      <c r="N72" s="73">
        <f t="shared" si="20"/>
        <v>1610.6070623521809</v>
      </c>
      <c r="O72" s="73">
        <f t="shared" si="21"/>
        <v>13820.422468050503</v>
      </c>
      <c r="P72" s="73">
        <f t="shared" si="22"/>
        <v>174967.83521904371</v>
      </c>
      <c r="Q72" s="73">
        <f t="shared" si="24"/>
        <v>77032.737310810131</v>
      </c>
      <c r="R72" s="73">
        <f>SUM(Q72:$Q$102)</f>
        <v>1181476.4814461821</v>
      </c>
      <c r="S72" s="73">
        <f t="shared" si="23"/>
        <v>15.178651320947532</v>
      </c>
      <c r="T72" s="73"/>
      <c r="U72" s="73"/>
      <c r="V72" s="73"/>
      <c r="W72" s="73">
        <f t="shared" si="13"/>
        <v>0.97928662430934987</v>
      </c>
      <c r="X72" s="73">
        <f t="shared" si="14"/>
        <v>-2.0930906768608266E-2</v>
      </c>
      <c r="Y72" s="73"/>
      <c r="Z72" s="73"/>
      <c r="AA72" s="73"/>
      <c r="AB72" s="73"/>
      <c r="AC72" s="73"/>
      <c r="AD72" s="73"/>
      <c r="AE72" s="85"/>
    </row>
    <row r="73" spans="1:31" ht="15" x14ac:dyDescent="0.25">
      <c r="A73" s="77">
        <v>71</v>
      </c>
      <c r="B73" s="55">
        <v>27199</v>
      </c>
      <c r="C73" s="55">
        <v>35419</v>
      </c>
      <c r="D73" s="55">
        <v>62618</v>
      </c>
      <c r="E73" s="103">
        <v>3.2877036197766836E-2</v>
      </c>
      <c r="F73" s="172">
        <v>1.530179966386077E-2</v>
      </c>
      <c r="G73" s="75">
        <f t="shared" si="15"/>
        <v>541.97444229428459</v>
      </c>
      <c r="H73" s="75">
        <f t="shared" si="16"/>
        <v>894.22250754306015</v>
      </c>
      <c r="I73" s="75">
        <f t="shared" si="17"/>
        <v>1436.1969498373446</v>
      </c>
      <c r="J73" s="73">
        <f t="shared" si="18"/>
        <v>2.2935848315777326E-2</v>
      </c>
      <c r="K73" s="73">
        <f t="shared" si="19"/>
        <v>2.2674821181486338E-2</v>
      </c>
      <c r="L73" s="73">
        <f t="shared" ref="L73:L77" si="25">((105*K73+90*(K72+K74)+45*(K71+K75)-30*(K70+K76))/315)</f>
        <v>2.2679601053792232E-2</v>
      </c>
      <c r="M73" s="73">
        <f t="shared" si="12"/>
        <v>76227.433779634041</v>
      </c>
      <c r="N73" s="73">
        <f t="shared" si="20"/>
        <v>1728.8077874764567</v>
      </c>
      <c r="O73" s="73">
        <f t="shared" si="21"/>
        <v>13204.344805138449</v>
      </c>
      <c r="P73" s="73">
        <f t="shared" si="22"/>
        <v>161147.41275099322</v>
      </c>
      <c r="Q73" s="73">
        <f t="shared" si="24"/>
        <v>75363.029885895812</v>
      </c>
      <c r="R73" s="73">
        <f>SUM(Q73:$Q$102)</f>
        <v>1104443.7441353721</v>
      </c>
      <c r="S73" s="73">
        <f t="shared" si="23"/>
        <v>14.48879608525468</v>
      </c>
      <c r="T73" s="73"/>
      <c r="U73" s="73"/>
      <c r="V73" s="73"/>
      <c r="W73" s="73">
        <f t="shared" si="13"/>
        <v>0.97732517881851366</v>
      </c>
      <c r="X73" s="73">
        <f t="shared" si="14"/>
        <v>-2.2935848315777295E-2</v>
      </c>
      <c r="Y73" s="73"/>
      <c r="Z73" s="73"/>
      <c r="AA73" s="73"/>
      <c r="AB73" s="73"/>
      <c r="AC73" s="73"/>
      <c r="AD73" s="73"/>
      <c r="AE73" s="85"/>
    </row>
    <row r="74" spans="1:31" ht="15" x14ac:dyDescent="0.25">
      <c r="A74" s="77">
        <v>72</v>
      </c>
      <c r="B74" s="55">
        <v>25572</v>
      </c>
      <c r="C74" s="55">
        <v>34379</v>
      </c>
      <c r="D74" s="55">
        <v>59951</v>
      </c>
      <c r="E74" s="103">
        <v>3.5767545805256915E-2</v>
      </c>
      <c r="F74" s="172">
        <v>1.7317382353749869E-2</v>
      </c>
      <c r="G74" s="75">
        <f t="shared" si="15"/>
        <v>595.35428793956669</v>
      </c>
      <c r="H74" s="75">
        <f t="shared" si="16"/>
        <v>914.64768133202983</v>
      </c>
      <c r="I74" s="75">
        <f t="shared" si="17"/>
        <v>1510.0019692715964</v>
      </c>
      <c r="J74" s="73">
        <f t="shared" si="18"/>
        <v>2.5187269090950884E-2</v>
      </c>
      <c r="K74" s="73">
        <f t="shared" si="19"/>
        <v>2.4872716271436723E-2</v>
      </c>
      <c r="L74" s="73">
        <f t="shared" si="25"/>
        <v>2.4883613009540916E-2</v>
      </c>
      <c r="M74" s="73">
        <f t="shared" ref="M74:M102" si="26">M73*(1-L73)</f>
        <v>74498.625992157584</v>
      </c>
      <c r="N74" s="73">
        <f t="shared" si="20"/>
        <v>1853.7949789313716</v>
      </c>
      <c r="O74" s="73">
        <f t="shared" si="21"/>
        <v>12590.122471006045</v>
      </c>
      <c r="P74" s="73">
        <f t="shared" si="22"/>
        <v>147943.06794585474</v>
      </c>
      <c r="Q74" s="73">
        <f t="shared" si="24"/>
        <v>73571.728502691898</v>
      </c>
      <c r="R74" s="73">
        <f>SUM(Q74:$Q$102)</f>
        <v>1029080.7142494766</v>
      </c>
      <c r="S74" s="73">
        <f t="shared" si="23"/>
        <v>13.813418711343846</v>
      </c>
      <c r="T74" s="73"/>
      <c r="U74" s="73"/>
      <c r="V74" s="73"/>
      <c r="W74" s="73">
        <f t="shared" si="13"/>
        <v>0.97512728372856328</v>
      </c>
      <c r="X74" s="73">
        <f t="shared" si="14"/>
        <v>-2.5187269090950912E-2</v>
      </c>
      <c r="Y74" s="73"/>
      <c r="Z74" s="73"/>
      <c r="AA74" s="73"/>
      <c r="AB74" s="73"/>
      <c r="AC74" s="73"/>
      <c r="AD74" s="73"/>
      <c r="AE74" s="85"/>
    </row>
    <row r="75" spans="1:31" ht="15" x14ac:dyDescent="0.25">
      <c r="A75" s="77">
        <v>73</v>
      </c>
      <c r="B75" s="55">
        <v>23339</v>
      </c>
      <c r="C75" s="55">
        <v>32110</v>
      </c>
      <c r="D75" s="55">
        <v>55449</v>
      </c>
      <c r="E75" s="103">
        <v>3.8911170874392442E-2</v>
      </c>
      <c r="F75" s="172">
        <v>1.9608259028651692E-2</v>
      </c>
      <c r="G75" s="75">
        <f t="shared" si="15"/>
        <v>629.62119741000583</v>
      </c>
      <c r="H75" s="75">
        <f t="shared" si="16"/>
        <v>908.14781703744518</v>
      </c>
      <c r="I75" s="75">
        <f t="shared" si="17"/>
        <v>1537.7690144474509</v>
      </c>
      <c r="J75" s="73">
        <f t="shared" si="18"/>
        <v>2.7733034219687477E-2</v>
      </c>
      <c r="K75" s="73">
        <f t="shared" si="19"/>
        <v>2.7352004125145934E-2</v>
      </c>
      <c r="L75" s="73">
        <f t="shared" si="25"/>
        <v>2.7337628089126736E-2</v>
      </c>
      <c r="M75" s="73">
        <f t="shared" si="26"/>
        <v>72644.831013226212</v>
      </c>
      <c r="N75" s="73">
        <f t="shared" si="20"/>
        <v>1985.937372837041</v>
      </c>
      <c r="O75" s="73">
        <f t="shared" si="21"/>
        <v>11977.399742141277</v>
      </c>
      <c r="P75" s="73">
        <f t="shared" si="22"/>
        <v>135352.94547484873</v>
      </c>
      <c r="Q75" s="73">
        <f t="shared" si="24"/>
        <v>71651.862326807692</v>
      </c>
      <c r="R75" s="73">
        <f>SUM(Q75:$Q$102)</f>
        <v>955508.98574678483</v>
      </c>
      <c r="S75" s="73">
        <f t="shared" si="23"/>
        <v>13.153158626975378</v>
      </c>
      <c r="T75" s="73"/>
      <c r="U75" s="73"/>
      <c r="V75" s="73"/>
      <c r="W75" s="73">
        <f t="shared" si="13"/>
        <v>0.97264799587485407</v>
      </c>
      <c r="X75" s="73">
        <f t="shared" si="14"/>
        <v>-2.7733034219687331E-2</v>
      </c>
      <c r="Y75" s="73"/>
      <c r="Z75" s="73"/>
      <c r="AA75" s="73"/>
      <c r="AB75" s="73"/>
      <c r="AC75" s="73"/>
      <c r="AD75" s="73"/>
      <c r="AE75" s="85"/>
    </row>
    <row r="76" spans="1:31" ht="15" x14ac:dyDescent="0.25">
      <c r="A76" s="77">
        <v>74</v>
      </c>
      <c r="B76" s="55">
        <v>20378</v>
      </c>
      <c r="C76" s="55">
        <v>28958</v>
      </c>
      <c r="D76" s="55">
        <v>49336</v>
      </c>
      <c r="E76" s="103">
        <v>4.233744185207728E-2</v>
      </c>
      <c r="F76" s="172">
        <v>2.2189761846351266E-2</v>
      </c>
      <c r="G76" s="75">
        <f t="shared" si="15"/>
        <v>642.57112354663991</v>
      </c>
      <c r="H76" s="75">
        <f t="shared" si="16"/>
        <v>862.75239006163076</v>
      </c>
      <c r="I76" s="75">
        <f t="shared" si="17"/>
        <v>1505.3235136082708</v>
      </c>
      <c r="J76" s="73">
        <f t="shared" si="18"/>
        <v>3.0511665185833283E-2</v>
      </c>
      <c r="K76" s="73">
        <f t="shared" si="19"/>
        <v>3.0050882635486165E-2</v>
      </c>
      <c r="L76" s="73">
        <f t="shared" si="25"/>
        <v>3.0048687985010831E-2</v>
      </c>
      <c r="M76" s="73">
        <f t="shared" si="26"/>
        <v>70658.893640389171</v>
      </c>
      <c r="N76" s="73">
        <f t="shared" si="20"/>
        <v>2123.2070483661228</v>
      </c>
      <c r="O76" s="73">
        <f t="shared" si="21"/>
        <v>11365.820529283723</v>
      </c>
      <c r="P76" s="73">
        <f t="shared" si="22"/>
        <v>123375.54573270748</v>
      </c>
      <c r="Q76" s="73">
        <f t="shared" si="24"/>
        <v>69597.290116206103</v>
      </c>
      <c r="R76" s="73">
        <f>SUM(Q76:$Q$102)</f>
        <v>883857.12341997726</v>
      </c>
      <c r="S76" s="73">
        <f t="shared" si="23"/>
        <v>12.508788036199277</v>
      </c>
      <c r="T76" s="73"/>
      <c r="U76" s="73"/>
      <c r="V76" s="73"/>
      <c r="W76" s="73">
        <f t="shared" si="13"/>
        <v>0.96994911736451384</v>
      </c>
      <c r="X76" s="73">
        <f t="shared" si="14"/>
        <v>-3.0511665185833158E-2</v>
      </c>
      <c r="Y76" s="73"/>
      <c r="Z76" s="73"/>
      <c r="AA76" s="73"/>
      <c r="AB76" s="73"/>
      <c r="AC76" s="73"/>
      <c r="AD76" s="73"/>
      <c r="AE76" s="85"/>
    </row>
    <row r="77" spans="1:31" ht="15" x14ac:dyDescent="0.25">
      <c r="A77" s="77">
        <v>75</v>
      </c>
      <c r="B77" s="55">
        <v>19028</v>
      </c>
      <c r="C77" s="55">
        <v>27773</v>
      </c>
      <c r="D77" s="55">
        <v>46801</v>
      </c>
      <c r="E77" s="103">
        <v>4.6111679219695612E-2</v>
      </c>
      <c r="F77" s="172">
        <v>2.5093147339420495E-2</v>
      </c>
      <c r="G77" s="75">
        <f t="shared" si="15"/>
        <v>696.91198105772537</v>
      </c>
      <c r="H77" s="75">
        <f t="shared" si="16"/>
        <v>877.41303219236806</v>
      </c>
      <c r="I77" s="75">
        <f t="shared" si="17"/>
        <v>1574.3250132500934</v>
      </c>
      <c r="J77" s="73">
        <f t="shared" si="18"/>
        <v>3.3638704584305748E-2</v>
      </c>
      <c r="K77" s="73">
        <f t="shared" si="19"/>
        <v>3.3079214415924207E-2</v>
      </c>
      <c r="L77" s="73">
        <f t="shared" si="25"/>
        <v>3.3049995851913712E-2</v>
      </c>
      <c r="M77" s="73">
        <f t="shared" si="26"/>
        <v>68535.686592023048</v>
      </c>
      <c r="N77" s="73">
        <f t="shared" si="20"/>
        <v>2265.1041575744166</v>
      </c>
      <c r="O77" s="73">
        <f t="shared" si="21"/>
        <v>10755.407350737216</v>
      </c>
      <c r="P77" s="73">
        <f t="shared" si="22"/>
        <v>112009.72520342375</v>
      </c>
      <c r="Q77" s="73">
        <f t="shared" si="24"/>
        <v>67403.13451323584</v>
      </c>
      <c r="R77" s="73">
        <f>SUM(Q77:$Q$102)</f>
        <v>814259.8333037711</v>
      </c>
      <c r="S77" s="73">
        <f t="shared" si="23"/>
        <v>11.880815291905805</v>
      </c>
      <c r="T77" s="73"/>
      <c r="U77" s="73"/>
      <c r="V77" s="73"/>
      <c r="W77" s="73">
        <f t="shared" si="13"/>
        <v>0.96692078558407579</v>
      </c>
      <c r="X77" s="73">
        <f t="shared" si="14"/>
        <v>-3.3638704584305797E-2</v>
      </c>
      <c r="Y77" s="73"/>
      <c r="Z77" s="73"/>
      <c r="AA77" s="73"/>
      <c r="AB77" s="73"/>
      <c r="AC77" s="73"/>
      <c r="AD77" s="73"/>
      <c r="AE77" s="85"/>
    </row>
    <row r="78" spans="1:31" ht="15" x14ac:dyDescent="0.25">
      <c r="A78" s="77">
        <v>76</v>
      </c>
      <c r="B78" s="55">
        <v>17077</v>
      </c>
      <c r="C78" s="55">
        <v>26133</v>
      </c>
      <c r="D78" s="55">
        <v>43210</v>
      </c>
      <c r="E78" s="103">
        <v>5.033632672283269E-2</v>
      </c>
      <c r="F78" s="172">
        <v>2.8373593423576361E-2</v>
      </c>
      <c r="G78" s="75">
        <f t="shared" si="15"/>
        <v>741.48711693832104</v>
      </c>
      <c r="H78" s="75">
        <f t="shared" si="16"/>
        <v>859.5934514458138</v>
      </c>
      <c r="I78" s="75">
        <f t="shared" si="17"/>
        <v>1601.0805683841349</v>
      </c>
      <c r="J78" s="73">
        <f t="shared" si="18"/>
        <v>3.7053473001252835E-2</v>
      </c>
      <c r="K78" s="73">
        <f t="shared" si="19"/>
        <v>3.6375393928414379E-2</v>
      </c>
      <c r="L78">
        <f>IF(T78=1,1-V78,((105*K78+90*(K77+K79)+45*(K76+K80)-30*(K75+K81))/315))</f>
        <v>3.3200161242929127E-2</v>
      </c>
      <c r="M78" s="73">
        <f t="shared" si="26"/>
        <v>66270.582434448632</v>
      </c>
      <c r="N78" s="73">
        <f t="shared" si="20"/>
        <v>2200.1940224865248</v>
      </c>
      <c r="O78" s="73">
        <f t="shared" si="21"/>
        <v>10146.284080399717</v>
      </c>
      <c r="P78" s="73">
        <f t="shared" si="22"/>
        <v>101254.31785268654</v>
      </c>
      <c r="Q78" s="73">
        <f t="shared" si="24"/>
        <v>65170.485423205369</v>
      </c>
      <c r="R78" s="73">
        <f>SUM(Q78:$Q$102)</f>
        <v>746856.69879053521</v>
      </c>
      <c r="S78" s="73">
        <f t="shared" si="23"/>
        <v>11.269807376889837</v>
      </c>
      <c r="T78" s="73">
        <f>IF(U78=$U$62,1,0)</f>
        <v>1</v>
      </c>
      <c r="U78" s="73">
        <f>ABS(W78-V78)</f>
        <v>3.1752326854852519E-3</v>
      </c>
      <c r="V78" s="73">
        <f>$W$2^($AC$62+$AE$62*$AD$62^A77)</f>
        <v>0.96679983875707087</v>
      </c>
      <c r="W78" s="73">
        <f t="shared" si="13"/>
        <v>0.96362460607158562</v>
      </c>
      <c r="X78" s="73">
        <f t="shared" si="14"/>
        <v>-3.7053473001252647E-2</v>
      </c>
      <c r="Y78" s="73"/>
      <c r="Z78" s="73"/>
      <c r="AA78" s="73"/>
      <c r="AB78" s="73"/>
      <c r="AC78" s="73"/>
      <c r="AD78" s="73"/>
      <c r="AE78" s="85"/>
    </row>
    <row r="79" spans="1:31" ht="15" x14ac:dyDescent="0.25">
      <c r="A79" s="77">
        <v>77</v>
      </c>
      <c r="B79" s="55">
        <v>13714</v>
      </c>
      <c r="C79" s="55">
        <v>21886</v>
      </c>
      <c r="D79" s="55">
        <v>35600</v>
      </c>
      <c r="E79" s="103">
        <v>5.5143474401406684E-2</v>
      </c>
      <c r="F79" s="172">
        <v>3.2115509611254554E-2</v>
      </c>
      <c r="G79" s="75">
        <f t="shared" si="15"/>
        <v>702.88004335191715</v>
      </c>
      <c r="H79" s="75">
        <f t="shared" si="16"/>
        <v>756.23760794089128</v>
      </c>
      <c r="I79" s="75">
        <f t="shared" si="17"/>
        <v>1459.1176512928084</v>
      </c>
      <c r="J79" s="73">
        <f t="shared" si="18"/>
        <v>4.0986450879011475E-2</v>
      </c>
      <c r="K79" s="73">
        <f t="shared" si="19"/>
        <v>4.015786512308861E-2</v>
      </c>
      <c r="L79" s="73">
        <f t="shared" ref="L79:L102" si="27">IF(T79=1,1-V79,((105*K79+90*(K78+K80)+45*(K77+K81)-30*(K76+K82))/315))</f>
        <v>3.6732683160697444E-2</v>
      </c>
      <c r="M79" s="73">
        <f t="shared" si="26"/>
        <v>64070.388411962107</v>
      </c>
      <c r="N79" s="73">
        <f t="shared" si="20"/>
        <v>2353.4772775194215</v>
      </c>
      <c r="O79" s="73">
        <f t="shared" si="21"/>
        <v>9570.1715247940301</v>
      </c>
      <c r="P79" s="73">
        <f t="shared" si="22"/>
        <v>91108.033772286828</v>
      </c>
      <c r="Q79" s="73">
        <f t="shared" si="24"/>
        <v>62893.6497732024</v>
      </c>
      <c r="R79" s="73">
        <f>SUM(Q79:$Q$102)</f>
        <v>681686.21336732979</v>
      </c>
      <c r="S79" s="73">
        <f t="shared" si="23"/>
        <v>10.639645400371215</v>
      </c>
      <c r="T79" s="73">
        <f>IF(T78=1,1,IF(U79=$U$62,1,T78))</f>
        <v>1</v>
      </c>
      <c r="U79" s="73">
        <f t="shared" ref="U79:U87" si="28">ABS(W79-V79)</f>
        <v>3.4251819623911661E-3</v>
      </c>
      <c r="V79" s="73">
        <f t="shared" ref="V79:V103" si="29">$W$2^($AC$62+$AE$62*$AD$62^A78)</f>
        <v>0.96326731683930256</v>
      </c>
      <c r="W79" s="73">
        <f t="shared" si="13"/>
        <v>0.95984213487691139</v>
      </c>
      <c r="X79" s="73">
        <f t="shared" si="14"/>
        <v>-4.0986450879011455E-2</v>
      </c>
      <c r="Y79" s="73"/>
      <c r="Z79" s="73"/>
      <c r="AA79" s="73"/>
      <c r="AB79" s="73"/>
      <c r="AC79" s="73"/>
      <c r="AD79" s="73"/>
      <c r="AE79" s="85"/>
    </row>
    <row r="80" spans="1:31" ht="15" x14ac:dyDescent="0.25">
      <c r="A80" s="77">
        <v>78</v>
      </c>
      <c r="B80" s="55">
        <v>11747</v>
      </c>
      <c r="C80" s="55">
        <v>19879</v>
      </c>
      <c r="D80" s="55">
        <v>31626</v>
      </c>
      <c r="E80" s="103">
        <v>6.0680663607818562E-2</v>
      </c>
      <c r="F80" s="172">
        <v>3.6434153739028224E-2</v>
      </c>
      <c r="G80" s="75">
        <f t="shared" si="15"/>
        <v>724.27454217814204</v>
      </c>
      <c r="H80" s="75">
        <f t="shared" si="16"/>
        <v>712.81575540104461</v>
      </c>
      <c r="I80" s="75">
        <f t="shared" si="17"/>
        <v>1437.0902975791867</v>
      </c>
      <c r="J80" s="73">
        <f t="shared" si="18"/>
        <v>4.5440153594485125E-2</v>
      </c>
      <c r="K80" s="73">
        <f t="shared" si="19"/>
        <v>4.4423211303257548E-2</v>
      </c>
      <c r="L80" s="73">
        <f t="shared" si="27"/>
        <v>4.0709034226096508E-2</v>
      </c>
      <c r="M80" s="73">
        <f t="shared" si="26"/>
        <v>61716.911134442686</v>
      </c>
      <c r="N80" s="73">
        <f t="shared" si="20"/>
        <v>2512.435847700981</v>
      </c>
      <c r="O80" s="73">
        <f t="shared" si="21"/>
        <v>8993.7887281758485</v>
      </c>
      <c r="P80" s="73">
        <f t="shared" si="22"/>
        <v>81537.862247492798</v>
      </c>
      <c r="Q80" s="73">
        <f t="shared" si="24"/>
        <v>60460.693210592195</v>
      </c>
      <c r="R80" s="73">
        <f>SUM(Q80:$Q$102)</f>
        <v>618792.56359412742</v>
      </c>
      <c r="S80" s="73">
        <f t="shared" si="23"/>
        <v>10.026304820183954</v>
      </c>
      <c r="T80" s="73">
        <f t="shared" ref="T80:T87" si="30">IF(T79=1,1,IF(U80=$U$62,1,T79))</f>
        <v>1</v>
      </c>
      <c r="U80" s="73">
        <f t="shared" si="28"/>
        <v>3.7141770771610405E-3</v>
      </c>
      <c r="V80" s="73">
        <f t="shared" si="29"/>
        <v>0.95929096577390349</v>
      </c>
      <c r="W80" s="73">
        <f t="shared" si="13"/>
        <v>0.95557678869674245</v>
      </c>
      <c r="X80" s="73">
        <f>LN(W80)</f>
        <v>-4.5440153594485E-2</v>
      </c>
      <c r="Y80" s="73"/>
      <c r="Z80" s="73"/>
      <c r="AA80" s="73"/>
      <c r="AB80" s="73"/>
      <c r="AC80" s="73"/>
      <c r="AD80" s="73"/>
      <c r="AE80" s="85"/>
    </row>
    <row r="81" spans="1:31" ht="15" x14ac:dyDescent="0.25">
      <c r="A81" s="77">
        <v>79</v>
      </c>
      <c r="B81" s="55">
        <v>11340</v>
      </c>
      <c r="C81" s="55">
        <v>20041</v>
      </c>
      <c r="D81" s="55">
        <v>31381</v>
      </c>
      <c r="E81" s="103">
        <v>6.7093040807018237E-2</v>
      </c>
      <c r="F81" s="172">
        <v>4.1473257191807181E-2</v>
      </c>
      <c r="G81" s="75">
        <f t="shared" si="15"/>
        <v>831.16554738100774</v>
      </c>
      <c r="H81" s="75">
        <f t="shared" si="16"/>
        <v>760.83508275158681</v>
      </c>
      <c r="I81" s="75">
        <f t="shared" si="17"/>
        <v>1592.0006301325946</v>
      </c>
      <c r="J81" s="73">
        <f t="shared" si="18"/>
        <v>5.0731354326904642E-2</v>
      </c>
      <c r="K81" s="73">
        <f t="shared" si="19"/>
        <v>4.9466006920386385E-2</v>
      </c>
      <c r="L81" s="73">
        <f t="shared" si="27"/>
        <v>4.518270918812517E-2</v>
      </c>
      <c r="M81" s="73">
        <f t="shared" si="26"/>
        <v>59204.475286741705</v>
      </c>
      <c r="N81" s="73">
        <f t="shared" si="20"/>
        <v>2675.0185895163959</v>
      </c>
      <c r="O81" s="73">
        <f t="shared" si="21"/>
        <v>8417.2295366031794</v>
      </c>
      <c r="P81" s="73">
        <f t="shared" si="22"/>
        <v>72544.073519316953</v>
      </c>
      <c r="Q81" s="73">
        <f t="shared" si="24"/>
        <v>57866.96599198351</v>
      </c>
      <c r="R81" s="73">
        <f>SUM(Q81:$Q$102)</f>
        <v>558331.87038353516</v>
      </c>
      <c r="S81" s="73">
        <f t="shared" si="23"/>
        <v>9.4305686804823079</v>
      </c>
      <c r="T81" s="73">
        <f t="shared" si="30"/>
        <v>1</v>
      </c>
      <c r="U81" s="73">
        <f t="shared" si="28"/>
        <v>4.2832977322612154E-3</v>
      </c>
      <c r="V81" s="73">
        <f t="shared" si="29"/>
        <v>0.95481729081187483</v>
      </c>
      <c r="W81" s="73">
        <f t="shared" si="13"/>
        <v>0.95053399307961361</v>
      </c>
      <c r="X81" s="73">
        <f t="shared" ref="X81:X102" si="31">LN(W81)</f>
        <v>-5.073135432690451E-2</v>
      </c>
      <c r="Y81" s="84"/>
      <c r="Z81" s="84"/>
      <c r="AA81" s="73"/>
      <c r="AB81" s="73"/>
      <c r="AC81" s="73"/>
      <c r="AD81" s="73"/>
      <c r="AE81" s="85"/>
    </row>
    <row r="82" spans="1:31" ht="15" x14ac:dyDescent="0.25">
      <c r="A82" s="77">
        <v>80</v>
      </c>
      <c r="B82" s="55">
        <v>9887</v>
      </c>
      <c r="C82" s="55">
        <v>17817</v>
      </c>
      <c r="D82" s="55">
        <v>27704</v>
      </c>
      <c r="E82" s="103">
        <v>7.4504899569243652E-2</v>
      </c>
      <c r="F82" s="172">
        <v>4.7398592504416463E-2</v>
      </c>
      <c r="G82" s="75">
        <f t="shared" si="15"/>
        <v>844.50072265118808</v>
      </c>
      <c r="H82" s="75">
        <f t="shared" si="16"/>
        <v>736.62994204111203</v>
      </c>
      <c r="I82" s="75">
        <f t="shared" si="17"/>
        <v>1581.1306646923001</v>
      </c>
      <c r="J82" s="73">
        <f t="shared" si="18"/>
        <v>5.7072287925653338E-2</v>
      </c>
      <c r="K82" s="73">
        <f t="shared" si="19"/>
        <v>5.5474210911386046E-2</v>
      </c>
      <c r="L82" s="73">
        <f t="shared" si="27"/>
        <v>5.0213026247580839E-2</v>
      </c>
      <c r="M82" s="73">
        <f t="shared" si="26"/>
        <v>56529.456697225309</v>
      </c>
      <c r="N82" s="73">
        <f t="shared" si="20"/>
        <v>2838.5150928992589</v>
      </c>
      <c r="O82" s="73">
        <f t="shared" si="21"/>
        <v>7840.8939534450128</v>
      </c>
      <c r="P82" s="73">
        <f t="shared" si="22"/>
        <v>64126.843982713748</v>
      </c>
      <c r="Q82" s="73">
        <f t="shared" si="24"/>
        <v>55110.199150775676</v>
      </c>
      <c r="R82" s="73">
        <f>SUM(Q82:$Q$102)</f>
        <v>500464.90439155151</v>
      </c>
      <c r="S82" s="73">
        <f t="shared" si="23"/>
        <v>8.8531702519638102</v>
      </c>
      <c r="T82" s="73">
        <f t="shared" si="30"/>
        <v>1</v>
      </c>
      <c r="U82" s="73">
        <f t="shared" si="28"/>
        <v>5.2611846638052073E-3</v>
      </c>
      <c r="V82" s="73">
        <f t="shared" si="29"/>
        <v>0.94978697375241916</v>
      </c>
      <c r="W82" s="73">
        <f t="shared" si="13"/>
        <v>0.94452578908861395</v>
      </c>
      <c r="X82" s="73">
        <f t="shared" si="31"/>
        <v>-5.7072287925653345E-2</v>
      </c>
      <c r="Y82" s="73"/>
      <c r="Z82" s="73"/>
      <c r="AA82" s="73"/>
      <c r="AB82" s="73"/>
      <c r="AC82" s="73"/>
      <c r="AD82" s="73"/>
      <c r="AE82" s="85"/>
    </row>
    <row r="83" spans="1:31" ht="15" x14ac:dyDescent="0.25">
      <c r="A83" s="77">
        <v>81</v>
      </c>
      <c r="B83" s="55">
        <v>8914</v>
      </c>
      <c r="C83" s="55">
        <v>16925</v>
      </c>
      <c r="D83" s="55">
        <v>25839</v>
      </c>
      <c r="E83" s="103">
        <v>8.300345394505361E-2</v>
      </c>
      <c r="F83" s="172">
        <v>5.4387204027345704E-2</v>
      </c>
      <c r="G83" s="75">
        <f t="shared" si="15"/>
        <v>920.50342816282603</v>
      </c>
      <c r="H83" s="75">
        <f t="shared" si="16"/>
        <v>739.89278846620789</v>
      </c>
      <c r="I83" s="75">
        <f t="shared" si="17"/>
        <v>1660.3962166290339</v>
      </c>
      <c r="J83" s="73">
        <f t="shared" si="18"/>
        <v>6.4259306344248382E-2</v>
      </c>
      <c r="K83" s="73">
        <f t="shared" si="19"/>
        <v>6.2238199583686038E-2</v>
      </c>
      <c r="L83" s="73">
        <f t="shared" si="27"/>
        <v>5.5865586123400535E-2</v>
      </c>
      <c r="M83" s="73">
        <f t="shared" si="26"/>
        <v>53690.94160432605</v>
      </c>
      <c r="N83" s="73">
        <f t="shared" si="20"/>
        <v>2999.4759222429493</v>
      </c>
      <c r="O83" s="73">
        <f t="shared" si="21"/>
        <v>7265.5404288352993</v>
      </c>
      <c r="P83" s="73">
        <f t="shared" si="22"/>
        <v>56285.950029268737</v>
      </c>
      <c r="Q83" s="73">
        <f t="shared" si="24"/>
        <v>52191.203643204572</v>
      </c>
      <c r="R83" s="73">
        <f>SUM(Q83:$Q$102)</f>
        <v>445354.70524077583</v>
      </c>
      <c r="S83" s="73">
        <f t="shared" si="23"/>
        <v>8.2947829174389476</v>
      </c>
      <c r="T83" s="73">
        <f t="shared" si="30"/>
        <v>1</v>
      </c>
      <c r="U83" s="73">
        <f t="shared" si="28"/>
        <v>6.3726134602855034E-3</v>
      </c>
      <c r="V83" s="73">
        <f t="shared" si="29"/>
        <v>0.94413441387659947</v>
      </c>
      <c r="W83" s="73">
        <f t="shared" si="13"/>
        <v>0.93776180041631396</v>
      </c>
      <c r="X83" s="73">
        <f t="shared" si="31"/>
        <v>-6.4259306344248243E-2</v>
      </c>
      <c r="Y83" s="73"/>
      <c r="Z83" s="73"/>
      <c r="AA83" s="73"/>
      <c r="AB83" s="73"/>
      <c r="AC83" s="73"/>
      <c r="AD83" s="73"/>
      <c r="AE83" s="85"/>
    </row>
    <row r="84" spans="1:31" ht="15" x14ac:dyDescent="0.25">
      <c r="A84" s="77">
        <v>82</v>
      </c>
      <c r="B84" s="55">
        <v>8038</v>
      </c>
      <c r="C84" s="55">
        <v>15833</v>
      </c>
      <c r="D84" s="55">
        <v>23871</v>
      </c>
      <c r="E84" s="103">
        <v>9.2627593970396313E-2</v>
      </c>
      <c r="F84" s="172">
        <v>6.2611776045728151E-2</v>
      </c>
      <c r="G84" s="75">
        <f t="shared" si="15"/>
        <v>991.33225013201377</v>
      </c>
      <c r="H84" s="75">
        <f t="shared" si="16"/>
        <v>744.54060033404562</v>
      </c>
      <c r="I84" s="75">
        <f t="shared" si="17"/>
        <v>1735.8728504660594</v>
      </c>
      <c r="J84" s="73">
        <f t="shared" si="18"/>
        <v>7.2718899521011238E-2</v>
      </c>
      <c r="K84" s="73">
        <f t="shared" si="19"/>
        <v>7.0137822004819772E-2</v>
      </c>
      <c r="L84" s="73">
        <f t="shared" si="27"/>
        <v>6.2212714920803713E-2</v>
      </c>
      <c r="M84" s="73">
        <f t="shared" si="26"/>
        <v>50691.465682083101</v>
      </c>
      <c r="N84" s="73">
        <f t="shared" si="20"/>
        <v>3153.6537033971399</v>
      </c>
      <c r="O84" s="73">
        <f t="shared" si="21"/>
        <v>6692.3382968538062</v>
      </c>
      <c r="P84" s="73">
        <f t="shared" si="22"/>
        <v>49020.409600433435</v>
      </c>
      <c r="Q84" s="73">
        <f t="shared" si="24"/>
        <v>49114.638830384531</v>
      </c>
      <c r="R84" s="73">
        <f>SUM(Q84:$Q$102)</f>
        <v>393163.50159757124</v>
      </c>
      <c r="S84" s="73">
        <f t="shared" si="23"/>
        <v>7.7560097406403239</v>
      </c>
      <c r="T84" s="73">
        <f t="shared" si="30"/>
        <v>1</v>
      </c>
      <c r="U84" s="73">
        <f t="shared" si="28"/>
        <v>7.9251070840160587E-3</v>
      </c>
      <c r="V84" s="73">
        <f t="shared" si="29"/>
        <v>0.93778728507919629</v>
      </c>
      <c r="W84" s="73">
        <f t="shared" si="13"/>
        <v>0.92986217799518023</v>
      </c>
      <c r="X84" s="73">
        <f t="shared" si="31"/>
        <v>-7.2718899521011085E-2</v>
      </c>
      <c r="Y84" s="73"/>
      <c r="Z84" s="73"/>
      <c r="AA84" s="73"/>
      <c r="AB84" s="73"/>
      <c r="AC84" s="73"/>
      <c r="AD84" s="73"/>
      <c r="AE84" s="85"/>
    </row>
    <row r="85" spans="1:31" ht="15" x14ac:dyDescent="0.25">
      <c r="A85" s="77">
        <v>83</v>
      </c>
      <c r="B85" s="55">
        <v>7145</v>
      </c>
      <c r="C85" s="55">
        <v>14463</v>
      </c>
      <c r="D85" s="55">
        <v>21608</v>
      </c>
      <c r="E85" s="103">
        <v>0.10336383717615247</v>
      </c>
      <c r="F85" s="172">
        <v>7.2219855481704967E-2</v>
      </c>
      <c r="G85" s="75">
        <f t="shared" si="15"/>
        <v>1044.515769831899</v>
      </c>
      <c r="H85" s="75">
        <f t="shared" si="16"/>
        <v>738.53461662360939</v>
      </c>
      <c r="I85" s="75">
        <f t="shared" si="17"/>
        <v>1783.0503864555085</v>
      </c>
      <c r="J85" s="73">
        <f t="shared" si="18"/>
        <v>8.2518066755623315E-2</v>
      </c>
      <c r="K85" s="73">
        <f t="shared" si="19"/>
        <v>7.9205198068139193E-2</v>
      </c>
      <c r="L85" s="73">
        <f t="shared" si="27"/>
        <v>6.9333870517803042E-2</v>
      </c>
      <c r="M85" s="73">
        <f t="shared" si="26"/>
        <v>47537.811978685961</v>
      </c>
      <c r="N85" s="73">
        <f t="shared" si="20"/>
        <v>3295.980500429876</v>
      </c>
      <c r="O85" s="73">
        <f t="shared" si="21"/>
        <v>6122.9168412078679</v>
      </c>
      <c r="P85" s="73">
        <f t="shared" si="22"/>
        <v>42328.071303579629</v>
      </c>
      <c r="Q85" s="73">
        <f t="shared" si="24"/>
        <v>45889.821728471026</v>
      </c>
      <c r="R85" s="73">
        <f>SUM(Q85:$Q$102)</f>
        <v>344048.86276718666</v>
      </c>
      <c r="S85" s="73">
        <f t="shared" si="23"/>
        <v>7.2373727028379911</v>
      </c>
      <c r="T85" s="73">
        <f t="shared" si="30"/>
        <v>1</v>
      </c>
      <c r="U85" s="73">
        <f t="shared" si="28"/>
        <v>9.8713275503361508E-3</v>
      </c>
      <c r="V85" s="73">
        <f t="shared" si="29"/>
        <v>0.93066612948219696</v>
      </c>
      <c r="W85" s="73">
        <f t="shared" si="13"/>
        <v>0.92079480193186081</v>
      </c>
      <c r="X85" s="73">
        <f t="shared" si="31"/>
        <v>-8.251806675562319E-2</v>
      </c>
      <c r="Y85" s="73"/>
      <c r="Z85" s="73"/>
      <c r="AA85" s="73"/>
      <c r="AB85" s="73"/>
      <c r="AC85" s="73"/>
      <c r="AD85" s="73"/>
      <c r="AE85" s="85"/>
    </row>
    <row r="86" spans="1:31" ht="15" x14ac:dyDescent="0.25">
      <c r="A86" s="77">
        <v>84</v>
      </c>
      <c r="B86" s="55">
        <v>5823</v>
      </c>
      <c r="C86" s="55">
        <v>12711</v>
      </c>
      <c r="D86" s="55">
        <v>18534</v>
      </c>
      <c r="E86" s="103">
        <v>0.11514997331861841</v>
      </c>
      <c r="F86" s="172">
        <v>8.3308731205626596E-2</v>
      </c>
      <c r="G86" s="75">
        <f t="shared" si="15"/>
        <v>1058.9372823547196</v>
      </c>
      <c r="H86" s="75">
        <f t="shared" si="16"/>
        <v>670.518294634315</v>
      </c>
      <c r="I86" s="75">
        <f t="shared" si="17"/>
        <v>1729.4555769890346</v>
      </c>
      <c r="J86" s="73">
        <f t="shared" si="18"/>
        <v>9.3312591830637462E-2</v>
      </c>
      <c r="K86" s="73">
        <f t="shared" si="19"/>
        <v>8.9091286834797501E-2</v>
      </c>
      <c r="L86" s="73">
        <f t="shared" si="27"/>
        <v>7.7315985697781198E-2</v>
      </c>
      <c r="M86" s="73">
        <f t="shared" si="26"/>
        <v>44241.831478256085</v>
      </c>
      <c r="N86" s="73">
        <f t="shared" si="20"/>
        <v>3420.6008098164966</v>
      </c>
      <c r="O86" s="73">
        <f t="shared" si="21"/>
        <v>5559.4061636568649</v>
      </c>
      <c r="P86" s="73">
        <f t="shared" si="22"/>
        <v>36205.154462371756</v>
      </c>
      <c r="Q86" s="73">
        <f t="shared" si="24"/>
        <v>42531.53107334784</v>
      </c>
      <c r="R86" s="73">
        <f>SUM(Q86:$Q$102)</f>
        <v>298159.04103871563</v>
      </c>
      <c r="S86" s="73">
        <f t="shared" si="23"/>
        <v>6.7393014953563668</v>
      </c>
      <c r="T86" s="73">
        <f t="shared" si="30"/>
        <v>1</v>
      </c>
      <c r="U86" s="73">
        <f t="shared" si="28"/>
        <v>1.1775301137016303E-2</v>
      </c>
      <c r="V86" s="73">
        <f t="shared" si="29"/>
        <v>0.9226840143022188</v>
      </c>
      <c r="W86" s="73">
        <f t="shared" si="13"/>
        <v>0.9109087131652025</v>
      </c>
      <c r="X86" s="73">
        <f t="shared" si="31"/>
        <v>-9.331259183063724E-2</v>
      </c>
      <c r="Y86" s="73"/>
      <c r="Z86" s="73"/>
      <c r="AA86" s="73"/>
      <c r="AB86" s="73"/>
      <c r="AC86" s="73"/>
      <c r="AD86" s="73"/>
      <c r="AE86" s="85"/>
    </row>
    <row r="87" spans="1:31" ht="15" x14ac:dyDescent="0.25">
      <c r="A87" s="77">
        <v>85</v>
      </c>
      <c r="B87" s="55">
        <v>4882</v>
      </c>
      <c r="C87" s="55">
        <v>10992</v>
      </c>
      <c r="D87" s="55">
        <v>15874</v>
      </c>
      <c r="E87" s="103">
        <v>0.12788403839022439</v>
      </c>
      <c r="F87" s="172">
        <v>9.5898669374561679E-2</v>
      </c>
      <c r="G87" s="75">
        <f t="shared" si="15"/>
        <v>1054.1181737651821</v>
      </c>
      <c r="H87" s="75">
        <f t="shared" si="16"/>
        <v>624.32987542107549</v>
      </c>
      <c r="I87" s="75">
        <f t="shared" si="17"/>
        <v>1678.4480491862575</v>
      </c>
      <c r="J87" s="73">
        <f t="shared" si="18"/>
        <v>0.10573567148710203</v>
      </c>
      <c r="K87" s="73">
        <f t="shared" si="19"/>
        <v>0.1003375769204139</v>
      </c>
      <c r="L87" s="73">
        <f t="shared" si="27"/>
        <v>8.6253713334253024E-2</v>
      </c>
      <c r="M87" s="73">
        <f t="shared" si="26"/>
        <v>40821.230668439588</v>
      </c>
      <c r="N87" s="73">
        <f t="shared" si="20"/>
        <v>3520.9827280270038</v>
      </c>
      <c r="O87" s="73">
        <f t="shared" si="21"/>
        <v>5004.4636060677212</v>
      </c>
      <c r="P87" s="73">
        <f t="shared" si="22"/>
        <v>30645.748298714901</v>
      </c>
      <c r="Q87" s="73">
        <f t="shared" si="24"/>
        <v>39060.739304426083</v>
      </c>
      <c r="R87" s="73">
        <f>SUM(Q87:$Q$102)</f>
        <v>255627.50996536785</v>
      </c>
      <c r="S87" s="73">
        <f t="shared" si="23"/>
        <v>6.2621215916207786</v>
      </c>
      <c r="T87" s="73">
        <f t="shared" si="30"/>
        <v>1</v>
      </c>
      <c r="U87" s="73">
        <f t="shared" si="28"/>
        <v>1.4083863586160872E-2</v>
      </c>
      <c r="V87" s="73">
        <f t="shared" si="29"/>
        <v>0.91374628666574698</v>
      </c>
      <c r="W87" s="73">
        <f t="shared" si="13"/>
        <v>0.8996624230795861</v>
      </c>
      <c r="X87" s="73">
        <f t="shared" si="31"/>
        <v>-0.10573567148710178</v>
      </c>
      <c r="Y87" s="73"/>
      <c r="Z87" s="73"/>
      <c r="AA87" s="73"/>
      <c r="AB87" s="73"/>
      <c r="AC87" s="73"/>
      <c r="AD87" s="73"/>
      <c r="AE87" s="85"/>
    </row>
    <row r="88" spans="1:31" x14ac:dyDescent="0.3">
      <c r="A88" s="77">
        <v>86</v>
      </c>
      <c r="B88" s="55">
        <v>4092</v>
      </c>
      <c r="C88" s="55">
        <v>9523</v>
      </c>
      <c r="D88" s="55">
        <v>13615</v>
      </c>
      <c r="E88" s="103">
        <v>0.14143349385321502</v>
      </c>
      <c r="F88" s="172">
        <v>0.10990938028034304</v>
      </c>
      <c r="G88" s="75">
        <f t="shared" si="15"/>
        <v>1046.6670284097067</v>
      </c>
      <c r="H88" s="75">
        <f t="shared" si="16"/>
        <v>578.74585684735587</v>
      </c>
      <c r="I88" s="75">
        <f t="shared" si="17"/>
        <v>1625.4128852570625</v>
      </c>
      <c r="J88" s="73">
        <f t="shared" si="18"/>
        <v>0.11938397982057014</v>
      </c>
      <c r="K88" s="73">
        <f t="shared" si="19"/>
        <v>0.11253303407704929</v>
      </c>
      <c r="L88" s="73">
        <f t="shared" si="27"/>
        <v>9.6249529414257351E-2</v>
      </c>
      <c r="M88" s="73">
        <f t="shared" si="26"/>
        <v>37300.247940412584</v>
      </c>
      <c r="N88" s="73">
        <f t="shared" si="20"/>
        <v>3590.1313112998323</v>
      </c>
      <c r="O88" s="73">
        <f t="shared" si="21"/>
        <v>4461.2780846812238</v>
      </c>
      <c r="P88" s="73">
        <f t="shared" si="22"/>
        <v>25641.284692647179</v>
      </c>
      <c r="Q88" s="73">
        <f t="shared" si="24"/>
        <v>35505.182284762668</v>
      </c>
      <c r="R88" s="73">
        <f>SUM(Q88:$Q$102)</f>
        <v>216566.77066094178</v>
      </c>
      <c r="S88" s="73">
        <f t="shared" si="23"/>
        <v>5.8060410484913874</v>
      </c>
      <c r="T88" s="73">
        <f>T87</f>
        <v>1</v>
      </c>
      <c r="U88" s="73"/>
      <c r="V88" s="73">
        <f t="shared" si="29"/>
        <v>0.90375047058574265</v>
      </c>
      <c r="W88" s="73">
        <f t="shared" si="13"/>
        <v>0.88746696592295071</v>
      </c>
      <c r="X88" s="73">
        <f t="shared" si="31"/>
        <v>-0.11938397982057004</v>
      </c>
      <c r="Y88" s="73"/>
      <c r="Z88" s="73"/>
      <c r="AA88" s="73"/>
      <c r="AB88" s="73"/>
      <c r="AC88" s="73"/>
      <c r="AD88" s="73"/>
      <c r="AE88" s="85"/>
    </row>
    <row r="89" spans="1:31" x14ac:dyDescent="0.3">
      <c r="A89" s="77">
        <v>87</v>
      </c>
      <c r="B89" s="55">
        <v>3403</v>
      </c>
      <c r="C89" s="55">
        <v>8246</v>
      </c>
      <c r="D89" s="55">
        <v>11649</v>
      </c>
      <c r="E89" s="103">
        <v>0.15563869187891732</v>
      </c>
      <c r="F89" s="172">
        <v>0.12514606818045801</v>
      </c>
      <c r="G89" s="75">
        <f t="shared" si="15"/>
        <v>1031.9544782160567</v>
      </c>
      <c r="H89" s="75">
        <f t="shared" si="16"/>
        <v>529.63846846395563</v>
      </c>
      <c r="I89" s="75">
        <f t="shared" si="17"/>
        <v>1561.5929466800123</v>
      </c>
      <c r="J89" s="73">
        <f t="shared" si="18"/>
        <v>0.13405381978539035</v>
      </c>
      <c r="K89" s="73">
        <f t="shared" si="19"/>
        <v>0.12545700437961449</v>
      </c>
      <c r="L89" s="73">
        <f t="shared" si="27"/>
        <v>0.10741363845306406</v>
      </c>
      <c r="M89" s="73">
        <f t="shared" si="26"/>
        <v>33710.116629112752</v>
      </c>
      <c r="N89" s="73">
        <f t="shared" si="20"/>
        <v>3620.9262798101408</v>
      </c>
      <c r="O89" s="73">
        <f t="shared" si="21"/>
        <v>3933.5435789702615</v>
      </c>
      <c r="P89" s="73">
        <f t="shared" si="22"/>
        <v>21180.006607965955</v>
      </c>
      <c r="Q89" s="73">
        <f t="shared" si="24"/>
        <v>31899.653489207682</v>
      </c>
      <c r="R89" s="73">
        <f>SUM(Q89:$Q$102)</f>
        <v>181061.5883761791</v>
      </c>
      <c r="S89" s="73">
        <f t="shared" si="23"/>
        <v>5.3711350324967606</v>
      </c>
      <c r="T89" s="73">
        <f t="shared" ref="T89:T102" si="32">T88</f>
        <v>1</v>
      </c>
      <c r="U89" s="73"/>
      <c r="V89" s="73">
        <f t="shared" si="29"/>
        <v>0.89258636154693594</v>
      </c>
      <c r="W89" s="73">
        <f t="shared" si="13"/>
        <v>0.87454299562038551</v>
      </c>
      <c r="X89" s="73">
        <f t="shared" si="31"/>
        <v>-0.13405381978538999</v>
      </c>
      <c r="Y89" s="73"/>
      <c r="Z89" s="73"/>
      <c r="AA89" s="73"/>
      <c r="AB89" s="73"/>
      <c r="AC89" s="73"/>
      <c r="AD89" s="73"/>
      <c r="AE89" s="85"/>
    </row>
    <row r="90" spans="1:31" x14ac:dyDescent="0.3">
      <c r="A90" s="77">
        <v>88</v>
      </c>
      <c r="B90" s="55">
        <v>2936</v>
      </c>
      <c r="C90" s="55">
        <v>7168</v>
      </c>
      <c r="D90" s="55">
        <v>10104</v>
      </c>
      <c r="E90" s="103">
        <v>0.17030707846546841</v>
      </c>
      <c r="F90" s="172">
        <v>0.14130111860999975</v>
      </c>
      <c r="G90" s="75">
        <f t="shared" si="15"/>
        <v>1012.8464181964782</v>
      </c>
      <c r="H90" s="75">
        <f t="shared" si="16"/>
        <v>500.02158237461526</v>
      </c>
      <c r="I90" s="75">
        <f t="shared" si="17"/>
        <v>1512.8680005710935</v>
      </c>
      <c r="J90" s="73">
        <f t="shared" si="18"/>
        <v>0.14972961209135921</v>
      </c>
      <c r="K90" s="73">
        <f t="shared" si="19"/>
        <v>0.13905926707939298</v>
      </c>
      <c r="L90" s="73">
        <f t="shared" si="27"/>
        <v>0.11986361288452574</v>
      </c>
      <c r="M90" s="73">
        <f t="shared" si="26"/>
        <v>30089.190349302611</v>
      </c>
      <c r="N90" s="73">
        <f t="shared" si="20"/>
        <v>3606.5990640376149</v>
      </c>
      <c r="O90" s="73">
        <f t="shared" si="21"/>
        <v>3425.3925376969532</v>
      </c>
      <c r="P90" s="73">
        <f t="shared" si="22"/>
        <v>17246.463028995695</v>
      </c>
      <c r="Q90" s="73">
        <f t="shared" si="24"/>
        <v>28285.890817283806</v>
      </c>
      <c r="R90" s="73">
        <f>SUM(Q90:$Q$102)</f>
        <v>149161.93488697143</v>
      </c>
      <c r="S90" s="73">
        <f t="shared" si="23"/>
        <v>4.9573263074002458</v>
      </c>
      <c r="T90" s="73">
        <f t="shared" si="32"/>
        <v>1</v>
      </c>
      <c r="U90" s="73"/>
      <c r="V90" s="73">
        <f t="shared" si="29"/>
        <v>0.88013638711547426</v>
      </c>
      <c r="W90" s="73">
        <f t="shared" si="13"/>
        <v>0.86094073292060702</v>
      </c>
      <c r="X90" s="73">
        <f t="shared" si="31"/>
        <v>-0.14972961209135893</v>
      </c>
      <c r="Y90" s="73"/>
      <c r="Z90" s="73"/>
      <c r="AA90" s="73"/>
      <c r="AB90" s="73"/>
      <c r="AC90" s="73"/>
      <c r="AD90" s="73"/>
      <c r="AE90" s="85"/>
    </row>
    <row r="91" spans="1:31" x14ac:dyDescent="0.3">
      <c r="A91" s="77">
        <v>89</v>
      </c>
      <c r="B91" s="55">
        <v>2412</v>
      </c>
      <c r="C91" s="55">
        <v>5923</v>
      </c>
      <c r="D91" s="55">
        <v>8335</v>
      </c>
      <c r="E91" s="103">
        <v>0.18518935382829602</v>
      </c>
      <c r="F91" s="172">
        <v>0.15748023717740736</v>
      </c>
      <c r="G91" s="75">
        <f t="shared" si="15"/>
        <v>932.75544480178382</v>
      </c>
      <c r="H91" s="75">
        <f t="shared" si="16"/>
        <v>446.67672143384999</v>
      </c>
      <c r="I91" s="75">
        <f t="shared" si="17"/>
        <v>1379.4321662356338</v>
      </c>
      <c r="J91" s="73">
        <f t="shared" si="18"/>
        <v>0.1654987601962368</v>
      </c>
      <c r="K91" s="73">
        <f t="shared" si="19"/>
        <v>0.15252908609810012</v>
      </c>
      <c r="L91" s="73">
        <f t="shared" si="27"/>
        <v>0.13372368344952257</v>
      </c>
      <c r="M91" s="73">
        <f t="shared" si="26"/>
        <v>26482.591285264996</v>
      </c>
      <c r="N91" s="73">
        <f t="shared" si="20"/>
        <v>3541.349653953861</v>
      </c>
      <c r="O91" s="73">
        <f t="shared" si="21"/>
        <v>2941.2805976399054</v>
      </c>
      <c r="P91" s="73">
        <f t="shared" si="22"/>
        <v>13821.07049129874</v>
      </c>
      <c r="Q91" s="73">
        <f t="shared" si="24"/>
        <v>24711.916458288066</v>
      </c>
      <c r="R91" s="73">
        <f>SUM(Q91:$Q$102)</f>
        <v>120876.04406968768</v>
      </c>
      <c r="S91" s="73">
        <f t="shared" si="23"/>
        <v>4.564358629698881</v>
      </c>
      <c r="T91" s="73">
        <f t="shared" si="32"/>
        <v>1</v>
      </c>
      <c r="U91" s="73"/>
      <c r="V91" s="73">
        <f t="shared" si="29"/>
        <v>0.86627631655047743</v>
      </c>
      <c r="W91" s="73">
        <f t="shared" si="13"/>
        <v>0.84747091390189988</v>
      </c>
      <c r="X91" s="73">
        <f t="shared" si="31"/>
        <v>-0.16549876019623644</v>
      </c>
      <c r="Y91" s="73"/>
      <c r="Z91" s="73"/>
      <c r="AA91" s="73"/>
      <c r="AB91" s="73"/>
      <c r="AC91" s="73"/>
      <c r="AD91" s="73"/>
      <c r="AE91" s="85"/>
    </row>
    <row r="92" spans="1:31" x14ac:dyDescent="0.3">
      <c r="A92" s="77">
        <v>90</v>
      </c>
      <c r="B92" s="55">
        <v>1907</v>
      </c>
      <c r="C92" s="55">
        <v>4864</v>
      </c>
      <c r="D92" s="55">
        <v>6771</v>
      </c>
      <c r="E92" s="103">
        <v>0.20053395103623042</v>
      </c>
      <c r="F92" s="172">
        <v>0.17415418310488817</v>
      </c>
      <c r="G92" s="75">
        <f t="shared" si="15"/>
        <v>847.08594662217604</v>
      </c>
      <c r="H92" s="75">
        <f t="shared" si="16"/>
        <v>382.41824462609139</v>
      </c>
      <c r="I92" s="75">
        <f t="shared" si="17"/>
        <v>1229.5041912482675</v>
      </c>
      <c r="J92" s="73">
        <f t="shared" si="18"/>
        <v>0.18158384156672094</v>
      </c>
      <c r="K92" s="73">
        <f t="shared" si="19"/>
        <v>0.16605167716163471</v>
      </c>
      <c r="L92" s="73">
        <f t="shared" si="27"/>
        <v>0.1491235818451514</v>
      </c>
      <c r="M92" s="73">
        <f t="shared" si="26"/>
        <v>22941.241631311135</v>
      </c>
      <c r="N92" s="73">
        <f t="shared" si="20"/>
        <v>3421.0801240362198</v>
      </c>
      <c r="O92" s="73">
        <f t="shared" si="21"/>
        <v>2485.8163142096432</v>
      </c>
      <c r="P92" s="73">
        <f t="shared" si="22"/>
        <v>10879.789893658835</v>
      </c>
      <c r="Q92" s="73">
        <f t="shared" si="24"/>
        <v>21230.701569293025</v>
      </c>
      <c r="R92" s="73">
        <f>SUM(Q92:$Q$102)</f>
        <v>96164.127611399599</v>
      </c>
      <c r="S92" s="73">
        <f t="shared" si="23"/>
        <v>4.1917577590983965</v>
      </c>
      <c r="T92" s="73">
        <f t="shared" si="32"/>
        <v>1</v>
      </c>
      <c r="U92" s="73"/>
      <c r="V92" s="73">
        <f t="shared" si="29"/>
        <v>0.8508764181548486</v>
      </c>
      <c r="W92" s="73">
        <f t="shared" si="13"/>
        <v>0.83394832283836529</v>
      </c>
      <c r="X92" s="73">
        <f t="shared" si="31"/>
        <v>-0.18158384156672056</v>
      </c>
      <c r="Y92" s="73"/>
      <c r="Z92" s="73"/>
      <c r="AA92" s="73"/>
      <c r="AB92" s="73"/>
      <c r="AC92" s="73"/>
      <c r="AD92" s="73"/>
      <c r="AE92" s="85"/>
    </row>
    <row r="93" spans="1:31" x14ac:dyDescent="0.3">
      <c r="A93" s="77">
        <v>91</v>
      </c>
      <c r="B93" s="55">
        <v>1557</v>
      </c>
      <c r="C93" s="55">
        <v>4010</v>
      </c>
      <c r="D93" s="55">
        <v>5567</v>
      </c>
      <c r="E93" s="103">
        <v>0.21578026598922576</v>
      </c>
      <c r="F93" s="172">
        <v>0.19040940106945548</v>
      </c>
      <c r="G93" s="75">
        <f t="shared" si="15"/>
        <v>763.5416982885165</v>
      </c>
      <c r="H93" s="75">
        <f t="shared" si="16"/>
        <v>335.96987414522448</v>
      </c>
      <c r="I93" s="75">
        <f t="shared" si="17"/>
        <v>1099.5115724337411</v>
      </c>
      <c r="J93" s="73">
        <f t="shared" si="18"/>
        <v>0.19750522228017622</v>
      </c>
      <c r="K93" s="73">
        <f t="shared" si="19"/>
        <v>0.17922414570494016</v>
      </c>
      <c r="L93" s="73">
        <f t="shared" si="27"/>
        <v>0.16619682071458741</v>
      </c>
      <c r="M93" s="73">
        <f t="shared" si="26"/>
        <v>19520.161507274915</v>
      </c>
      <c r="N93" s="73">
        <f t="shared" si="20"/>
        <v>3244.1887823443594</v>
      </c>
      <c r="O93" s="73">
        <f t="shared" si="21"/>
        <v>2063.5341284152091</v>
      </c>
      <c r="P93" s="73">
        <f t="shared" si="22"/>
        <v>8393.9735794491899</v>
      </c>
      <c r="Q93" s="73">
        <f t="shared" si="24"/>
        <v>17898.067116102735</v>
      </c>
      <c r="R93" s="73">
        <f>SUM(Q93:$Q$102)</f>
        <v>74933.42604210657</v>
      </c>
      <c r="S93" s="73">
        <f t="shared" si="23"/>
        <v>3.8387708018798841</v>
      </c>
      <c r="T93" s="73">
        <f t="shared" si="32"/>
        <v>1</v>
      </c>
      <c r="U93" s="73"/>
      <c r="V93" s="73">
        <f t="shared" si="29"/>
        <v>0.83380317928541259</v>
      </c>
      <c r="W93" s="73">
        <f t="shared" si="13"/>
        <v>0.82077585429505984</v>
      </c>
      <c r="X93" s="73">
        <f t="shared" si="31"/>
        <v>-0.19750522228017586</v>
      </c>
      <c r="Y93" s="73"/>
      <c r="Z93" s="73"/>
      <c r="AA93" s="73"/>
      <c r="AB93" s="73"/>
      <c r="AC93" s="73"/>
      <c r="AD93" s="73"/>
      <c r="AE93" s="85"/>
    </row>
    <row r="94" spans="1:31" x14ac:dyDescent="0.3">
      <c r="A94" s="77">
        <v>92</v>
      </c>
      <c r="B94" s="55">
        <v>1161</v>
      </c>
      <c r="C94" s="55">
        <v>2980</v>
      </c>
      <c r="D94" s="55">
        <v>4141</v>
      </c>
      <c r="E94" s="103">
        <v>0.23051605964870195</v>
      </c>
      <c r="F94" s="172">
        <v>0.20572616806687297</v>
      </c>
      <c r="G94" s="75">
        <f t="shared" si="15"/>
        <v>613.06398083928138</v>
      </c>
      <c r="H94" s="75">
        <f t="shared" si="16"/>
        <v>267.62914525214296</v>
      </c>
      <c r="I94" s="75">
        <f t="shared" si="17"/>
        <v>880.69312609142435</v>
      </c>
      <c r="J94" s="73">
        <f t="shared" si="18"/>
        <v>0.21267643711456757</v>
      </c>
      <c r="K94" s="73">
        <f t="shared" si="19"/>
        <v>0.19158233114318923</v>
      </c>
      <c r="L94" s="73">
        <f t="shared" si="27"/>
        <v>0.18507828076818944</v>
      </c>
      <c r="M94" s="73">
        <f t="shared" si="26"/>
        <v>16275.972724930556</v>
      </c>
      <c r="N94" s="73">
        <f t="shared" si="20"/>
        <v>3012.3290497600901</v>
      </c>
      <c r="O94" s="73">
        <f t="shared" si="21"/>
        <v>1678.615918864931</v>
      </c>
      <c r="P94" s="73">
        <f t="shared" si="22"/>
        <v>6330.4394510339798</v>
      </c>
      <c r="Q94" s="73">
        <f t="shared" si="24"/>
        <v>14769.808200050511</v>
      </c>
      <c r="R94" s="73">
        <f>SUM(Q94:$Q$102)</f>
        <v>57035.358926003821</v>
      </c>
      <c r="S94" s="73">
        <f t="shared" si="23"/>
        <v>3.5042672957199348</v>
      </c>
      <c r="T94" s="73">
        <f t="shared" si="32"/>
        <v>1</v>
      </c>
      <c r="U94" s="73"/>
      <c r="V94" s="73">
        <f t="shared" si="29"/>
        <v>0.81492171923181056</v>
      </c>
      <c r="W94" s="73">
        <f t="shared" si="13"/>
        <v>0.80841766885681077</v>
      </c>
      <c r="X94" s="73">
        <f t="shared" si="31"/>
        <v>-0.21267643711456719</v>
      </c>
      <c r="Y94" s="73"/>
      <c r="Z94" s="73"/>
      <c r="AA94" s="73"/>
      <c r="AB94" s="73"/>
      <c r="AC94" s="73"/>
      <c r="AD94" s="73"/>
      <c r="AE94" s="85"/>
    </row>
    <row r="95" spans="1:31" x14ac:dyDescent="0.3">
      <c r="A95" s="77">
        <v>93</v>
      </c>
      <c r="B95" s="55">
        <v>833</v>
      </c>
      <c r="C95" s="55">
        <v>2136</v>
      </c>
      <c r="D95" s="55">
        <v>2969</v>
      </c>
      <c r="E95" s="103">
        <v>0.24428272034357371</v>
      </c>
      <c r="F95" s="172">
        <v>0.21965396173401133</v>
      </c>
      <c r="G95" s="75">
        <f t="shared" si="15"/>
        <v>469.18086226384821</v>
      </c>
      <c r="H95" s="75">
        <f t="shared" si="16"/>
        <v>203.4875060461969</v>
      </c>
      <c r="I95" s="75">
        <f t="shared" si="17"/>
        <v>672.66836831004514</v>
      </c>
      <c r="J95" s="73">
        <f t="shared" si="18"/>
        <v>0.22656395025599366</v>
      </c>
      <c r="K95" s="73">
        <f t="shared" si="19"/>
        <v>0.20273164483272432</v>
      </c>
      <c r="L95" s="73">
        <f t="shared" si="27"/>
        <v>0.20590096248800061</v>
      </c>
      <c r="M95" s="73">
        <f t="shared" si="26"/>
        <v>13263.643675170466</v>
      </c>
      <c r="N95" s="73">
        <f t="shared" si="20"/>
        <v>2730.9969988154808</v>
      </c>
      <c r="O95" s="73">
        <f t="shared" si="21"/>
        <v>1334.576166371995</v>
      </c>
      <c r="P95" s="73">
        <f t="shared" si="22"/>
        <v>4651.8235321690499</v>
      </c>
      <c r="Q95" s="73">
        <f t="shared" si="24"/>
        <v>11898.145175762726</v>
      </c>
      <c r="R95" s="73">
        <f>SUM(Q95:$Q$102)</f>
        <v>42265.550725953311</v>
      </c>
      <c r="S95" s="73">
        <f t="shared" si="23"/>
        <v>3.1865716360485767</v>
      </c>
      <c r="T95" s="73">
        <f t="shared" si="32"/>
        <v>1</v>
      </c>
      <c r="U95" s="73"/>
      <c r="V95" s="73">
        <f t="shared" si="29"/>
        <v>0.79409903751199939</v>
      </c>
      <c r="W95" s="73">
        <f t="shared" si="13"/>
        <v>0.79726835516727568</v>
      </c>
      <c r="X95" s="73">
        <f t="shared" si="31"/>
        <v>-0.22656395025599327</v>
      </c>
      <c r="Y95" s="73"/>
      <c r="Z95" s="73"/>
      <c r="AA95" s="73"/>
      <c r="AB95" s="73"/>
      <c r="AC95" s="73"/>
      <c r="AD95" s="73"/>
      <c r="AE95" s="85"/>
    </row>
    <row r="96" spans="1:31" x14ac:dyDescent="0.3">
      <c r="A96" s="77">
        <v>94</v>
      </c>
      <c r="B96" s="55">
        <v>586</v>
      </c>
      <c r="C96" s="55">
        <v>1409</v>
      </c>
      <c r="D96" s="55">
        <v>1995</v>
      </c>
      <c r="E96" s="103">
        <v>0.25665212768350237</v>
      </c>
      <c r="F96" s="172">
        <v>0.23187748853464854</v>
      </c>
      <c r="G96" s="75">
        <f t="shared" si="15"/>
        <v>326.71538134531977</v>
      </c>
      <c r="H96" s="75">
        <f t="shared" si="16"/>
        <v>150.3981468225324</v>
      </c>
      <c r="I96" s="75">
        <f t="shared" si="17"/>
        <v>477.11352816785217</v>
      </c>
      <c r="J96" s="73">
        <f t="shared" si="18"/>
        <v>0.23915465071070285</v>
      </c>
      <c r="K96" s="73">
        <f t="shared" si="19"/>
        <v>0.21270688248273528</v>
      </c>
      <c r="L96" s="73">
        <f t="shared" si="27"/>
        <v>0.22879175351099168</v>
      </c>
      <c r="M96" s="73">
        <f t="shared" si="26"/>
        <v>10532.646676354985</v>
      </c>
      <c r="N96" s="73">
        <f t="shared" si="20"/>
        <v>2409.7827021949752</v>
      </c>
      <c r="O96" s="73">
        <f t="shared" si="21"/>
        <v>1033.937218734103</v>
      </c>
      <c r="P96" s="73">
        <f t="shared" si="22"/>
        <v>3317.247365797055</v>
      </c>
      <c r="Q96" s="73">
        <f t="shared" si="24"/>
        <v>9327.755325257498</v>
      </c>
      <c r="R96" s="73">
        <f>SUM(Q96:$Q$102)</f>
        <v>30367.405550190593</v>
      </c>
      <c r="S96" s="73">
        <f t="shared" si="23"/>
        <v>2.8831694903773029</v>
      </c>
      <c r="T96" s="73">
        <f t="shared" si="32"/>
        <v>1</v>
      </c>
      <c r="U96" s="73"/>
      <c r="V96" s="73">
        <f t="shared" si="29"/>
        <v>0.77120824648900832</v>
      </c>
      <c r="W96" s="73">
        <f t="shared" si="13"/>
        <v>0.78729311751726472</v>
      </c>
      <c r="X96" s="73">
        <f t="shared" si="31"/>
        <v>-0.23915465071070244</v>
      </c>
      <c r="Y96" s="73"/>
      <c r="Z96" s="73"/>
      <c r="AA96" s="73"/>
      <c r="AB96" s="73"/>
      <c r="AC96" s="73"/>
      <c r="AD96" s="73"/>
      <c r="AE96" s="85"/>
    </row>
    <row r="97" spans="1:31" x14ac:dyDescent="0.3">
      <c r="A97" s="77">
        <v>95</v>
      </c>
      <c r="B97" s="55">
        <v>375</v>
      </c>
      <c r="C97" s="55">
        <v>905</v>
      </c>
      <c r="D97" s="55">
        <v>1280</v>
      </c>
      <c r="E97" s="103">
        <v>0.26731773772747458</v>
      </c>
      <c r="F97" s="172">
        <v>0.24226469566300649</v>
      </c>
      <c r="G97" s="75">
        <f t="shared" si="15"/>
        <v>219.24954957502086</v>
      </c>
      <c r="H97" s="75">
        <f t="shared" si="16"/>
        <v>100.24415164780297</v>
      </c>
      <c r="I97" s="75">
        <f t="shared" si="17"/>
        <v>319.4937012228238</v>
      </c>
      <c r="J97" s="73">
        <f t="shared" si="18"/>
        <v>0.24960445408033111</v>
      </c>
      <c r="K97" s="73">
        <f t="shared" si="19"/>
        <v>0.22089110452433103</v>
      </c>
      <c r="L97" s="73">
        <f t="shared" si="27"/>
        <v>0.25386606665938749</v>
      </c>
      <c r="M97" s="73">
        <f t="shared" si="26"/>
        <v>8122.86397416001</v>
      </c>
      <c r="N97" s="73">
        <f t="shared" si="20"/>
        <v>2062.1195271292427</v>
      </c>
      <c r="O97" s="73">
        <f t="shared" si="21"/>
        <v>777.93259457526824</v>
      </c>
      <c r="P97" s="73">
        <f t="shared" si="22"/>
        <v>2283.3101470629517</v>
      </c>
      <c r="Q97" s="73">
        <f t="shared" si="24"/>
        <v>7091.8042105953882</v>
      </c>
      <c r="R97" s="73">
        <f>SUM(Q97:$Q$102)</f>
        <v>21039.650224933092</v>
      </c>
      <c r="S97" s="73">
        <f t="shared" si="23"/>
        <v>2.5901763579770907</v>
      </c>
      <c r="T97" s="73">
        <f t="shared" si="32"/>
        <v>1</v>
      </c>
      <c r="U97" s="73"/>
      <c r="V97" s="73">
        <f t="shared" si="29"/>
        <v>0.74613393334061251</v>
      </c>
      <c r="W97" s="73">
        <f t="shared" si="13"/>
        <v>0.77910889547566897</v>
      </c>
      <c r="X97" s="73">
        <f t="shared" si="31"/>
        <v>-0.24960445408033072</v>
      </c>
      <c r="Y97" s="73"/>
      <c r="Z97" s="73"/>
      <c r="AA97" s="73"/>
      <c r="AB97" s="73"/>
      <c r="AC97" s="73"/>
      <c r="AD97" s="73"/>
      <c r="AE97" s="85"/>
    </row>
    <row r="98" spans="1:31" x14ac:dyDescent="0.3">
      <c r="A98" s="77">
        <v>96</v>
      </c>
      <c r="B98" s="55">
        <v>249</v>
      </c>
      <c r="C98" s="55">
        <v>530</v>
      </c>
      <c r="D98" s="55">
        <v>779</v>
      </c>
      <c r="E98" s="103">
        <v>0.2761704449323899</v>
      </c>
      <c r="F98" s="172">
        <v>0.25088304756651081</v>
      </c>
      <c r="G98" s="75">
        <f t="shared" si="15"/>
        <v>132.96801521025074</v>
      </c>
      <c r="H98" s="75">
        <f t="shared" si="16"/>
        <v>68.766440788165085</v>
      </c>
      <c r="I98" s="75">
        <f t="shared" si="17"/>
        <v>201.73445599841583</v>
      </c>
      <c r="J98" s="73">
        <f t="shared" si="18"/>
        <v>0.25896592554353765</v>
      </c>
      <c r="K98" s="73">
        <f t="shared" si="19"/>
        <v>0.22815067705822589</v>
      </c>
      <c r="L98" s="73">
        <f t="shared" si="27"/>
        <v>0.28122122337079647</v>
      </c>
      <c r="M98" s="73">
        <f t="shared" si="26"/>
        <v>6060.7444470307673</v>
      </c>
      <c r="N98" s="73">
        <f t="shared" si="20"/>
        <v>1704.4099679317542</v>
      </c>
      <c r="O98" s="73">
        <f t="shared" si="21"/>
        <v>566.28478698957349</v>
      </c>
      <c r="P98" s="73">
        <f t="shared" si="22"/>
        <v>1505.3775524876837</v>
      </c>
      <c r="Q98" s="73">
        <f t="shared" si="24"/>
        <v>5208.5394630648898</v>
      </c>
      <c r="R98" s="73">
        <f>SUM(Q98:$Q$102)</f>
        <v>13947.846014337705</v>
      </c>
      <c r="S98" s="73">
        <f t="shared" si="23"/>
        <v>2.3013420440736327</v>
      </c>
      <c r="T98" s="73">
        <f t="shared" si="32"/>
        <v>1</v>
      </c>
      <c r="U98" s="73"/>
      <c r="V98" s="73">
        <f t="shared" si="29"/>
        <v>0.71877877662920353</v>
      </c>
      <c r="W98" s="73">
        <f t="shared" si="13"/>
        <v>0.77184932294177411</v>
      </c>
      <c r="X98" s="73">
        <f t="shared" si="31"/>
        <v>-0.25896592554353703</v>
      </c>
      <c r="Y98" s="73"/>
      <c r="Z98" s="73"/>
      <c r="AA98" s="73"/>
      <c r="AB98" s="73"/>
      <c r="AC98" s="73"/>
      <c r="AD98" s="73"/>
      <c r="AE98" s="85"/>
    </row>
    <row r="99" spans="1:31" x14ac:dyDescent="0.3">
      <c r="A99" s="77">
        <v>97</v>
      </c>
      <c r="B99" s="55">
        <v>149</v>
      </c>
      <c r="C99" s="55">
        <v>295</v>
      </c>
      <c r="D99" s="55">
        <v>444</v>
      </c>
      <c r="E99" s="103">
        <v>0.28333031336998199</v>
      </c>
      <c r="F99" s="172">
        <v>0.25797790062779791</v>
      </c>
      <c r="G99" s="75">
        <f t="shared" si="15"/>
        <v>76.103480685200381</v>
      </c>
      <c r="H99" s="75">
        <f t="shared" si="16"/>
        <v>42.216216692127318</v>
      </c>
      <c r="I99" s="75">
        <f t="shared" si="17"/>
        <v>118.3196973773277</v>
      </c>
      <c r="J99" s="73">
        <f t="shared" si="18"/>
        <v>0.26648580490389123</v>
      </c>
      <c r="K99" s="73">
        <f t="shared" si="19"/>
        <v>0.23393312195802718</v>
      </c>
      <c r="L99" s="73">
        <f t="shared" si="27"/>
        <v>0.31092850020481744</v>
      </c>
      <c r="M99" s="73">
        <f t="shared" si="26"/>
        <v>4356.3344790990132</v>
      </c>
      <c r="N99" s="73">
        <f t="shared" si="20"/>
        <v>1354.5085459767906</v>
      </c>
      <c r="O99" s="73">
        <f t="shared" si="21"/>
        <v>397.10584040594608</v>
      </c>
      <c r="P99" s="73">
        <f t="shared" si="22"/>
        <v>939.09276549811034</v>
      </c>
      <c r="Q99" s="73">
        <f t="shared" si="24"/>
        <v>3679.0802061106178</v>
      </c>
      <c r="R99" s="73">
        <f>SUM(Q99:$Q$102)</f>
        <v>8739.3065512728172</v>
      </c>
      <c r="S99" s="73">
        <f t="shared" si="23"/>
        <v>2.0061146804044991</v>
      </c>
      <c r="T99" s="73">
        <f t="shared" si="32"/>
        <v>1</v>
      </c>
      <c r="U99" s="73"/>
      <c r="V99" s="73">
        <f t="shared" si="29"/>
        <v>0.68907149979518256</v>
      </c>
      <c r="W99" s="73">
        <f t="shared" si="13"/>
        <v>0.76606687804197282</v>
      </c>
      <c r="X99" s="73">
        <f t="shared" si="31"/>
        <v>-0.26648580490389079</v>
      </c>
      <c r="Y99" s="73"/>
      <c r="Z99" s="73"/>
      <c r="AA99" s="73"/>
      <c r="AB99" s="73"/>
      <c r="AC99" s="73"/>
      <c r="AD99" s="73"/>
      <c r="AE99" s="85"/>
    </row>
    <row r="100" spans="1:31" x14ac:dyDescent="0.3">
      <c r="A100" s="77">
        <v>98</v>
      </c>
      <c r="B100" s="55">
        <v>85</v>
      </c>
      <c r="C100" s="55">
        <v>146</v>
      </c>
      <c r="D100" s="55">
        <v>231</v>
      </c>
      <c r="E100" s="103">
        <v>0.28911810869430465</v>
      </c>
      <c r="F100" s="172">
        <v>0.2639160923135464</v>
      </c>
      <c r="G100" s="75">
        <f t="shared" si="15"/>
        <v>38.531749477777772</v>
      </c>
      <c r="H100" s="75">
        <f t="shared" si="16"/>
        <v>24.575039239015897</v>
      </c>
      <c r="I100" s="75">
        <f t="shared" si="17"/>
        <v>63.106788716793673</v>
      </c>
      <c r="J100" s="73">
        <f t="shared" si="18"/>
        <v>0.27318956154456137</v>
      </c>
      <c r="K100" s="73">
        <f t="shared" si="19"/>
        <v>0.23905147262191284</v>
      </c>
      <c r="L100" s="73">
        <f t="shared" si="27"/>
        <v>0.34302383083153909</v>
      </c>
      <c r="M100" s="73">
        <f t="shared" si="26"/>
        <v>3001.8259331222225</v>
      </c>
      <c r="N100" s="73">
        <f t="shared" si="20"/>
        <v>1029.6978310690442</v>
      </c>
      <c r="O100" s="73">
        <f t="shared" si="21"/>
        <v>266.96030929361143</v>
      </c>
      <c r="P100" s="73">
        <f t="shared" si="22"/>
        <v>541.98692509216414</v>
      </c>
      <c r="Q100" s="73">
        <f t="shared" si="24"/>
        <v>2486.9770175877002</v>
      </c>
      <c r="R100" s="73">
        <f>SUM(Q100:$Q$102)</f>
        <v>5060.2263451621984</v>
      </c>
      <c r="S100" s="73">
        <f t="shared" si="23"/>
        <v>1.6857161134253436</v>
      </c>
      <c r="T100" s="73">
        <f t="shared" si="32"/>
        <v>1</v>
      </c>
      <c r="U100" s="73"/>
      <c r="V100" s="73">
        <f t="shared" si="29"/>
        <v>0.65697616916846091</v>
      </c>
      <c r="W100" s="73">
        <f t="shared" si="13"/>
        <v>0.76094852737808716</v>
      </c>
      <c r="X100" s="73">
        <f t="shared" si="31"/>
        <v>-0.27318956154456087</v>
      </c>
      <c r="Y100" s="73"/>
      <c r="Z100" s="73"/>
      <c r="AA100" s="73"/>
      <c r="AB100" s="73"/>
      <c r="AC100" s="73"/>
      <c r="AD100" s="73"/>
      <c r="AE100" s="85"/>
    </row>
    <row r="101" spans="1:31" x14ac:dyDescent="0.3">
      <c r="A101" s="77">
        <v>99</v>
      </c>
      <c r="B101" s="55">
        <v>50</v>
      </c>
      <c r="C101" s="55">
        <v>69</v>
      </c>
      <c r="D101" s="55">
        <v>119</v>
      </c>
      <c r="E101" s="103">
        <v>0.29396912654547769</v>
      </c>
      <c r="F101" s="172">
        <v>0.26910465656849852</v>
      </c>
      <c r="G101" s="75">
        <f t="shared" si="15"/>
        <v>18.568221303226398</v>
      </c>
      <c r="H101" s="75">
        <f t="shared" si="16"/>
        <v>14.698456327273885</v>
      </c>
      <c r="I101" s="75">
        <f t="shared" si="17"/>
        <v>33.266677630500283</v>
      </c>
      <c r="J101" s="73">
        <f t="shared" si="18"/>
        <v>0.2795519128613469</v>
      </c>
      <c r="K101" s="73">
        <f t="shared" si="19"/>
        <v>0.24387752568487353</v>
      </c>
      <c r="L101" s="73">
        <f t="shared" si="27"/>
        <v>0.3774972720311518</v>
      </c>
      <c r="M101" s="73">
        <f t="shared" si="26"/>
        <v>1972.1281020531783</v>
      </c>
      <c r="N101" s="73">
        <f t="shared" si="20"/>
        <v>744.47297862104779</v>
      </c>
      <c r="O101" s="73">
        <f t="shared" si="21"/>
        <v>171.1088403119457</v>
      </c>
      <c r="P101" s="73">
        <f t="shared" si="22"/>
        <v>275.02661579855271</v>
      </c>
      <c r="Q101" s="73">
        <f t="shared" si="24"/>
        <v>1599.8916127426544</v>
      </c>
      <c r="R101" s="73">
        <f>SUM(Q101:$Q$102)</f>
        <v>2573.2493275744982</v>
      </c>
      <c r="S101" s="73">
        <f t="shared" si="23"/>
        <v>1.3048084071696429</v>
      </c>
      <c r="T101" s="73">
        <f t="shared" si="32"/>
        <v>1</v>
      </c>
      <c r="U101" s="73"/>
      <c r="V101" s="73">
        <f t="shared" si="29"/>
        <v>0.6225027279688482</v>
      </c>
      <c r="W101" s="73">
        <f t="shared" si="13"/>
        <v>0.75612247431512647</v>
      </c>
      <c r="X101" s="73">
        <f t="shared" si="31"/>
        <v>-0.27955191286134645</v>
      </c>
      <c r="Y101" s="73"/>
      <c r="Z101" s="73"/>
      <c r="AA101" s="73"/>
      <c r="AB101" s="73"/>
      <c r="AC101" s="73"/>
      <c r="AD101" s="73"/>
      <c r="AE101" s="85"/>
    </row>
    <row r="102" spans="1:31" x14ac:dyDescent="0.3">
      <c r="A102" s="77">
        <v>100</v>
      </c>
      <c r="B102" s="55">
        <v>52</v>
      </c>
      <c r="C102" s="55">
        <v>48</v>
      </c>
      <c r="D102" s="55">
        <v>100</v>
      </c>
      <c r="E102" s="104">
        <v>0.30357855178119925</v>
      </c>
      <c r="F102" s="173">
        <v>0.2738962252931918</v>
      </c>
      <c r="G102" s="75">
        <f t="shared" si="15"/>
        <v>13.147018814073206</v>
      </c>
      <c r="H102" s="75">
        <f t="shared" si="16"/>
        <v>15.78608469262236</v>
      </c>
      <c r="I102" s="75">
        <f t="shared" si="17"/>
        <v>28.933103506695566</v>
      </c>
      <c r="J102" s="73">
        <f t="shared" si="18"/>
        <v>0.28933103506695568</v>
      </c>
      <c r="K102" s="73">
        <f t="shared" si="19"/>
        <v>0.25123570286746699</v>
      </c>
      <c r="L102" s="73">
        <f t="shared" si="27"/>
        <v>0.41428150910876782</v>
      </c>
      <c r="M102" s="73">
        <f t="shared" si="26"/>
        <v>1227.6551234321305</v>
      </c>
      <c r="N102" s="73">
        <f t="shared" si="20"/>
        <v>1227.6551234321305</v>
      </c>
      <c r="O102" s="73">
        <f t="shared" si="21"/>
        <v>103.91777548660703</v>
      </c>
      <c r="P102" s="73">
        <f t="shared" si="22"/>
        <v>103.91777548660703</v>
      </c>
      <c r="Q102">
        <f>M102-0.5*(M102*L102)</f>
        <v>973.35771483184362</v>
      </c>
      <c r="R102">
        <f>M102-0.5*(M102*L102)</f>
        <v>973.35771483184362</v>
      </c>
      <c r="S102" s="73">
        <f t="shared" si="23"/>
        <v>0.79285924544561603</v>
      </c>
      <c r="T102" s="73">
        <f t="shared" si="32"/>
        <v>1</v>
      </c>
      <c r="U102" s="73"/>
      <c r="V102" s="73">
        <f t="shared" si="29"/>
        <v>0.58571849089123218</v>
      </c>
      <c r="W102" s="73">
        <f t="shared" si="13"/>
        <v>0.74876429713253301</v>
      </c>
      <c r="X102" s="73">
        <f t="shared" si="31"/>
        <v>-0.28933103506695507</v>
      </c>
      <c r="Y102" s="73"/>
      <c r="Z102" s="73"/>
      <c r="AA102" s="73"/>
      <c r="AB102" s="73"/>
      <c r="AC102" s="73"/>
      <c r="AD102" s="73"/>
      <c r="AE102" s="85"/>
    </row>
    <row r="103" spans="1:31" x14ac:dyDescent="0.3">
      <c r="A103" s="77" t="s">
        <v>9</v>
      </c>
      <c r="B103" s="55">
        <v>2709103</v>
      </c>
      <c r="C103" s="55">
        <v>2821002</v>
      </c>
      <c r="D103" s="55">
        <v>5530105</v>
      </c>
      <c r="T103" s="73"/>
      <c r="U103" s="73"/>
      <c r="V103" s="73">
        <f t="shared" si="29"/>
        <v>0.54676009923076352</v>
      </c>
      <c r="W103" s="73"/>
      <c r="X103" s="73"/>
      <c r="Y103" s="73"/>
      <c r="Z103" s="73"/>
      <c r="AA103" s="73"/>
      <c r="AB103" s="73"/>
      <c r="AC103" s="73"/>
      <c r="AD103" s="73"/>
      <c r="AE103" s="85"/>
    </row>
  </sheetData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03"/>
  <sheetViews>
    <sheetView topLeftCell="A81" workbookViewId="0">
      <selection activeCell="R102" sqref="R102"/>
    </sheetView>
  </sheetViews>
  <sheetFormatPr defaultRowHeight="14.4" x14ac:dyDescent="0.3"/>
  <cols>
    <col min="1" max="1" width="9.109375" style="73"/>
    <col min="5" max="5" width="11.44140625" customWidth="1"/>
    <col min="6" max="6" width="10" customWidth="1"/>
    <col min="12" max="12" width="12.5546875" customWidth="1"/>
  </cols>
  <sheetData>
    <row r="1" spans="1:23" ht="72" x14ac:dyDescent="0.3">
      <c r="A1" s="79" t="s">
        <v>0</v>
      </c>
      <c r="B1" s="79" t="s">
        <v>1</v>
      </c>
      <c r="C1" s="79" t="s">
        <v>2</v>
      </c>
      <c r="D1" s="80" t="s">
        <v>3</v>
      </c>
      <c r="E1" s="81" t="s">
        <v>5</v>
      </c>
      <c r="F1" s="81" t="s">
        <v>4</v>
      </c>
      <c r="G1" s="7" t="s">
        <v>6</v>
      </c>
      <c r="H1" s="7" t="s">
        <v>7</v>
      </c>
      <c r="I1" s="86" t="s">
        <v>8</v>
      </c>
      <c r="J1" s="82" t="s">
        <v>10</v>
      </c>
      <c r="K1" s="7" t="s">
        <v>13</v>
      </c>
      <c r="L1" s="83" t="s">
        <v>14</v>
      </c>
      <c r="M1" s="79" t="s">
        <v>15</v>
      </c>
      <c r="N1" s="79" t="s">
        <v>16</v>
      </c>
      <c r="O1" s="79" t="s">
        <v>17</v>
      </c>
      <c r="P1" s="79" t="s">
        <v>18</v>
      </c>
      <c r="Q1" s="79" t="s">
        <v>19</v>
      </c>
      <c r="R1" s="79" t="s">
        <v>20</v>
      </c>
      <c r="S1" s="79" t="s">
        <v>21</v>
      </c>
    </row>
    <row r="2" spans="1:23" ht="28.8" x14ac:dyDescent="0.3">
      <c r="A2" s="77">
        <v>0</v>
      </c>
      <c r="B2" s="56">
        <v>25942</v>
      </c>
      <c r="C2" s="56">
        <v>24745</v>
      </c>
      <c r="D2" s="56">
        <v>50687</v>
      </c>
      <c r="E2" s="105">
        <v>6.3161146876377534E-3</v>
      </c>
      <c r="F2" s="174">
        <v>4.4275583220720928E-3</v>
      </c>
      <c r="G2" s="75">
        <f>C2*F2</f>
        <v>109.55993067967394</v>
      </c>
      <c r="H2" s="75">
        <f>B2*E2</f>
        <v>163.85264722669859</v>
      </c>
      <c r="I2" s="13">
        <f>G2+H2</f>
        <v>273.41257790637252</v>
      </c>
      <c r="J2">
        <f>I2/D2</f>
        <v>5.394136127732407E-3</v>
      </c>
      <c r="K2">
        <f>1-($W$2^((-1)*J2))</f>
        <v>5.3796138988099207E-3</v>
      </c>
      <c r="M2">
        <v>100000</v>
      </c>
      <c r="N2">
        <f>M2-M3</f>
        <v>537.96138988099119</v>
      </c>
      <c r="O2">
        <f>M2*$W$3^A2</f>
        <v>100000</v>
      </c>
      <c r="P2">
        <f>SUM(O2:O102)</f>
        <v>3467109.8655433469</v>
      </c>
      <c r="Q2">
        <f>M2-(I2/D2)*M2*K2</f>
        <v>99997.098163031522</v>
      </c>
      <c r="R2">
        <f>SUM(Q2:$Q$102)</f>
        <v>7894667.3964454718</v>
      </c>
      <c r="S2">
        <f>R2/M2</f>
        <v>78.946673964454718</v>
      </c>
      <c r="V2" s="76" t="s">
        <v>11</v>
      </c>
      <c r="W2" s="73">
        <v>2.7182818284590402</v>
      </c>
    </row>
    <row r="3" spans="1:23" x14ac:dyDescent="0.3">
      <c r="A3" s="77">
        <v>1</v>
      </c>
      <c r="B3" s="56">
        <v>26552</v>
      </c>
      <c r="C3" s="56">
        <v>25403</v>
      </c>
      <c r="D3" s="56">
        <v>51955</v>
      </c>
      <c r="E3" s="106">
        <v>8.5217314272649795E-4</v>
      </c>
      <c r="F3" s="175">
        <v>6.3996323524120944E-4</v>
      </c>
      <c r="G3" s="75">
        <f t="shared" ref="G3:G66" si="0">C3*F3</f>
        <v>16.256986064832443</v>
      </c>
      <c r="H3" s="75">
        <f t="shared" ref="H3:H66" si="1">B3*E3</f>
        <v>22.626901285673974</v>
      </c>
      <c r="I3" s="75">
        <f t="shared" ref="I3:I66" si="2">G3+H3</f>
        <v>38.883887350506413</v>
      </c>
      <c r="J3" s="73">
        <f t="shared" ref="J3:J66" si="3">I3/D3</f>
        <v>7.4841473102697364E-4</v>
      </c>
      <c r="K3" s="73">
        <f t="shared" ref="K3:K66" si="4">1-($W$2^((-1)*J3))</f>
        <v>7.481347385767112E-4</v>
      </c>
      <c r="M3">
        <f>M2*(1-K2)</f>
        <v>99462.038610119009</v>
      </c>
      <c r="N3" s="73">
        <f t="shared" ref="N3:N66" si="5">M3-M4</f>
        <v>74.411006253882078</v>
      </c>
      <c r="O3" s="73">
        <f t="shared" ref="O3:O66" si="6">M3*$W$3^A3</f>
        <v>97036.13522938441</v>
      </c>
      <c r="P3" s="73">
        <f t="shared" ref="P3:P66" si="7">SUM(O3:O103)</f>
        <v>3367109.8655433469</v>
      </c>
      <c r="Q3">
        <f>AVERAGEA(M3:M4)</f>
        <v>99424.833106992068</v>
      </c>
      <c r="R3" s="73">
        <f>SUM(Q3:$Q$102)</f>
        <v>7794670.2982824417</v>
      </c>
      <c r="S3" s="73">
        <f t="shared" ref="S3:S66" si="8">R3/M3</f>
        <v>78.368294147244953</v>
      </c>
      <c r="V3" s="78" t="s">
        <v>12</v>
      </c>
      <c r="W3" s="73">
        <f>1/1.025</f>
        <v>0.97560975609756106</v>
      </c>
    </row>
    <row r="4" spans="1:23" ht="15" x14ac:dyDescent="0.25">
      <c r="A4" s="77">
        <v>2</v>
      </c>
      <c r="B4" s="56">
        <v>27136</v>
      </c>
      <c r="C4" s="56">
        <v>25978</v>
      </c>
      <c r="D4" s="56">
        <v>53114</v>
      </c>
      <c r="E4" s="106">
        <v>2.8425592549916208E-4</v>
      </c>
      <c r="F4" s="175">
        <v>2.3559052997815062E-4</v>
      </c>
      <c r="G4" s="75">
        <f t="shared" si="0"/>
        <v>6.1201707877723965</v>
      </c>
      <c r="H4" s="75">
        <f t="shared" si="1"/>
        <v>7.713568794345262</v>
      </c>
      <c r="I4" s="75">
        <f t="shared" si="2"/>
        <v>13.833739582117659</v>
      </c>
      <c r="J4" s="73">
        <f t="shared" si="3"/>
        <v>2.6045373314225362E-4</v>
      </c>
      <c r="K4" s="73">
        <f t="shared" si="4"/>
        <v>2.6041981801327996E-4</v>
      </c>
      <c r="M4" s="73">
        <f t="shared" ref="M4:M8" si="9">M3*(1-K3)</f>
        <v>99387.627603865127</v>
      </c>
      <c r="N4" s="73">
        <f t="shared" si="5"/>
        <v>25.882507893373258</v>
      </c>
      <c r="O4" s="73">
        <f t="shared" si="6"/>
        <v>94598.574756802031</v>
      </c>
      <c r="P4" s="73">
        <f t="shared" si="7"/>
        <v>3270073.7303139623</v>
      </c>
      <c r="Q4" s="73">
        <f t="shared" ref="Q4:Q67" si="10">AVERAGEA(M4:M5)</f>
        <v>99374.68634991844</v>
      </c>
      <c r="R4" s="73">
        <f>SUM(Q4:$Q$102)</f>
        <v>7695245.4651754489</v>
      </c>
      <c r="S4" s="73">
        <f t="shared" si="8"/>
        <v>77.426593739080104</v>
      </c>
    </row>
    <row r="5" spans="1:23" ht="15" x14ac:dyDescent="0.25">
      <c r="A5" s="77">
        <v>3</v>
      </c>
      <c r="B5" s="56">
        <v>27728</v>
      </c>
      <c r="C5" s="56">
        <v>26541</v>
      </c>
      <c r="D5" s="56">
        <v>54269</v>
      </c>
      <c r="E5" s="106">
        <v>2.1169919072027603E-4</v>
      </c>
      <c r="F5" s="175">
        <v>2.2356646505880204E-4</v>
      </c>
      <c r="G5" s="75">
        <f t="shared" si="0"/>
        <v>5.9336775491256653</v>
      </c>
      <c r="H5" s="75">
        <f t="shared" si="1"/>
        <v>5.8699951602918139</v>
      </c>
      <c r="I5" s="75">
        <f t="shared" si="2"/>
        <v>11.80367270941748</v>
      </c>
      <c r="J5" s="73">
        <f t="shared" si="3"/>
        <v>2.1750304426868894E-4</v>
      </c>
      <c r="K5" s="73">
        <f t="shared" si="4"/>
        <v>2.1747939219640688E-4</v>
      </c>
      <c r="M5" s="73">
        <f t="shared" si="9"/>
        <v>99361.745095971753</v>
      </c>
      <c r="N5" s="73">
        <f t="shared" si="5"/>
        <v>21.609131931050797</v>
      </c>
      <c r="O5" s="73">
        <f t="shared" si="6"/>
        <v>92267.257964077624</v>
      </c>
      <c r="P5" s="73">
        <f t="shared" si="7"/>
        <v>3175475.1555571603</v>
      </c>
      <c r="Q5" s="73">
        <f t="shared" si="10"/>
        <v>99350.940530006221</v>
      </c>
      <c r="R5" s="73">
        <f>SUM(Q5:$Q$102)</f>
        <v>7595870.7788255317</v>
      </c>
      <c r="S5" s="73">
        <f t="shared" si="8"/>
        <v>76.446632167025797</v>
      </c>
    </row>
    <row r="6" spans="1:23" ht="15" x14ac:dyDescent="0.25">
      <c r="A6" s="77">
        <v>4</v>
      </c>
      <c r="B6" s="56">
        <v>28287</v>
      </c>
      <c r="C6" s="56">
        <v>27077</v>
      </c>
      <c r="D6" s="56">
        <v>55364</v>
      </c>
      <c r="E6" s="106">
        <v>1.4692826373535712E-4</v>
      </c>
      <c r="F6" s="175">
        <v>1.773676454267407E-4</v>
      </c>
      <c r="G6" s="75">
        <f t="shared" si="0"/>
        <v>4.8025837352198577</v>
      </c>
      <c r="H6" s="75">
        <f t="shared" si="1"/>
        <v>4.1561597962820471</v>
      </c>
      <c r="I6" s="75">
        <f t="shared" si="2"/>
        <v>8.9587435315019057</v>
      </c>
      <c r="J6" s="73">
        <f t="shared" si="3"/>
        <v>1.6181532280004887E-4</v>
      </c>
      <c r="K6" s="73">
        <f t="shared" si="4"/>
        <v>1.6180223140682681E-4</v>
      </c>
      <c r="M6" s="73">
        <f t="shared" si="9"/>
        <v>99340.135964040703</v>
      </c>
      <c r="N6" s="73">
        <f t="shared" si="5"/>
        <v>16.073455667239614</v>
      </c>
      <c r="O6" s="73">
        <f t="shared" si="6"/>
        <v>89997.260231118009</v>
      </c>
      <c r="P6" s="73">
        <f t="shared" si="7"/>
        <v>3083207.8975930829</v>
      </c>
      <c r="Q6" s="73">
        <f t="shared" si="10"/>
        <v>99332.099236207083</v>
      </c>
      <c r="R6" s="73">
        <f>SUM(Q6:$Q$102)</f>
        <v>7496519.8382955249</v>
      </c>
      <c r="S6" s="73">
        <f t="shared" si="8"/>
        <v>75.463152587279794</v>
      </c>
    </row>
    <row r="7" spans="1:23" ht="15" x14ac:dyDescent="0.25">
      <c r="A7" s="77">
        <v>5</v>
      </c>
      <c r="B7" s="56">
        <v>28802</v>
      </c>
      <c r="C7" s="56">
        <v>27575</v>
      </c>
      <c r="D7" s="56">
        <v>56377</v>
      </c>
      <c r="E7" s="106">
        <v>1.23540716863147E-4</v>
      </c>
      <c r="F7" s="175">
        <v>1.2392805080536738E-4</v>
      </c>
      <c r="G7" s="75">
        <f t="shared" si="0"/>
        <v>3.4173160009580057</v>
      </c>
      <c r="H7" s="75">
        <f t="shared" si="1"/>
        <v>3.5582197270923599</v>
      </c>
      <c r="I7" s="75">
        <f t="shared" si="2"/>
        <v>6.9755357280503656</v>
      </c>
      <c r="J7" s="73">
        <f t="shared" si="3"/>
        <v>1.2373016882860681E-4</v>
      </c>
      <c r="K7" s="73">
        <f t="shared" si="4"/>
        <v>1.2372251456682637E-4</v>
      </c>
      <c r="M7" s="73">
        <f t="shared" si="9"/>
        <v>99324.062508373463</v>
      </c>
      <c r="N7" s="73">
        <f t="shared" si="5"/>
        <v>12.288622770531219</v>
      </c>
      <c r="O7" s="73">
        <f t="shared" si="6"/>
        <v>87787.998510821591</v>
      </c>
      <c r="P7" s="73">
        <f t="shared" si="7"/>
        <v>2993210.6373619651</v>
      </c>
      <c r="Q7" s="73">
        <f t="shared" si="10"/>
        <v>99317.918196988205</v>
      </c>
      <c r="R7" s="73">
        <f>SUM(Q7:$Q$102)</f>
        <v>7397187.7390593188</v>
      </c>
      <c r="S7" s="73">
        <f t="shared" si="8"/>
        <v>74.475283755491802</v>
      </c>
    </row>
    <row r="8" spans="1:23" ht="15" x14ac:dyDescent="0.25">
      <c r="A8" s="77">
        <v>6</v>
      </c>
      <c r="B8" s="56">
        <v>29342</v>
      </c>
      <c r="C8" s="56">
        <v>28080</v>
      </c>
      <c r="D8" s="56">
        <v>57422</v>
      </c>
      <c r="E8" s="106">
        <v>1.1041790564644959E-4</v>
      </c>
      <c r="F8" s="175">
        <v>9.0878206401270661E-5</v>
      </c>
      <c r="G8" s="75">
        <f t="shared" si="0"/>
        <v>2.5518600357476799</v>
      </c>
      <c r="H8" s="75">
        <f t="shared" si="1"/>
        <v>3.2398821874781238</v>
      </c>
      <c r="I8" s="75">
        <f t="shared" si="2"/>
        <v>5.7917422232258033</v>
      </c>
      <c r="J8" s="73">
        <f t="shared" si="3"/>
        <v>1.008627742542197E-4</v>
      </c>
      <c r="K8" s="73">
        <f t="shared" si="4"/>
        <v>1.0085768777556847E-4</v>
      </c>
      <c r="L8">
        <f>((105*K8+90*(K7+K9)+45*(K6+K10)-30*(K5+K11))/315)</f>
        <v>9.982232351328568E-5</v>
      </c>
      <c r="M8" s="73">
        <f t="shared" si="9"/>
        <v>99311.773885602932</v>
      </c>
      <c r="N8" s="73">
        <f t="shared" si="5"/>
        <v>9.9135320214845706</v>
      </c>
      <c r="O8" s="73">
        <f t="shared" si="6"/>
        <v>85636.231374533701</v>
      </c>
      <c r="P8" s="73">
        <f t="shared" si="7"/>
        <v>2905422.6388511434</v>
      </c>
      <c r="Q8" s="73">
        <f t="shared" si="10"/>
        <v>99306.81711959219</v>
      </c>
      <c r="R8" s="73">
        <f>SUM(Q8:$Q$102)</f>
        <v>7297869.8208623305</v>
      </c>
      <c r="S8" s="73">
        <f t="shared" si="8"/>
        <v>73.484437296112887</v>
      </c>
    </row>
    <row r="9" spans="1:23" ht="15" x14ac:dyDescent="0.25">
      <c r="A9" s="77">
        <v>7</v>
      </c>
      <c r="B9" s="56">
        <v>29812</v>
      </c>
      <c r="C9" s="56">
        <v>28520</v>
      </c>
      <c r="D9" s="56">
        <v>58332</v>
      </c>
      <c r="E9" s="106">
        <v>9.9735233899908929E-5</v>
      </c>
      <c r="F9" s="175">
        <v>7.59755444210166E-5</v>
      </c>
      <c r="G9" s="75">
        <f t="shared" si="0"/>
        <v>2.1668225268873935</v>
      </c>
      <c r="H9" s="75">
        <f t="shared" si="1"/>
        <v>2.9733067930240851</v>
      </c>
      <c r="I9" s="75">
        <f t="shared" si="2"/>
        <v>5.1401293199114786</v>
      </c>
      <c r="J9" s="73">
        <f t="shared" si="3"/>
        <v>8.8118516764579965E-5</v>
      </c>
      <c r="K9" s="73">
        <f t="shared" si="4"/>
        <v>8.8114634442248985E-5</v>
      </c>
      <c r="L9" s="73">
        <f t="shared" ref="L9:L72" si="11">((105*K9+90*(K8+K10)+45*(K7+K11)-30*(K6+K12))/315)</f>
        <v>8.9170907045595563E-5</v>
      </c>
      <c r="M9" s="73">
        <f>M8*(1-L8)</f>
        <v>99301.860353581447</v>
      </c>
      <c r="N9" s="73">
        <f t="shared" si="5"/>
        <v>8.8548369590425864</v>
      </c>
      <c r="O9" s="73">
        <f t="shared" si="6"/>
        <v>83539.202894576578</v>
      </c>
      <c r="P9" s="73">
        <f t="shared" si="7"/>
        <v>2819786.4074766105</v>
      </c>
      <c r="Q9" s="73">
        <f t="shared" si="10"/>
        <v>99297.432935101926</v>
      </c>
      <c r="R9" s="73">
        <f>SUM(Q9:$Q$102)</f>
        <v>7198563.0037427386</v>
      </c>
      <c r="S9" s="73">
        <f t="shared" si="8"/>
        <v>72.491723499549863</v>
      </c>
    </row>
    <row r="10" spans="1:23" ht="15" x14ac:dyDescent="0.25">
      <c r="A10" s="77">
        <v>8</v>
      </c>
      <c r="B10" s="56">
        <v>30055</v>
      </c>
      <c r="C10" s="56">
        <v>28740</v>
      </c>
      <c r="D10" s="56">
        <v>58795</v>
      </c>
      <c r="E10" s="106">
        <v>1.0031685369563351E-4</v>
      </c>
      <c r="F10" s="175">
        <v>7.571076132902053E-5</v>
      </c>
      <c r="G10" s="75">
        <f t="shared" si="0"/>
        <v>2.1759272805960501</v>
      </c>
      <c r="H10" s="75">
        <f t="shared" si="1"/>
        <v>3.0150230378222651</v>
      </c>
      <c r="I10" s="75">
        <f t="shared" si="2"/>
        <v>5.1909503184183148</v>
      </c>
      <c r="J10" s="73">
        <f t="shared" si="3"/>
        <v>8.8288975566260986E-5</v>
      </c>
      <c r="K10" s="73">
        <f t="shared" si="4"/>
        <v>8.8285078209238144E-5</v>
      </c>
      <c r="L10" s="73">
        <f t="shared" si="11"/>
        <v>8.9402816116954773E-5</v>
      </c>
      <c r="M10" s="73">
        <f t="shared" ref="M10:M73" si="12">M9*(1-L9)</f>
        <v>99293.005516622405</v>
      </c>
      <c r="N10" s="73">
        <f t="shared" si="5"/>
        <v>8.8770743139029946</v>
      </c>
      <c r="O10" s="73">
        <f t="shared" si="6"/>
        <v>81494.393783493259</v>
      </c>
      <c r="P10" s="73">
        <f t="shared" si="7"/>
        <v>2736247.2045820337</v>
      </c>
      <c r="Q10" s="73">
        <f t="shared" si="10"/>
        <v>99288.566979465453</v>
      </c>
      <c r="R10" s="73">
        <f>SUM(Q10:$Q$102)</f>
        <v>7099265.5708076358</v>
      </c>
      <c r="S10" s="73">
        <f t="shared" si="8"/>
        <v>71.498143639323771</v>
      </c>
    </row>
    <row r="11" spans="1:23" ht="15" x14ac:dyDescent="0.25">
      <c r="A11" s="77">
        <v>9</v>
      </c>
      <c r="B11" s="56">
        <v>30286</v>
      </c>
      <c r="C11" s="56">
        <v>28954</v>
      </c>
      <c r="D11" s="56">
        <v>59240</v>
      </c>
      <c r="E11" s="106">
        <v>1.0801218128942434E-4</v>
      </c>
      <c r="F11" s="175">
        <v>8.7599513577978362E-5</v>
      </c>
      <c r="G11" s="75">
        <f t="shared" si="0"/>
        <v>2.5363563161367857</v>
      </c>
      <c r="H11" s="75">
        <f t="shared" si="1"/>
        <v>3.2712569225315056</v>
      </c>
      <c r="I11" s="75">
        <f t="shared" si="2"/>
        <v>5.8076132386682913</v>
      </c>
      <c r="J11" s="73">
        <f t="shared" si="3"/>
        <v>9.8035334886365484E-5</v>
      </c>
      <c r="K11" s="73">
        <f t="shared" si="4"/>
        <v>9.8030529579906656E-5</v>
      </c>
      <c r="L11" s="73">
        <f t="shared" si="11"/>
        <v>9.7213371474148499E-5</v>
      </c>
      <c r="M11" s="73">
        <f t="shared" si="12"/>
        <v>99284.128442308502</v>
      </c>
      <c r="N11" s="73">
        <f t="shared" si="5"/>
        <v>9.6517448597442126</v>
      </c>
      <c r="O11" s="73">
        <f t="shared" si="6"/>
        <v>79499.617517259787</v>
      </c>
      <c r="P11" s="73">
        <f t="shared" si="7"/>
        <v>2654752.8107985398</v>
      </c>
      <c r="Q11" s="73">
        <f t="shared" si="10"/>
        <v>99279.302569878637</v>
      </c>
      <c r="R11" s="73">
        <f>SUM(Q11:$Q$102)</f>
        <v>6999977.0038281707</v>
      </c>
      <c r="S11" s="73">
        <f t="shared" si="8"/>
        <v>70.504491640833407</v>
      </c>
    </row>
    <row r="12" spans="1:23" ht="15" x14ac:dyDescent="0.25">
      <c r="A12" s="77">
        <v>10</v>
      </c>
      <c r="B12" s="56">
        <v>30471</v>
      </c>
      <c r="C12" s="56">
        <v>29116</v>
      </c>
      <c r="D12" s="56">
        <v>59587</v>
      </c>
      <c r="E12" s="106">
        <v>1.129351471297686E-4</v>
      </c>
      <c r="F12" s="175">
        <v>1.0768224195891076E-4</v>
      </c>
      <c r="G12" s="75">
        <f t="shared" si="0"/>
        <v>3.1352761568756455</v>
      </c>
      <c r="H12" s="75">
        <f t="shared" si="1"/>
        <v>3.441246868191179</v>
      </c>
      <c r="I12" s="75">
        <f t="shared" si="2"/>
        <v>6.576523025066825</v>
      </c>
      <c r="J12" s="73">
        <f t="shared" si="3"/>
        <v>1.1036841970676196E-4</v>
      </c>
      <c r="K12" s="73">
        <f t="shared" si="4"/>
        <v>1.1036232933681056E-4</v>
      </c>
      <c r="L12" s="73">
        <f t="shared" si="11"/>
        <v>1.091637827096267E-4</v>
      </c>
      <c r="M12" s="73">
        <f t="shared" si="12"/>
        <v>99274.476697448757</v>
      </c>
      <c r="N12" s="73">
        <f t="shared" si="5"/>
        <v>10.837177402820089</v>
      </c>
      <c r="O12" s="73">
        <f t="shared" si="6"/>
        <v>77553.062528204915</v>
      </c>
      <c r="P12" s="73">
        <f t="shared" si="7"/>
        <v>2575253.1932812799</v>
      </c>
      <c r="Q12" s="73">
        <f t="shared" si="10"/>
        <v>99269.058108747355</v>
      </c>
      <c r="R12" s="73">
        <f>SUM(Q12:$Q$102)</f>
        <v>6900697.7012582924</v>
      </c>
      <c r="S12" s="73">
        <f t="shared" si="8"/>
        <v>69.511297675121696</v>
      </c>
    </row>
    <row r="13" spans="1:23" ht="15" x14ac:dyDescent="0.25">
      <c r="A13" s="77">
        <v>11</v>
      </c>
      <c r="B13" s="56">
        <v>30656</v>
      </c>
      <c r="C13" s="56">
        <v>29279</v>
      </c>
      <c r="D13" s="56">
        <v>59935</v>
      </c>
      <c r="E13" s="106">
        <v>1.1570970279901553E-4</v>
      </c>
      <c r="F13" s="175">
        <v>1.2821485623927163E-4</v>
      </c>
      <c r="G13" s="75">
        <f t="shared" si="0"/>
        <v>3.7540027758296342</v>
      </c>
      <c r="H13" s="75">
        <f t="shared" si="1"/>
        <v>3.54719664900662</v>
      </c>
      <c r="I13" s="75">
        <f t="shared" si="2"/>
        <v>7.3011994248362537</v>
      </c>
      <c r="J13" s="73">
        <f t="shared" si="3"/>
        <v>1.2181862726013605E-4</v>
      </c>
      <c r="K13" s="73">
        <f t="shared" si="4"/>
        <v>1.2181120767251752E-4</v>
      </c>
      <c r="L13" s="73">
        <f t="shared" si="11"/>
        <v>1.2136786229083054E-4</v>
      </c>
      <c r="M13" s="73">
        <f t="shared" si="12"/>
        <v>99263.639520045937</v>
      </c>
      <c r="N13" s="73">
        <f t="shared" si="5"/>
        <v>12.047415731751244</v>
      </c>
      <c r="O13" s="73">
        <f t="shared" si="6"/>
        <v>75653.264919549882</v>
      </c>
      <c r="P13" s="73">
        <f t="shared" si="7"/>
        <v>2497700.1307530752</v>
      </c>
      <c r="Q13" s="73">
        <f t="shared" si="10"/>
        <v>99257.615812180069</v>
      </c>
      <c r="R13" s="73">
        <f>SUM(Q13:$Q$102)</f>
        <v>6801428.6431495445</v>
      </c>
      <c r="S13" s="73">
        <f t="shared" si="8"/>
        <v>68.518832031904495</v>
      </c>
    </row>
    <row r="14" spans="1:23" ht="15" x14ac:dyDescent="0.25">
      <c r="A14" s="77">
        <v>12</v>
      </c>
      <c r="B14" s="56">
        <v>30800</v>
      </c>
      <c r="C14" s="56">
        <v>29404</v>
      </c>
      <c r="D14" s="56">
        <v>60204</v>
      </c>
      <c r="E14" s="106">
        <v>1.2454252803835846E-4</v>
      </c>
      <c r="F14" s="175">
        <v>1.4052509039631019E-4</v>
      </c>
      <c r="G14" s="75">
        <f t="shared" si="0"/>
        <v>4.1319997580131052</v>
      </c>
      <c r="H14" s="75">
        <f t="shared" si="1"/>
        <v>3.8359098635814406</v>
      </c>
      <c r="I14" s="75">
        <f t="shared" si="2"/>
        <v>7.9679096215945453</v>
      </c>
      <c r="J14" s="73">
        <f t="shared" si="3"/>
        <v>1.323485087634467E-4</v>
      </c>
      <c r="K14" s="73">
        <f t="shared" si="4"/>
        <v>1.3233975108584151E-4</v>
      </c>
      <c r="L14" s="73">
        <f t="shared" si="11"/>
        <v>1.3208624812343137E-4</v>
      </c>
      <c r="M14" s="73">
        <f t="shared" si="12"/>
        <v>99251.592104314186</v>
      </c>
      <c r="N14" s="73">
        <f t="shared" si="5"/>
        <v>13.109770421331632</v>
      </c>
      <c r="O14" s="73">
        <f t="shared" si="6"/>
        <v>73799.105409279291</v>
      </c>
      <c r="P14" s="73">
        <f t="shared" si="7"/>
        <v>2422046.8658335255</v>
      </c>
      <c r="Q14" s="73">
        <f t="shared" si="10"/>
        <v>99245.037219103513</v>
      </c>
      <c r="R14" s="73">
        <f>SUM(Q14:$Q$102)</f>
        <v>6702171.0273373649</v>
      </c>
      <c r="S14" s="73">
        <f t="shared" si="8"/>
        <v>67.527088334193493</v>
      </c>
    </row>
    <row r="15" spans="1:23" ht="15" x14ac:dyDescent="0.25">
      <c r="A15" s="77">
        <v>13</v>
      </c>
      <c r="B15" s="56">
        <v>31064</v>
      </c>
      <c r="C15" s="56">
        <v>29747</v>
      </c>
      <c r="D15" s="56">
        <v>60811</v>
      </c>
      <c r="E15" s="106">
        <v>1.4271727679477218E-4</v>
      </c>
      <c r="F15" s="175">
        <v>1.4208174900022229E-4</v>
      </c>
      <c r="G15" s="75">
        <f t="shared" si="0"/>
        <v>4.2265057875096126</v>
      </c>
      <c r="H15" s="75">
        <f t="shared" si="1"/>
        <v>4.4333694863528033</v>
      </c>
      <c r="I15" s="75">
        <f t="shared" si="2"/>
        <v>8.659875273862415</v>
      </c>
      <c r="J15" s="73">
        <f t="shared" si="3"/>
        <v>1.4240639479473147E-4</v>
      </c>
      <c r="K15" s="73">
        <f t="shared" si="4"/>
        <v>1.4239625548539969E-4</v>
      </c>
      <c r="L15" s="73">
        <f t="shared" si="11"/>
        <v>1.4171362334211701E-4</v>
      </c>
      <c r="M15" s="73">
        <f t="shared" si="12"/>
        <v>99238.482333892855</v>
      </c>
      <c r="N15" s="73">
        <f t="shared" si="5"/>
        <v>14.063444906510995</v>
      </c>
      <c r="O15" s="73">
        <f t="shared" si="6"/>
        <v>71989.617133981388</v>
      </c>
      <c r="P15" s="73">
        <f t="shared" si="7"/>
        <v>2348247.7604242465</v>
      </c>
      <c r="Q15" s="73">
        <f t="shared" si="10"/>
        <v>99231.450611439592</v>
      </c>
      <c r="R15" s="73">
        <f>SUM(Q15:$Q$102)</f>
        <v>6602925.9901182605</v>
      </c>
      <c r="S15" s="73">
        <f t="shared" si="8"/>
        <v>66.535942860375314</v>
      </c>
    </row>
    <row r="16" spans="1:23" ht="15" x14ac:dyDescent="0.25">
      <c r="A16" s="77">
        <v>14</v>
      </c>
      <c r="B16" s="56">
        <v>29297</v>
      </c>
      <c r="C16" s="56">
        <v>28552</v>
      </c>
      <c r="D16" s="56">
        <v>57849</v>
      </c>
      <c r="E16" s="106">
        <v>1.6630230316995557E-4</v>
      </c>
      <c r="F16" s="175">
        <v>1.3823550929808863E-4</v>
      </c>
      <c r="G16" s="75">
        <f t="shared" si="0"/>
        <v>3.9469002614790263</v>
      </c>
      <c r="H16" s="75">
        <f t="shared" si="1"/>
        <v>4.8721585759701878</v>
      </c>
      <c r="I16" s="75">
        <f t="shared" si="2"/>
        <v>8.819058837449214</v>
      </c>
      <c r="J16" s="73">
        <f t="shared" si="3"/>
        <v>1.5244963331171178E-4</v>
      </c>
      <c r="K16" s="73">
        <f t="shared" si="4"/>
        <v>1.5243801345676822E-4</v>
      </c>
      <c r="L16" s="73">
        <f t="shared" si="11"/>
        <v>1.5145596687872662E-4</v>
      </c>
      <c r="M16" s="73">
        <f t="shared" si="12"/>
        <v>99224.418888986344</v>
      </c>
      <c r="N16" s="73">
        <f t="shared" si="5"/>
        <v>15.028130300808698</v>
      </c>
      <c r="O16" s="73">
        <f t="shared" si="6"/>
        <v>70223.819731213982</v>
      </c>
      <c r="P16" s="73">
        <f t="shared" si="7"/>
        <v>2276258.1432902655</v>
      </c>
      <c r="Q16" s="73">
        <f t="shared" si="10"/>
        <v>99216.904823835939</v>
      </c>
      <c r="R16" s="73">
        <f>SUM(Q16:$Q$102)</f>
        <v>6503694.5395068219</v>
      </c>
      <c r="S16" s="73">
        <f t="shared" si="8"/>
        <v>65.545302379480248</v>
      </c>
    </row>
    <row r="17" spans="1:19" ht="15" x14ac:dyDescent="0.25">
      <c r="A17" s="77">
        <v>15</v>
      </c>
      <c r="B17" s="56">
        <v>30879</v>
      </c>
      <c r="C17" s="56">
        <v>28972</v>
      </c>
      <c r="D17" s="56">
        <v>59851</v>
      </c>
      <c r="E17" s="106">
        <v>1.9192331284405994E-4</v>
      </c>
      <c r="F17" s="175">
        <v>1.3648947709706999E-4</v>
      </c>
      <c r="G17" s="75">
        <f t="shared" si="0"/>
        <v>3.9543731304563119</v>
      </c>
      <c r="H17" s="75">
        <f t="shared" si="1"/>
        <v>5.9263999773117266</v>
      </c>
      <c r="I17" s="75">
        <f t="shared" si="2"/>
        <v>9.8807731077680394</v>
      </c>
      <c r="J17" s="73">
        <f t="shared" si="3"/>
        <v>1.650895241143513E-4</v>
      </c>
      <c r="K17" s="73">
        <f t="shared" si="4"/>
        <v>1.6507589758862906E-4</v>
      </c>
      <c r="L17" s="73">
        <f t="shared" si="11"/>
        <v>1.6434741621907363E-4</v>
      </c>
      <c r="M17" s="73">
        <f t="shared" si="12"/>
        <v>99209.390758685535</v>
      </c>
      <c r="N17" s="73">
        <f t="shared" si="5"/>
        <v>16.304807035863632</v>
      </c>
      <c r="O17" s="73">
        <f t="shared" si="6"/>
        <v>68500.667233852379</v>
      </c>
      <c r="P17" s="73">
        <f t="shared" si="7"/>
        <v>2206034.3235590514</v>
      </c>
      <c r="Q17" s="73">
        <f t="shared" si="10"/>
        <v>99201.238355167603</v>
      </c>
      <c r="R17" s="73">
        <f>SUM(Q17:$Q$102)</f>
        <v>6404477.634682985</v>
      </c>
      <c r="S17" s="73">
        <f t="shared" si="8"/>
        <v>64.555155370937399</v>
      </c>
    </row>
    <row r="18" spans="1:19" ht="15" x14ac:dyDescent="0.25">
      <c r="A18" s="77">
        <v>16</v>
      </c>
      <c r="B18" s="56">
        <v>29363</v>
      </c>
      <c r="C18" s="56">
        <v>27855</v>
      </c>
      <c r="D18" s="56">
        <v>57218</v>
      </c>
      <c r="E18" s="106">
        <v>2.2593574609209473E-4</v>
      </c>
      <c r="F18" s="175">
        <v>1.4125759131448641E-4</v>
      </c>
      <c r="G18" s="75">
        <f t="shared" si="0"/>
        <v>3.9347302060650189</v>
      </c>
      <c r="H18" s="75">
        <f t="shared" si="1"/>
        <v>6.634151312502178</v>
      </c>
      <c r="I18" s="75">
        <f t="shared" si="2"/>
        <v>10.568881518567197</v>
      </c>
      <c r="J18" s="73">
        <f t="shared" si="3"/>
        <v>1.8471252959850393E-4</v>
      </c>
      <c r="K18" s="73">
        <f t="shared" si="4"/>
        <v>1.8469547128940889E-4</v>
      </c>
      <c r="L18" s="73">
        <f t="shared" si="11"/>
        <v>1.8618998280919708E-4</v>
      </c>
      <c r="M18" s="73">
        <f t="shared" si="12"/>
        <v>99193.085951649671</v>
      </c>
      <c r="N18" s="73">
        <f t="shared" si="5"/>
        <v>18.468758968127077</v>
      </c>
      <c r="O18" s="73">
        <f t="shared" si="6"/>
        <v>66818.935927983606</v>
      </c>
      <c r="P18" s="73">
        <f t="shared" si="7"/>
        <v>2137533.6563251992</v>
      </c>
      <c r="Q18" s="73">
        <f t="shared" si="10"/>
        <v>99183.851572165615</v>
      </c>
      <c r="R18" s="73">
        <f>SUM(Q18:$Q$102)</f>
        <v>6305276.3963278178</v>
      </c>
      <c r="S18" s="73">
        <f t="shared" si="8"/>
        <v>63.565684400636954</v>
      </c>
    </row>
    <row r="19" spans="1:19" ht="15" x14ac:dyDescent="0.25">
      <c r="A19" s="77">
        <v>17</v>
      </c>
      <c r="B19" s="56">
        <v>28006</v>
      </c>
      <c r="C19" s="56">
        <v>26624</v>
      </c>
      <c r="D19" s="56">
        <v>54630</v>
      </c>
      <c r="E19" s="106">
        <v>2.8305501630690889E-4</v>
      </c>
      <c r="F19" s="175">
        <v>1.5249731083246721E-4</v>
      </c>
      <c r="G19" s="75">
        <f t="shared" si="0"/>
        <v>4.0600884036036069</v>
      </c>
      <c r="H19" s="75">
        <f t="shared" si="1"/>
        <v>7.9272387866912899</v>
      </c>
      <c r="I19" s="75">
        <f t="shared" si="2"/>
        <v>11.987327190294897</v>
      </c>
      <c r="J19" s="73">
        <f t="shared" si="3"/>
        <v>2.1942755244911031E-4</v>
      </c>
      <c r="K19" s="73">
        <f t="shared" si="4"/>
        <v>2.1940347998450349E-4</v>
      </c>
      <c r="L19" s="73">
        <f t="shared" si="11"/>
        <v>2.2364015794595375E-4</v>
      </c>
      <c r="M19" s="73">
        <f t="shared" si="12"/>
        <v>99174.617192681544</v>
      </c>
      <c r="N19" s="73">
        <f t="shared" si="5"/>
        <v>22.179427053197287</v>
      </c>
      <c r="O19" s="73">
        <f t="shared" si="6"/>
        <v>65177.068206294491</v>
      </c>
      <c r="P19" s="73">
        <f t="shared" si="7"/>
        <v>2070714.7203972156</v>
      </c>
      <c r="Q19" s="73">
        <f t="shared" si="10"/>
        <v>99163.527479154945</v>
      </c>
      <c r="R19" s="73">
        <f>SUM(Q19:$Q$102)</f>
        <v>6206092.5447556525</v>
      </c>
      <c r="S19" s="73">
        <f t="shared" si="8"/>
        <v>62.577428786018274</v>
      </c>
    </row>
    <row r="20" spans="1:19" ht="15" x14ac:dyDescent="0.25">
      <c r="A20" s="77">
        <v>18</v>
      </c>
      <c r="B20" s="56">
        <v>27935</v>
      </c>
      <c r="C20" s="56">
        <v>26444</v>
      </c>
      <c r="D20" s="56">
        <v>54379</v>
      </c>
      <c r="E20" s="106">
        <v>3.7590608028602594E-4</v>
      </c>
      <c r="F20" s="175">
        <v>1.661745373280262E-4</v>
      </c>
      <c r="G20" s="75">
        <f t="shared" si="0"/>
        <v>4.394319465102325</v>
      </c>
      <c r="H20" s="75">
        <f t="shared" si="1"/>
        <v>10.500936352790134</v>
      </c>
      <c r="I20" s="75">
        <f t="shared" si="2"/>
        <v>14.895255817892458</v>
      </c>
      <c r="J20" s="73">
        <f t="shared" si="3"/>
        <v>2.7391558906733219E-4</v>
      </c>
      <c r="K20" s="73">
        <f t="shared" si="4"/>
        <v>2.7387807761747318E-4</v>
      </c>
      <c r="L20" s="73">
        <f t="shared" si="11"/>
        <v>2.7826175893423742E-4</v>
      </c>
      <c r="M20" s="73">
        <f t="shared" si="12"/>
        <v>99152.437765628347</v>
      </c>
      <c r="N20" s="73">
        <f t="shared" si="5"/>
        <v>27.590331735278596</v>
      </c>
      <c r="O20" s="73">
        <f t="shared" si="6"/>
        <v>63573.162923381838</v>
      </c>
      <c r="P20" s="73">
        <f t="shared" si="7"/>
        <v>2005537.6521909211</v>
      </c>
      <c r="Q20" s="73">
        <f t="shared" si="10"/>
        <v>99138.6425997607</v>
      </c>
      <c r="R20" s="73">
        <f>SUM(Q20:$Q$102)</f>
        <v>6106929.0172764985</v>
      </c>
      <c r="S20" s="73">
        <f t="shared" si="8"/>
        <v>61.591314897489021</v>
      </c>
    </row>
    <row r="21" spans="1:19" ht="15" x14ac:dyDescent="0.25">
      <c r="A21" s="77">
        <v>19</v>
      </c>
      <c r="B21" s="56">
        <v>28330</v>
      </c>
      <c r="C21" s="56">
        <v>26821</v>
      </c>
      <c r="D21" s="56">
        <v>55151</v>
      </c>
      <c r="E21" s="106">
        <v>4.987606849441936E-4</v>
      </c>
      <c r="F21" s="175">
        <v>1.7644808913432002E-4</v>
      </c>
      <c r="G21" s="75">
        <f t="shared" si="0"/>
        <v>4.7325141986715975</v>
      </c>
      <c r="H21" s="75">
        <f t="shared" si="1"/>
        <v>14.129890204469005</v>
      </c>
      <c r="I21" s="75">
        <f t="shared" si="2"/>
        <v>18.862404403140602</v>
      </c>
      <c r="J21" s="73">
        <f t="shared" si="3"/>
        <v>3.4201382392233325E-4</v>
      </c>
      <c r="K21" s="73">
        <f t="shared" si="4"/>
        <v>3.4195534386172177E-4</v>
      </c>
      <c r="L21" s="73">
        <f t="shared" si="11"/>
        <v>3.4141939331456763E-4</v>
      </c>
      <c r="M21" s="73">
        <f t="shared" si="12"/>
        <v>99124.847433893068</v>
      </c>
      <c r="N21" s="73">
        <f t="shared" si="5"/>
        <v>33.843145273276605</v>
      </c>
      <c r="O21" s="73">
        <f t="shared" si="6"/>
        <v>62005.339456825146</v>
      </c>
      <c r="P21" s="73">
        <f t="shared" si="7"/>
        <v>1941964.4892675395</v>
      </c>
      <c r="Q21" s="73">
        <f t="shared" si="10"/>
        <v>99107.92586125643</v>
      </c>
      <c r="R21" s="73">
        <f>SUM(Q21:$Q$102)</f>
        <v>6007790.3746767379</v>
      </c>
      <c r="S21" s="73">
        <f t="shared" si="8"/>
        <v>60.608319005821095</v>
      </c>
    </row>
    <row r="22" spans="1:19" ht="15" x14ac:dyDescent="0.25">
      <c r="A22" s="77">
        <v>20</v>
      </c>
      <c r="B22" s="56">
        <v>28163</v>
      </c>
      <c r="C22" s="56">
        <v>26743</v>
      </c>
      <c r="D22" s="56">
        <v>54906</v>
      </c>
      <c r="E22" s="106">
        <v>6.160230628796733E-4</v>
      </c>
      <c r="F22" s="175">
        <v>1.7990067913079195E-4</v>
      </c>
      <c r="G22" s="75">
        <f t="shared" si="0"/>
        <v>4.8110838619947689</v>
      </c>
      <c r="H22" s="75">
        <f t="shared" si="1"/>
        <v>17.34905751988024</v>
      </c>
      <c r="I22" s="75">
        <f t="shared" si="2"/>
        <v>22.160141381875007</v>
      </c>
      <c r="J22" s="73">
        <f t="shared" si="3"/>
        <v>4.0360145306296227E-4</v>
      </c>
      <c r="K22" s="73">
        <f t="shared" si="4"/>
        <v>4.0352001695265205E-4</v>
      </c>
      <c r="L22" s="73">
        <f t="shared" si="11"/>
        <v>3.9657273339908727E-4</v>
      </c>
      <c r="M22" s="73">
        <f t="shared" si="12"/>
        <v>99091.004288619792</v>
      </c>
      <c r="N22" s="73">
        <f t="shared" si="5"/>
        <v>39.296790426000371</v>
      </c>
      <c r="O22" s="73">
        <f t="shared" si="6"/>
        <v>60472.360616044418</v>
      </c>
      <c r="P22" s="73">
        <f t="shared" si="7"/>
        <v>1879959.1498107139</v>
      </c>
      <c r="Q22" s="73">
        <f t="shared" si="10"/>
        <v>99071.355893406784</v>
      </c>
      <c r="R22" s="73">
        <f>SUM(Q22:$Q$102)</f>
        <v>5908682.4488154817</v>
      </c>
      <c r="S22" s="73">
        <f t="shared" si="8"/>
        <v>59.628848160680825</v>
      </c>
    </row>
    <row r="23" spans="1:19" ht="15" x14ac:dyDescent="0.25">
      <c r="A23" s="77">
        <v>21</v>
      </c>
      <c r="B23" s="56">
        <v>27052</v>
      </c>
      <c r="C23" s="56">
        <v>25780</v>
      </c>
      <c r="D23" s="56">
        <v>52832</v>
      </c>
      <c r="E23" s="106">
        <v>6.8608991898113053E-4</v>
      </c>
      <c r="F23" s="175">
        <v>1.7817050052211769E-4</v>
      </c>
      <c r="G23" s="75">
        <f t="shared" si="0"/>
        <v>4.5932355034601944</v>
      </c>
      <c r="H23" s="75">
        <f t="shared" si="1"/>
        <v>18.560104488277542</v>
      </c>
      <c r="I23" s="75">
        <f t="shared" si="2"/>
        <v>23.153339991737738</v>
      </c>
      <c r="J23" s="73">
        <f t="shared" si="3"/>
        <v>4.382446243136307E-4</v>
      </c>
      <c r="K23" s="73">
        <f t="shared" si="4"/>
        <v>4.3814860916480125E-4</v>
      </c>
      <c r="L23" s="73">
        <f t="shared" si="11"/>
        <v>4.322153219595731E-4</v>
      </c>
      <c r="M23" s="73">
        <f t="shared" si="12"/>
        <v>99051.707498193791</v>
      </c>
      <c r="N23" s="73">
        <f t="shared" si="5"/>
        <v>42.811665646979236</v>
      </c>
      <c r="O23" s="73">
        <f t="shared" si="6"/>
        <v>58974.028221170563</v>
      </c>
      <c r="P23" s="73">
        <f t="shared" si="7"/>
        <v>1819486.7891946696</v>
      </c>
      <c r="Q23" s="73">
        <f t="shared" si="10"/>
        <v>99030.301665370294</v>
      </c>
      <c r="R23" s="73">
        <f>SUM(Q23:$Q$102)</f>
        <v>5809611.0929220747</v>
      </c>
      <c r="S23" s="73">
        <f t="shared" si="8"/>
        <v>58.652306352497888</v>
      </c>
    </row>
    <row r="24" spans="1:19" ht="15" x14ac:dyDescent="0.25">
      <c r="A24" s="77">
        <v>22</v>
      </c>
      <c r="B24" s="56">
        <v>26690</v>
      </c>
      <c r="C24" s="56">
        <v>25595</v>
      </c>
      <c r="D24" s="56">
        <v>52285</v>
      </c>
      <c r="E24" s="106">
        <v>7.0463291621957532E-4</v>
      </c>
      <c r="F24" s="175">
        <v>1.7602939533945748E-4</v>
      </c>
      <c r="G24" s="75">
        <f t="shared" si="0"/>
        <v>4.5054723737134141</v>
      </c>
      <c r="H24" s="75">
        <f t="shared" si="1"/>
        <v>18.806652533900465</v>
      </c>
      <c r="I24" s="75">
        <f t="shared" si="2"/>
        <v>23.312124907613878</v>
      </c>
      <c r="J24" s="73">
        <f t="shared" si="3"/>
        <v>4.4586640351178882E-4</v>
      </c>
      <c r="K24" s="73">
        <f t="shared" si="4"/>
        <v>4.4576701985798994E-4</v>
      </c>
      <c r="L24" s="73">
        <f t="shared" si="11"/>
        <v>4.4678452786595633E-4</v>
      </c>
      <c r="M24" s="73">
        <f t="shared" si="12"/>
        <v>99008.895832546812</v>
      </c>
      <c r="N24" s="73">
        <f t="shared" si="5"/>
        <v>44.235642779080081</v>
      </c>
      <c r="O24" s="73">
        <f t="shared" si="6"/>
        <v>57510.769504951902</v>
      </c>
      <c r="P24" s="73">
        <f t="shared" si="7"/>
        <v>1760512.7609734989</v>
      </c>
      <c r="Q24" s="73">
        <f t="shared" si="10"/>
        <v>98986.778011157265</v>
      </c>
      <c r="R24" s="73">
        <f>SUM(Q24:$Q$102)</f>
        <v>5710580.7912567044</v>
      </c>
      <c r="S24" s="73">
        <f t="shared" si="8"/>
        <v>57.677451538445368</v>
      </c>
    </row>
    <row r="25" spans="1:19" ht="15" x14ac:dyDescent="0.25">
      <c r="A25" s="77">
        <v>23</v>
      </c>
      <c r="B25" s="56">
        <v>27412</v>
      </c>
      <c r="C25" s="56">
        <v>25724</v>
      </c>
      <c r="D25" s="56">
        <v>53136</v>
      </c>
      <c r="E25" s="106">
        <v>7.0309104733503811E-4</v>
      </c>
      <c r="F25" s="175">
        <v>1.7778749513614977E-4</v>
      </c>
      <c r="G25" s="75">
        <f t="shared" si="0"/>
        <v>4.5734055248823164</v>
      </c>
      <c r="H25" s="75">
        <f t="shared" si="1"/>
        <v>19.273131789548064</v>
      </c>
      <c r="I25" s="75">
        <f t="shared" si="2"/>
        <v>23.846537314430378</v>
      </c>
      <c r="J25" s="73">
        <f t="shared" si="3"/>
        <v>4.4878307201201404E-4</v>
      </c>
      <c r="K25" s="73">
        <f t="shared" si="4"/>
        <v>4.486823839521259E-4</v>
      </c>
      <c r="L25" s="73">
        <f t="shared" si="11"/>
        <v>4.5064334518406045E-4</v>
      </c>
      <c r="M25" s="73">
        <f t="shared" si="12"/>
        <v>98964.660189767732</v>
      </c>
      <c r="N25" s="73">
        <f t="shared" si="5"/>
        <v>44.597765522921691</v>
      </c>
      <c r="O25" s="73">
        <f t="shared" si="6"/>
        <v>56082.999593123357</v>
      </c>
      <c r="P25" s="73">
        <f t="shared" si="7"/>
        <v>1703001.9914685471</v>
      </c>
      <c r="Q25" s="73">
        <f t="shared" si="10"/>
        <v>98942.361307006271</v>
      </c>
      <c r="R25" s="73">
        <f>SUM(Q25:$Q$102)</f>
        <v>5611594.0132455472</v>
      </c>
      <c r="S25" s="73">
        <f t="shared" si="8"/>
        <v>56.703008957795092</v>
      </c>
    </row>
    <row r="26" spans="1:19" ht="15" x14ac:dyDescent="0.25">
      <c r="A26" s="77">
        <v>24</v>
      </c>
      <c r="B26" s="56">
        <v>29091</v>
      </c>
      <c r="C26" s="56">
        <v>27712</v>
      </c>
      <c r="D26" s="56">
        <v>56803</v>
      </c>
      <c r="E26" s="106">
        <v>7.1227476692055413E-4</v>
      </c>
      <c r="F26" s="175">
        <v>1.8554284278279163E-4</v>
      </c>
      <c r="G26" s="75">
        <f t="shared" si="0"/>
        <v>5.1417632591967219</v>
      </c>
      <c r="H26" s="75">
        <f t="shared" si="1"/>
        <v>20.720785244485839</v>
      </c>
      <c r="I26" s="75">
        <f t="shared" si="2"/>
        <v>25.862548503682561</v>
      </c>
      <c r="J26" s="73">
        <f t="shared" si="3"/>
        <v>4.553025104956175E-4</v>
      </c>
      <c r="K26" s="73">
        <f t="shared" si="4"/>
        <v>4.551988760365111E-4</v>
      </c>
      <c r="L26" s="73">
        <f t="shared" si="11"/>
        <v>4.5917457259298232E-4</v>
      </c>
      <c r="M26" s="73">
        <f t="shared" si="12"/>
        <v>98920.06242424481</v>
      </c>
      <c r="N26" s="73">
        <f t="shared" si="5"/>
        <v>45.42157738453534</v>
      </c>
      <c r="O26" s="73">
        <f t="shared" si="6"/>
        <v>54690.464548857308</v>
      </c>
      <c r="P26" s="73">
        <f t="shared" si="7"/>
        <v>1646918.9918754238</v>
      </c>
      <c r="Q26" s="73">
        <f t="shared" si="10"/>
        <v>98897.351635552535</v>
      </c>
      <c r="R26" s="73">
        <f>SUM(Q26:$Q$102)</f>
        <v>5512651.6519385409</v>
      </c>
      <c r="S26" s="73">
        <f t="shared" si="8"/>
        <v>55.72834788858178</v>
      </c>
    </row>
    <row r="27" spans="1:19" ht="15" x14ac:dyDescent="0.25">
      <c r="A27" s="77">
        <v>25</v>
      </c>
      <c r="B27" s="56">
        <v>29455</v>
      </c>
      <c r="C27" s="56">
        <v>28407</v>
      </c>
      <c r="D27" s="56">
        <v>57862</v>
      </c>
      <c r="E27" s="106">
        <v>7.4227218211390792E-4</v>
      </c>
      <c r="F27" s="175">
        <v>1.9924470749477989E-4</v>
      </c>
      <c r="G27" s="75">
        <f t="shared" si="0"/>
        <v>5.6599444058042119</v>
      </c>
      <c r="H27" s="75">
        <f t="shared" si="1"/>
        <v>21.863627124165159</v>
      </c>
      <c r="I27" s="75">
        <f t="shared" si="2"/>
        <v>27.52357152996937</v>
      </c>
      <c r="J27" s="73">
        <f t="shared" si="3"/>
        <v>4.7567611783155389E-4</v>
      </c>
      <c r="K27" s="73">
        <f t="shared" si="4"/>
        <v>4.7556300188322798E-4</v>
      </c>
      <c r="L27" s="73">
        <f t="shared" si="11"/>
        <v>4.7903754041273271E-4</v>
      </c>
      <c r="M27" s="73">
        <f t="shared" si="12"/>
        <v>98874.640846860275</v>
      </c>
      <c r="N27" s="73">
        <f t="shared" si="5"/>
        <v>47.364664760476444</v>
      </c>
      <c r="O27" s="73">
        <f t="shared" si="6"/>
        <v>53332.050807973828</v>
      </c>
      <c r="P27" s="73">
        <f t="shared" si="7"/>
        <v>1592228.5273265666</v>
      </c>
      <c r="Q27" s="73">
        <f t="shared" si="10"/>
        <v>98850.958514480037</v>
      </c>
      <c r="R27" s="73">
        <f>SUM(Q27:$Q$102)</f>
        <v>5413754.3003029879</v>
      </c>
      <c r="S27" s="73">
        <f t="shared" si="8"/>
        <v>54.75371899138382</v>
      </c>
    </row>
    <row r="28" spans="1:19" ht="15" x14ac:dyDescent="0.25">
      <c r="A28" s="77">
        <v>26</v>
      </c>
      <c r="B28" s="56">
        <v>30226</v>
      </c>
      <c r="C28" s="56">
        <v>28572</v>
      </c>
      <c r="D28" s="56">
        <v>58798</v>
      </c>
      <c r="E28" s="106">
        <v>7.8413207312511078E-4</v>
      </c>
      <c r="F28" s="175">
        <v>2.1733928046432382E-4</v>
      </c>
      <c r="G28" s="75">
        <f t="shared" si="0"/>
        <v>6.2098179214266604</v>
      </c>
      <c r="H28" s="75">
        <f t="shared" si="1"/>
        <v>23.701176042279599</v>
      </c>
      <c r="I28" s="75">
        <f t="shared" si="2"/>
        <v>29.910993963706261</v>
      </c>
      <c r="J28" s="73">
        <f t="shared" si="3"/>
        <v>5.0870767651461381E-4</v>
      </c>
      <c r="K28" s="73">
        <f t="shared" si="4"/>
        <v>5.0857830670270054E-4</v>
      </c>
      <c r="L28" s="73">
        <f t="shared" si="11"/>
        <v>5.0705892810862902E-4</v>
      </c>
      <c r="M28" s="73">
        <f t="shared" si="12"/>
        <v>98827.276182099798</v>
      </c>
      <c r="N28" s="73">
        <f t="shared" si="5"/>
        <v>50.111252728791442</v>
      </c>
      <c r="O28" s="73">
        <f t="shared" si="6"/>
        <v>52006.344149784985</v>
      </c>
      <c r="P28" s="73">
        <f t="shared" si="7"/>
        <v>1538896.4765185928</v>
      </c>
      <c r="Q28" s="73">
        <f t="shared" si="10"/>
        <v>98802.220555735403</v>
      </c>
      <c r="R28" s="73">
        <f>SUM(Q28:$Q$102)</f>
        <v>5314903.3417885071</v>
      </c>
      <c r="S28" s="73">
        <f t="shared" si="8"/>
        <v>53.779721015433338</v>
      </c>
    </row>
    <row r="29" spans="1:19" ht="15" x14ac:dyDescent="0.25">
      <c r="A29" s="77">
        <v>27</v>
      </c>
      <c r="B29" s="56">
        <v>31257</v>
      </c>
      <c r="C29" s="56">
        <v>29395</v>
      </c>
      <c r="D29" s="56">
        <v>60652</v>
      </c>
      <c r="E29" s="106">
        <v>8.207913635027152E-4</v>
      </c>
      <c r="F29" s="175">
        <v>2.3752934856106675E-4</v>
      </c>
      <c r="G29" s="75">
        <f t="shared" si="0"/>
        <v>6.9821752009525575</v>
      </c>
      <c r="H29" s="75">
        <f t="shared" si="1"/>
        <v>25.655475649004369</v>
      </c>
      <c r="I29" s="75">
        <f t="shared" si="2"/>
        <v>32.637650849956927</v>
      </c>
      <c r="J29" s="73">
        <f t="shared" si="3"/>
        <v>5.3811334910566723E-4</v>
      </c>
      <c r="K29" s="73">
        <f t="shared" si="4"/>
        <v>5.3796859208377068E-4</v>
      </c>
      <c r="L29" s="73">
        <f t="shared" si="11"/>
        <v>5.3541337602429947E-4</v>
      </c>
      <c r="M29" s="73">
        <f t="shared" si="12"/>
        <v>98777.164929371007</v>
      </c>
      <c r="N29" s="73">
        <f t="shared" si="5"/>
        <v>52.886615348936175</v>
      </c>
      <c r="O29" s="73">
        <f t="shared" si="6"/>
        <v>50712.169627966396</v>
      </c>
      <c r="P29" s="73">
        <f t="shared" si="7"/>
        <v>1486890.1323688077</v>
      </c>
      <c r="Q29" s="73">
        <f t="shared" si="10"/>
        <v>98750.721621696546</v>
      </c>
      <c r="R29" s="73">
        <f>SUM(Q29:$Q$102)</f>
        <v>5216101.1212327722</v>
      </c>
      <c r="S29" s="73">
        <f t="shared" si="8"/>
        <v>52.806750679293742</v>
      </c>
    </row>
    <row r="30" spans="1:19" ht="15" x14ac:dyDescent="0.25">
      <c r="A30" s="77">
        <v>28</v>
      </c>
      <c r="B30" s="56">
        <v>32016</v>
      </c>
      <c r="C30" s="56">
        <v>29712</v>
      </c>
      <c r="D30" s="56">
        <v>61728</v>
      </c>
      <c r="E30" s="106">
        <v>8.412011528349595E-4</v>
      </c>
      <c r="F30" s="175">
        <v>2.5756302947864125E-4</v>
      </c>
      <c r="G30" s="75">
        <f t="shared" si="0"/>
        <v>7.6527127318693884</v>
      </c>
      <c r="H30" s="75">
        <f t="shared" si="1"/>
        <v>26.931896109164065</v>
      </c>
      <c r="I30" s="75">
        <f t="shared" si="2"/>
        <v>34.58460884103345</v>
      </c>
      <c r="J30" s="73">
        <f t="shared" si="3"/>
        <v>5.6027424897993534E-4</v>
      </c>
      <c r="K30" s="73">
        <f t="shared" si="4"/>
        <v>5.6011732467109443E-4</v>
      </c>
      <c r="L30" s="73">
        <f t="shared" si="11"/>
        <v>5.5653194856310933E-4</v>
      </c>
      <c r="M30" s="73">
        <f t="shared" si="12"/>
        <v>98724.278314022071</v>
      </c>
      <c r="N30" s="73">
        <f t="shared" si="5"/>
        <v>54.943214980594348</v>
      </c>
      <c r="O30" s="73">
        <f t="shared" si="6"/>
        <v>49448.797711239393</v>
      </c>
      <c r="P30" s="73">
        <f t="shared" si="7"/>
        <v>1436177.9627408416</v>
      </c>
      <c r="Q30" s="73">
        <f t="shared" si="10"/>
        <v>98696.806706531774</v>
      </c>
      <c r="R30" s="73">
        <f>SUM(Q30:$Q$102)</f>
        <v>5117350.3996110754</v>
      </c>
      <c r="S30" s="73">
        <f t="shared" si="8"/>
        <v>51.834771415940999</v>
      </c>
    </row>
    <row r="31" spans="1:19" ht="15" x14ac:dyDescent="0.25">
      <c r="A31" s="77">
        <v>29</v>
      </c>
      <c r="B31" s="56">
        <v>32487</v>
      </c>
      <c r="C31" s="56">
        <v>30574</v>
      </c>
      <c r="D31" s="56">
        <v>63061</v>
      </c>
      <c r="E31" s="106">
        <v>8.4867545767156429E-4</v>
      </c>
      <c r="F31" s="175">
        <v>2.7585769285153511E-4</v>
      </c>
      <c r="G31" s="75">
        <f t="shared" si="0"/>
        <v>8.4340731012428343</v>
      </c>
      <c r="H31" s="75">
        <f t="shared" si="1"/>
        <v>27.570919593376111</v>
      </c>
      <c r="I31" s="75">
        <f t="shared" si="2"/>
        <v>36.004992694618949</v>
      </c>
      <c r="J31" s="73">
        <f t="shared" si="3"/>
        <v>5.7095499111366687E-4</v>
      </c>
      <c r="K31" s="73">
        <f t="shared" si="4"/>
        <v>5.707920273291256E-4</v>
      </c>
      <c r="L31" s="73">
        <f t="shared" si="11"/>
        <v>5.7072639998780234E-4</v>
      </c>
      <c r="M31" s="73">
        <f t="shared" si="12"/>
        <v>98669.335099041476</v>
      </c>
      <c r="N31" s="73">
        <f t="shared" si="5"/>
        <v>56.313194410264259</v>
      </c>
      <c r="O31" s="73">
        <f t="shared" si="6"/>
        <v>48215.880854141513</v>
      </c>
      <c r="P31" s="73">
        <f t="shared" si="7"/>
        <v>1386729.1650296019</v>
      </c>
      <c r="Q31" s="73">
        <f t="shared" si="10"/>
        <v>98641.178501836344</v>
      </c>
      <c r="R31" s="73">
        <f>SUM(Q31:$Q$102)</f>
        <v>5018653.5929045454</v>
      </c>
      <c r="S31" s="73">
        <f t="shared" si="8"/>
        <v>50.86335676496617</v>
      </c>
    </row>
    <row r="32" spans="1:19" ht="15" x14ac:dyDescent="0.25">
      <c r="A32" s="77">
        <v>30</v>
      </c>
      <c r="B32" s="56">
        <v>34763</v>
      </c>
      <c r="C32" s="56">
        <v>33018</v>
      </c>
      <c r="D32" s="56">
        <v>67781</v>
      </c>
      <c r="E32" s="106">
        <v>8.5689122270078103E-4</v>
      </c>
      <c r="F32" s="175">
        <v>2.9184033488515739E-4</v>
      </c>
      <c r="G32" s="75">
        <f t="shared" si="0"/>
        <v>9.6359841772381269</v>
      </c>
      <c r="H32" s="75">
        <f t="shared" si="1"/>
        <v>29.788109574747249</v>
      </c>
      <c r="I32" s="75">
        <f t="shared" si="2"/>
        <v>39.424093751985374</v>
      </c>
      <c r="J32" s="73">
        <f t="shared" si="3"/>
        <v>5.8163930529182774E-4</v>
      </c>
      <c r="K32" s="73">
        <f t="shared" si="4"/>
        <v>5.8147018594145727E-4</v>
      </c>
      <c r="L32" s="73">
        <f t="shared" si="11"/>
        <v>5.8379415419046194E-4</v>
      </c>
      <c r="M32" s="73">
        <f t="shared" si="12"/>
        <v>98613.021904631212</v>
      </c>
      <c r="N32" s="73">
        <f t="shared" si="5"/>
        <v>57.569705714980955</v>
      </c>
      <c r="O32" s="73">
        <f t="shared" si="6"/>
        <v>47013.036856623803</v>
      </c>
      <c r="P32" s="73">
        <f t="shared" si="7"/>
        <v>1338513.2841754605</v>
      </c>
      <c r="Q32" s="73">
        <f t="shared" si="10"/>
        <v>98584.237051773729</v>
      </c>
      <c r="R32" s="73">
        <f>SUM(Q32:$Q$102)</f>
        <v>4920012.4144027084</v>
      </c>
      <c r="S32" s="73">
        <f t="shared" si="8"/>
        <v>49.892116876418804</v>
      </c>
    </row>
    <row r="33" spans="1:19" ht="15" x14ac:dyDescent="0.25">
      <c r="A33" s="77">
        <v>31</v>
      </c>
      <c r="B33" s="56">
        <v>38393</v>
      </c>
      <c r="C33" s="56">
        <v>35857</v>
      </c>
      <c r="D33" s="56">
        <v>74250</v>
      </c>
      <c r="E33" s="106">
        <v>8.7988313212107041E-4</v>
      </c>
      <c r="F33" s="175">
        <v>3.0611678226283594E-4</v>
      </c>
      <c r="G33" s="75">
        <f t="shared" si="0"/>
        <v>10.976429461598508</v>
      </c>
      <c r="H33" s="75">
        <f t="shared" si="1"/>
        <v>33.781353091524259</v>
      </c>
      <c r="I33" s="75">
        <f t="shared" si="2"/>
        <v>44.757782553122766</v>
      </c>
      <c r="J33" s="73">
        <f t="shared" si="3"/>
        <v>6.0279841822387565E-4</v>
      </c>
      <c r="K33" s="73">
        <f t="shared" si="4"/>
        <v>6.0261677175788009E-4</v>
      </c>
      <c r="L33" s="73">
        <f t="shared" si="11"/>
        <v>6.0222697766346015E-4</v>
      </c>
      <c r="M33" s="73">
        <f t="shared" si="12"/>
        <v>98555.452198916231</v>
      </c>
      <c r="N33" s="73">
        <f t="shared" si="5"/>
        <v>59.352752110004076</v>
      </c>
      <c r="O33" s="73">
        <f t="shared" si="6"/>
        <v>45839.600898084071</v>
      </c>
      <c r="P33" s="73">
        <f t="shared" si="7"/>
        <v>1291500.2473188366</v>
      </c>
      <c r="Q33" s="73">
        <f t="shared" si="10"/>
        <v>98525.775822861237</v>
      </c>
      <c r="R33" s="73">
        <f>SUM(Q33:$Q$102)</f>
        <v>4821428.1773509346</v>
      </c>
      <c r="S33" s="73">
        <f t="shared" si="8"/>
        <v>48.920968548952118</v>
      </c>
    </row>
    <row r="34" spans="1:19" ht="15" x14ac:dyDescent="0.25">
      <c r="A34" s="77">
        <v>32</v>
      </c>
      <c r="B34" s="56">
        <v>38845</v>
      </c>
      <c r="C34" s="56">
        <v>36525</v>
      </c>
      <c r="D34" s="56">
        <v>75370</v>
      </c>
      <c r="E34" s="106">
        <v>9.2561329619336502E-4</v>
      </c>
      <c r="F34" s="175">
        <v>3.205769795027191E-4</v>
      </c>
      <c r="G34" s="75">
        <f t="shared" si="0"/>
        <v>11.709074176336815</v>
      </c>
      <c r="H34" s="75">
        <f t="shared" si="1"/>
        <v>35.955448490631262</v>
      </c>
      <c r="I34" s="75">
        <f t="shared" si="2"/>
        <v>47.664522666968075</v>
      </c>
      <c r="J34" s="73">
        <f t="shared" si="3"/>
        <v>6.3240709389635237E-4</v>
      </c>
      <c r="K34" s="73">
        <f t="shared" si="4"/>
        <v>6.3220716667744536E-4</v>
      </c>
      <c r="L34" s="73">
        <f t="shared" si="11"/>
        <v>6.3303112617186749E-4</v>
      </c>
      <c r="M34" s="73">
        <f t="shared" si="12"/>
        <v>98496.099446806227</v>
      </c>
      <c r="N34" s="73">
        <f t="shared" si="5"/>
        <v>62.351096756348852</v>
      </c>
      <c r="O34" s="73">
        <f t="shared" si="6"/>
        <v>44694.629320758941</v>
      </c>
      <c r="P34" s="73">
        <f t="shared" si="7"/>
        <v>1245660.6464207524</v>
      </c>
      <c r="Q34" s="73">
        <f t="shared" si="10"/>
        <v>98464.923898428053</v>
      </c>
      <c r="R34" s="73">
        <f>SUM(Q34:$Q$102)</f>
        <v>4722902.4015280735</v>
      </c>
      <c r="S34" s="73">
        <f t="shared" si="8"/>
        <v>47.9501465342668</v>
      </c>
    </row>
    <row r="35" spans="1:19" ht="15" x14ac:dyDescent="0.25">
      <c r="A35" s="77">
        <v>33</v>
      </c>
      <c r="B35" s="56">
        <v>40509</v>
      </c>
      <c r="C35" s="56">
        <v>38237</v>
      </c>
      <c r="D35" s="56">
        <v>78746</v>
      </c>
      <c r="E35" s="106">
        <v>9.9524624335228101E-4</v>
      </c>
      <c r="F35" s="175">
        <v>3.38361549024186E-4</v>
      </c>
      <c r="G35" s="75">
        <f t="shared" si="0"/>
        <v>12.9379305500378</v>
      </c>
      <c r="H35" s="75">
        <f t="shared" si="1"/>
        <v>40.316430071957555</v>
      </c>
      <c r="I35" s="75">
        <f t="shared" si="2"/>
        <v>53.254360621995353</v>
      </c>
      <c r="J35" s="73">
        <f t="shared" si="3"/>
        <v>6.7628019990850774E-4</v>
      </c>
      <c r="K35" s="73">
        <f t="shared" si="4"/>
        <v>6.7605157399530658E-4</v>
      </c>
      <c r="L35" s="73">
        <f t="shared" si="11"/>
        <v>6.769135813224649E-4</v>
      </c>
      <c r="M35" s="73">
        <f t="shared" si="12"/>
        <v>98433.748350049878</v>
      </c>
      <c r="N35" s="73">
        <f t="shared" si="5"/>
        <v>66.631141118632513</v>
      </c>
      <c r="O35" s="73">
        <f t="shared" si="6"/>
        <v>43576.913394367017</v>
      </c>
      <c r="P35" s="73">
        <f t="shared" si="7"/>
        <v>1200966.0170999933</v>
      </c>
      <c r="Q35" s="73">
        <f t="shared" si="10"/>
        <v>98400.432779490569</v>
      </c>
      <c r="R35" s="73">
        <f>SUM(Q35:$Q$102)</f>
        <v>4624437.4776296467</v>
      </c>
      <c r="S35" s="73">
        <f t="shared" si="8"/>
        <v>46.980202980630509</v>
      </c>
    </row>
    <row r="36" spans="1:19" ht="15" x14ac:dyDescent="0.25">
      <c r="A36" s="77">
        <v>34</v>
      </c>
      <c r="B36" s="56">
        <v>41431</v>
      </c>
      <c r="C36" s="56">
        <v>38666</v>
      </c>
      <c r="D36" s="56">
        <v>80097</v>
      </c>
      <c r="E36" s="106">
        <v>1.0859304430231422E-3</v>
      </c>
      <c r="F36" s="175">
        <v>3.6358835533065393E-4</v>
      </c>
      <c r="G36" s="75">
        <f t="shared" si="0"/>
        <v>14.058507347215064</v>
      </c>
      <c r="H36" s="75">
        <f t="shared" si="1"/>
        <v>44.991184184891807</v>
      </c>
      <c r="I36" s="75">
        <f t="shared" si="2"/>
        <v>59.04969153210687</v>
      </c>
      <c r="J36" s="73">
        <f t="shared" si="3"/>
        <v>7.3722725610331056E-4</v>
      </c>
      <c r="K36" s="73">
        <f t="shared" si="4"/>
        <v>7.3695557085851071E-4</v>
      </c>
      <c r="L36" s="73">
        <f t="shared" si="11"/>
        <v>7.3494278074100661E-4</v>
      </c>
      <c r="M36" s="73">
        <f t="shared" si="12"/>
        <v>98367.117208931246</v>
      </c>
      <c r="N36" s="73">
        <f t="shared" si="5"/>
        <v>72.294202655015397</v>
      </c>
      <c r="O36" s="73">
        <f t="shared" si="6"/>
        <v>42485.283502300736</v>
      </c>
      <c r="P36" s="73">
        <f t="shared" si="7"/>
        <v>1157389.1037056267</v>
      </c>
      <c r="Q36" s="73">
        <f t="shared" si="10"/>
        <v>98330.970107603731</v>
      </c>
      <c r="R36" s="73">
        <f>SUM(Q36:$Q$102)</f>
        <v>4526037.0448501557</v>
      </c>
      <c r="S36" s="73">
        <f t="shared" si="8"/>
        <v>46.011687373503854</v>
      </c>
    </row>
    <row r="37" spans="1:19" ht="15" x14ac:dyDescent="0.25">
      <c r="A37" s="77">
        <v>35</v>
      </c>
      <c r="B37" s="56">
        <v>41161</v>
      </c>
      <c r="C37" s="56">
        <v>38920</v>
      </c>
      <c r="D37" s="56">
        <v>80081</v>
      </c>
      <c r="E37" s="106">
        <v>1.195066619242114E-3</v>
      </c>
      <c r="F37" s="175">
        <v>4.0086247684444309E-4</v>
      </c>
      <c r="G37" s="75">
        <f t="shared" si="0"/>
        <v>15.601567598785726</v>
      </c>
      <c r="H37" s="75">
        <f t="shared" si="1"/>
        <v>49.190137114624655</v>
      </c>
      <c r="I37" s="75">
        <f t="shared" si="2"/>
        <v>64.791704713410383</v>
      </c>
      <c r="J37" s="73">
        <f t="shared" si="3"/>
        <v>8.0907711833531524E-4</v>
      </c>
      <c r="K37" s="73">
        <f t="shared" si="4"/>
        <v>8.0874990369683708E-4</v>
      </c>
      <c r="L37" s="73">
        <f t="shared" si="11"/>
        <v>8.0870187690479638E-4</v>
      </c>
      <c r="M37" s="73">
        <f t="shared" si="12"/>
        <v>98294.82300627623</v>
      </c>
      <c r="N37" s="73">
        <f t="shared" si="5"/>
        <v>79.491207855200628</v>
      </c>
      <c r="O37" s="73">
        <f t="shared" si="6"/>
        <v>41418.594390149257</v>
      </c>
      <c r="P37" s="73">
        <f t="shared" si="7"/>
        <v>1114903.8202033259</v>
      </c>
      <c r="Q37" s="73">
        <f t="shared" si="10"/>
        <v>98255.07740234863</v>
      </c>
      <c r="R37" s="73">
        <f>SUM(Q37:$Q$102)</f>
        <v>4427706.0747425528</v>
      </c>
      <c r="S37" s="73">
        <f t="shared" si="8"/>
        <v>45.045160460381915</v>
      </c>
    </row>
    <row r="38" spans="1:19" ht="15" x14ac:dyDescent="0.25">
      <c r="A38" s="77">
        <v>36</v>
      </c>
      <c r="B38" s="56">
        <v>42468</v>
      </c>
      <c r="C38" s="56">
        <v>40041</v>
      </c>
      <c r="D38" s="56">
        <v>82509</v>
      </c>
      <c r="E38" s="106">
        <v>1.3239631933019433E-3</v>
      </c>
      <c r="F38" s="175">
        <v>4.5458956739504884E-4</v>
      </c>
      <c r="G38" s="75">
        <f t="shared" si="0"/>
        <v>18.202220868065151</v>
      </c>
      <c r="H38" s="75">
        <f t="shared" si="1"/>
        <v>56.22606889314693</v>
      </c>
      <c r="I38" s="75">
        <f t="shared" si="2"/>
        <v>74.428289761212085</v>
      </c>
      <c r="J38" s="73">
        <f t="shared" si="3"/>
        <v>9.0206268117674535E-4</v>
      </c>
      <c r="K38" s="73">
        <f t="shared" si="4"/>
        <v>9.0165594494617807E-4</v>
      </c>
      <c r="L38" s="73">
        <f t="shared" si="11"/>
        <v>9.0159726520157497E-4</v>
      </c>
      <c r="M38" s="73">
        <f t="shared" si="12"/>
        <v>98215.33179842103</v>
      </c>
      <c r="N38" s="73">
        <f t="shared" si="5"/>
        <v>88.550674550322583</v>
      </c>
      <c r="O38" s="73">
        <f t="shared" si="6"/>
        <v>40375.706434270418</v>
      </c>
      <c r="P38" s="73">
        <f t="shared" si="7"/>
        <v>1073485.2258131769</v>
      </c>
      <c r="Q38" s="73">
        <f t="shared" si="10"/>
        <v>98171.056461145869</v>
      </c>
      <c r="R38" s="73">
        <f>SUM(Q38:$Q$102)</f>
        <v>4329450.9973402042</v>
      </c>
      <c r="S38" s="73">
        <f t="shared" si="8"/>
        <v>44.081213371309985</v>
      </c>
    </row>
    <row r="39" spans="1:19" ht="15" x14ac:dyDescent="0.25">
      <c r="A39" s="77">
        <v>37</v>
      </c>
      <c r="B39" s="56">
        <v>42703</v>
      </c>
      <c r="C39" s="56">
        <v>40552</v>
      </c>
      <c r="D39" s="56">
        <v>83255</v>
      </c>
      <c r="E39" s="106">
        <v>1.4785644271414907E-3</v>
      </c>
      <c r="F39" s="175">
        <v>5.2796176731419522E-4</v>
      </c>
      <c r="G39" s="75">
        <f t="shared" si="0"/>
        <v>21.409905588125245</v>
      </c>
      <c r="H39" s="75">
        <f t="shared" si="1"/>
        <v>63.139136732223079</v>
      </c>
      <c r="I39" s="75">
        <f t="shared" si="2"/>
        <v>84.54904232034832</v>
      </c>
      <c r="J39" s="73">
        <f t="shared" si="3"/>
        <v>1.0155431183754527E-3</v>
      </c>
      <c r="K39" s="73">
        <f t="shared" si="4"/>
        <v>1.0150276289782045E-3</v>
      </c>
      <c r="L39" s="73">
        <f t="shared" si="11"/>
        <v>1.017771264492143E-3</v>
      </c>
      <c r="M39" s="73">
        <f t="shared" si="12"/>
        <v>98126.781123870707</v>
      </c>
      <c r="N39" s="73">
        <f t="shared" si="5"/>
        <v>99.870618104978348</v>
      </c>
      <c r="O39" s="73">
        <f t="shared" si="6"/>
        <v>39355.418349042644</v>
      </c>
      <c r="P39" s="73">
        <f t="shared" si="7"/>
        <v>1033109.5193789068</v>
      </c>
      <c r="Q39" s="73">
        <f t="shared" si="10"/>
        <v>98076.845814818225</v>
      </c>
      <c r="R39" s="73">
        <f>SUM(Q39:$Q$102)</f>
        <v>4231279.9408790562</v>
      </c>
      <c r="S39" s="73">
        <f t="shared" si="8"/>
        <v>43.120541532262067</v>
      </c>
    </row>
    <row r="40" spans="1:19" ht="15" x14ac:dyDescent="0.25">
      <c r="A40" s="77">
        <v>38</v>
      </c>
      <c r="B40" s="56">
        <v>44093</v>
      </c>
      <c r="C40" s="56">
        <v>41446</v>
      </c>
      <c r="D40" s="56">
        <v>85539</v>
      </c>
      <c r="E40" s="106">
        <v>1.6664563509349512E-3</v>
      </c>
      <c r="F40" s="175">
        <v>6.2155705796835268E-4</v>
      </c>
      <c r="G40" s="75">
        <f t="shared" si="0"/>
        <v>25.761053824556345</v>
      </c>
      <c r="H40" s="75">
        <f t="shared" si="1"/>
        <v>73.479059881774802</v>
      </c>
      <c r="I40" s="75">
        <f t="shared" si="2"/>
        <v>99.240113706331144</v>
      </c>
      <c r="J40" s="73">
        <f t="shared" si="3"/>
        <v>1.1601738821628864E-3</v>
      </c>
      <c r="K40" s="73">
        <f t="shared" si="4"/>
        <v>1.159501140635455E-3</v>
      </c>
      <c r="L40" s="73">
        <f t="shared" si="11"/>
        <v>1.1608980108255655E-3</v>
      </c>
      <c r="M40" s="73">
        <f t="shared" si="12"/>
        <v>98026.910505765729</v>
      </c>
      <c r="N40" s="73">
        <f t="shared" si="5"/>
        <v>113.7992454135092</v>
      </c>
      <c r="O40" s="73">
        <f t="shared" si="6"/>
        <v>38356.452229409682</v>
      </c>
      <c r="P40" s="73">
        <f t="shared" si="7"/>
        <v>993754.10102986428</v>
      </c>
      <c r="Q40" s="73">
        <f t="shared" si="10"/>
        <v>97970.010883058974</v>
      </c>
      <c r="R40" s="73">
        <f>SUM(Q40:$Q$102)</f>
        <v>4133203.0950642386</v>
      </c>
      <c r="S40" s="73">
        <f t="shared" si="8"/>
        <v>42.163963688533599</v>
      </c>
    </row>
    <row r="41" spans="1:19" ht="15" x14ac:dyDescent="0.25">
      <c r="A41" s="77">
        <v>39</v>
      </c>
      <c r="B41" s="56">
        <v>45663</v>
      </c>
      <c r="C41" s="56">
        <v>42906</v>
      </c>
      <c r="D41" s="56">
        <v>88569</v>
      </c>
      <c r="E41" s="106">
        <v>1.8915651014719257E-3</v>
      </c>
      <c r="F41" s="175">
        <v>7.3209149821959409E-4</v>
      </c>
      <c r="G41" s="75">
        <f t="shared" si="0"/>
        <v>31.411117822609903</v>
      </c>
      <c r="H41" s="75">
        <f t="shared" si="1"/>
        <v>86.374537228512537</v>
      </c>
      <c r="I41" s="75">
        <f t="shared" si="2"/>
        <v>117.78565505112243</v>
      </c>
      <c r="J41" s="73">
        <f t="shared" si="3"/>
        <v>1.3298745052007185E-3</v>
      </c>
      <c r="K41" s="73">
        <f t="shared" si="4"/>
        <v>1.3289906139658525E-3</v>
      </c>
      <c r="L41" s="73">
        <f t="shared" si="11"/>
        <v>1.3301245193974495E-3</v>
      </c>
      <c r="M41" s="73">
        <f t="shared" si="12"/>
        <v>97913.11126035222</v>
      </c>
      <c r="N41" s="73">
        <f t="shared" si="5"/>
        <v>130.23663005788694</v>
      </c>
      <c r="O41" s="73">
        <f t="shared" si="6"/>
        <v>37377.487122257793</v>
      </c>
      <c r="P41" s="73">
        <f t="shared" si="7"/>
        <v>955397.64880045468</v>
      </c>
      <c r="Q41" s="73">
        <f t="shared" si="10"/>
        <v>97847.992945323276</v>
      </c>
      <c r="R41" s="73">
        <f>SUM(Q41:$Q$102)</f>
        <v>4035233.0841811802</v>
      </c>
      <c r="S41" s="73">
        <f t="shared" si="8"/>
        <v>41.21238751622797</v>
      </c>
    </row>
    <row r="42" spans="1:19" ht="15" x14ac:dyDescent="0.25">
      <c r="A42" s="77">
        <v>40</v>
      </c>
      <c r="B42" s="56">
        <v>45612</v>
      </c>
      <c r="C42" s="56">
        <v>42970</v>
      </c>
      <c r="D42" s="56">
        <v>88582</v>
      </c>
      <c r="E42" s="106">
        <v>2.1492883802482128E-3</v>
      </c>
      <c r="F42" s="175">
        <v>8.5259704148395133E-4</v>
      </c>
      <c r="G42" s="75">
        <f t="shared" si="0"/>
        <v>36.636094872565387</v>
      </c>
      <c r="H42" s="75">
        <f t="shared" si="1"/>
        <v>98.033341599881481</v>
      </c>
      <c r="I42" s="75">
        <f t="shared" si="2"/>
        <v>134.66943647244688</v>
      </c>
      <c r="J42" s="73">
        <f t="shared" si="3"/>
        <v>1.5202799267621738E-3</v>
      </c>
      <c r="K42" s="73">
        <f t="shared" si="4"/>
        <v>1.5191248866366358E-3</v>
      </c>
      <c r="L42" s="73">
        <f t="shared" si="11"/>
        <v>1.5215422386134175E-3</v>
      </c>
      <c r="M42" s="73">
        <f t="shared" si="12"/>
        <v>97782.874630294333</v>
      </c>
      <c r="N42" s="73">
        <f t="shared" si="5"/>
        <v>148.78077396303706</v>
      </c>
      <c r="O42" s="73">
        <f t="shared" si="6"/>
        <v>36417.336985524897</v>
      </c>
      <c r="P42" s="73">
        <f t="shared" si="7"/>
        <v>918020.16167819686</v>
      </c>
      <c r="Q42" s="73">
        <f t="shared" si="10"/>
        <v>97708.484243312821</v>
      </c>
      <c r="R42" s="73">
        <f>SUM(Q42:$Q$102)</f>
        <v>3937385.0912358565</v>
      </c>
      <c r="S42" s="73">
        <f t="shared" si="8"/>
        <v>40.266612186670223</v>
      </c>
    </row>
    <row r="43" spans="1:19" ht="15" x14ac:dyDescent="0.25">
      <c r="A43" s="77">
        <v>41</v>
      </c>
      <c r="B43" s="56">
        <v>45893</v>
      </c>
      <c r="C43" s="56">
        <v>42884</v>
      </c>
      <c r="D43" s="56">
        <v>88777</v>
      </c>
      <c r="E43" s="106">
        <v>2.4254204521625502E-3</v>
      </c>
      <c r="F43" s="175">
        <v>9.749940031444378E-4</v>
      </c>
      <c r="G43" s="75">
        <f t="shared" si="0"/>
        <v>41.811642830846068</v>
      </c>
      <c r="H43" s="75">
        <f t="shared" si="1"/>
        <v>111.30982081109592</v>
      </c>
      <c r="I43" s="75">
        <f t="shared" si="2"/>
        <v>153.121463641942</v>
      </c>
      <c r="J43" s="73">
        <f t="shared" si="3"/>
        <v>1.724787542290706E-3</v>
      </c>
      <c r="K43" s="73">
        <f t="shared" si="4"/>
        <v>1.7233009510652098E-3</v>
      </c>
      <c r="L43" s="73">
        <f t="shared" si="11"/>
        <v>1.7202704450584873E-3</v>
      </c>
      <c r="M43" s="73">
        <f t="shared" si="12"/>
        <v>97634.093856331296</v>
      </c>
      <c r="N43" s="73">
        <f t="shared" si="5"/>
        <v>167.95704609111999</v>
      </c>
      <c r="O43" s="73">
        <f t="shared" si="6"/>
        <v>35475.050213740098</v>
      </c>
      <c r="P43" s="73">
        <f t="shared" si="7"/>
        <v>881602.824692672</v>
      </c>
      <c r="Q43" s="73">
        <f t="shared" si="10"/>
        <v>97550.115333285736</v>
      </c>
      <c r="R43" s="73">
        <f>SUM(Q43:$Q$102)</f>
        <v>3839676.6069925437</v>
      </c>
      <c r="S43" s="73">
        <f t="shared" si="8"/>
        <v>39.327210970407869</v>
      </c>
    </row>
    <row r="44" spans="1:19" ht="15" x14ac:dyDescent="0.25">
      <c r="A44" s="77">
        <v>42</v>
      </c>
      <c r="B44" s="56">
        <v>46254</v>
      </c>
      <c r="C44" s="56">
        <v>42827</v>
      </c>
      <c r="D44" s="56">
        <v>89081</v>
      </c>
      <c r="E44" s="106">
        <v>2.7014828931020817E-3</v>
      </c>
      <c r="F44" s="175">
        <v>1.0941490267377927E-3</v>
      </c>
      <c r="G44" s="75">
        <f t="shared" si="0"/>
        <v>46.859120368099447</v>
      </c>
      <c r="H44" s="75">
        <f t="shared" si="1"/>
        <v>124.95438973754369</v>
      </c>
      <c r="I44" s="75">
        <f t="shared" si="2"/>
        <v>171.81351010564313</v>
      </c>
      <c r="J44" s="73">
        <f t="shared" si="3"/>
        <v>1.9287335133826868E-3</v>
      </c>
      <c r="K44" s="73">
        <f t="shared" si="4"/>
        <v>1.9268747021424781E-3</v>
      </c>
      <c r="L44" s="73">
        <f t="shared" si="11"/>
        <v>1.9205467809885243E-3</v>
      </c>
      <c r="M44" s="73">
        <f t="shared" si="12"/>
        <v>97466.136810240176</v>
      </c>
      <c r="N44" s="73">
        <f t="shared" si="5"/>
        <v>187.18827530629642</v>
      </c>
      <c r="O44" s="73">
        <f t="shared" si="6"/>
        <v>34550.266861776036</v>
      </c>
      <c r="P44" s="73">
        <f t="shared" si="7"/>
        <v>846127.77447893191</v>
      </c>
      <c r="Q44" s="73">
        <f t="shared" si="10"/>
        <v>97372.542672587035</v>
      </c>
      <c r="R44" s="73">
        <f>SUM(Q44:$Q$102)</f>
        <v>3742126.4916592576</v>
      </c>
      <c r="S44" s="73">
        <f t="shared" si="8"/>
        <v>38.39411937445432</v>
      </c>
    </row>
    <row r="45" spans="1:19" ht="15" x14ac:dyDescent="0.25">
      <c r="A45" s="77">
        <v>43</v>
      </c>
      <c r="B45" s="56">
        <v>45812</v>
      </c>
      <c r="C45" s="56">
        <v>43133</v>
      </c>
      <c r="D45" s="56">
        <v>88945</v>
      </c>
      <c r="E45" s="106">
        <v>2.9651620057596475E-3</v>
      </c>
      <c r="F45" s="175">
        <v>1.2107725908737552E-3</v>
      </c>
      <c r="G45" s="75">
        <f t="shared" si="0"/>
        <v>52.224254162157685</v>
      </c>
      <c r="H45" s="75">
        <f t="shared" si="1"/>
        <v>135.84000180786097</v>
      </c>
      <c r="I45" s="75">
        <f t="shared" si="2"/>
        <v>188.06425597001865</v>
      </c>
      <c r="J45" s="73">
        <f t="shared" si="3"/>
        <v>2.1143881721290532E-3</v>
      </c>
      <c r="K45" s="73">
        <f t="shared" si="4"/>
        <v>2.1121544280692239E-3</v>
      </c>
      <c r="L45" s="73">
        <f t="shared" si="11"/>
        <v>2.1125859954028714E-3</v>
      </c>
      <c r="M45" s="73">
        <f t="shared" si="12"/>
        <v>97278.948534933879</v>
      </c>
      <c r="N45" s="73">
        <f t="shared" si="5"/>
        <v>205.51014432241209</v>
      </c>
      <c r="O45" s="73">
        <f t="shared" si="6"/>
        <v>33642.8404468023</v>
      </c>
      <c r="P45" s="73">
        <f t="shared" si="7"/>
        <v>811577.5076171559</v>
      </c>
      <c r="Q45" s="73">
        <f t="shared" si="10"/>
        <v>97176.193462772673</v>
      </c>
      <c r="R45" s="73">
        <f>SUM(Q45:$Q$102)</f>
        <v>3644753.94898667</v>
      </c>
      <c r="S45" s="73">
        <f t="shared" si="8"/>
        <v>37.467036844850362</v>
      </c>
    </row>
    <row r="46" spans="1:19" ht="15" x14ac:dyDescent="0.25">
      <c r="A46" s="77">
        <v>44</v>
      </c>
      <c r="B46" s="56">
        <v>46752</v>
      </c>
      <c r="C46" s="56">
        <v>43294</v>
      </c>
      <c r="D46" s="56">
        <v>90046</v>
      </c>
      <c r="E46" s="106">
        <v>3.2195074326009116E-3</v>
      </c>
      <c r="F46" s="175">
        <v>1.3311726755030181E-3</v>
      </c>
      <c r="G46" s="75">
        <f t="shared" si="0"/>
        <v>57.63178981322767</v>
      </c>
      <c r="H46" s="75">
        <f t="shared" si="1"/>
        <v>150.51841148895781</v>
      </c>
      <c r="I46" s="75">
        <f t="shared" si="2"/>
        <v>208.15020130218548</v>
      </c>
      <c r="J46" s="73">
        <f t="shared" si="3"/>
        <v>2.3115985307752204E-3</v>
      </c>
      <c r="K46" s="73">
        <f t="shared" si="4"/>
        <v>2.3089288443686184E-3</v>
      </c>
      <c r="L46" s="73">
        <f t="shared" si="11"/>
        <v>2.3009517117239106E-3</v>
      </c>
      <c r="M46" s="73">
        <f t="shared" si="12"/>
        <v>97073.438390611467</v>
      </c>
      <c r="N46" s="73">
        <f t="shared" si="5"/>
        <v>223.36129422781232</v>
      </c>
      <c r="O46" s="73">
        <f t="shared" si="6"/>
        <v>32752.943466564702</v>
      </c>
      <c r="P46" s="73">
        <f t="shared" si="7"/>
        <v>777934.66717035358</v>
      </c>
      <c r="Q46" s="73">
        <f t="shared" si="10"/>
        <v>96961.757743497554</v>
      </c>
      <c r="R46" s="73">
        <f>SUM(Q46:$Q$102)</f>
        <v>3547577.7555238977</v>
      </c>
      <c r="S46" s="73">
        <f t="shared" si="8"/>
        <v>36.545298223071953</v>
      </c>
    </row>
    <row r="47" spans="1:19" ht="15" x14ac:dyDescent="0.25">
      <c r="A47" s="77">
        <v>45</v>
      </c>
      <c r="B47" s="56">
        <v>48270</v>
      </c>
      <c r="C47" s="56">
        <v>45797</v>
      </c>
      <c r="D47" s="56">
        <v>94067</v>
      </c>
      <c r="E47" s="106">
        <v>3.484415601113251E-3</v>
      </c>
      <c r="F47" s="175">
        <v>1.4642774771847866E-3</v>
      </c>
      <c r="G47" s="75">
        <f t="shared" si="0"/>
        <v>67.059515622631679</v>
      </c>
      <c r="H47" s="75">
        <f t="shared" si="1"/>
        <v>168.19274106573661</v>
      </c>
      <c r="I47" s="75">
        <f t="shared" si="2"/>
        <v>235.25225668836828</v>
      </c>
      <c r="J47" s="73">
        <f t="shared" si="3"/>
        <v>2.5009010246778178E-3</v>
      </c>
      <c r="K47" s="73">
        <f t="shared" si="4"/>
        <v>2.4977763770644978E-3</v>
      </c>
      <c r="L47" s="73">
        <f t="shared" si="11"/>
        <v>2.5024025557032255E-3</v>
      </c>
      <c r="M47" s="73">
        <f t="shared" si="12"/>
        <v>96850.077096383655</v>
      </c>
      <c r="N47" s="73">
        <f t="shared" si="5"/>
        <v>242.35788044604124</v>
      </c>
      <c r="O47" s="73">
        <f t="shared" si="6"/>
        <v>31880.566366079325</v>
      </c>
      <c r="P47" s="73">
        <f t="shared" si="7"/>
        <v>745181.72370378883</v>
      </c>
      <c r="Q47" s="73">
        <f t="shared" si="10"/>
        <v>96728.898156160634</v>
      </c>
      <c r="R47" s="73">
        <f>SUM(Q47:$Q$102)</f>
        <v>3450615.9977804013</v>
      </c>
      <c r="S47" s="73">
        <f t="shared" si="8"/>
        <v>35.628427991300441</v>
      </c>
    </row>
    <row r="48" spans="1:19" ht="15" x14ac:dyDescent="0.25">
      <c r="A48" s="77">
        <v>46</v>
      </c>
      <c r="B48" s="56">
        <v>47787</v>
      </c>
      <c r="C48" s="56">
        <v>45199</v>
      </c>
      <c r="D48" s="56">
        <v>92986</v>
      </c>
      <c r="E48" s="106">
        <v>3.7897918123926668E-3</v>
      </c>
      <c r="F48" s="175">
        <v>1.6178037565014237E-3</v>
      </c>
      <c r="G48" s="75">
        <f t="shared" si="0"/>
        <v>73.123111990107844</v>
      </c>
      <c r="H48" s="75">
        <f t="shared" si="1"/>
        <v>181.10278133880837</v>
      </c>
      <c r="I48" s="75">
        <f t="shared" si="2"/>
        <v>254.22589332891621</v>
      </c>
      <c r="J48" s="73">
        <f t="shared" si="3"/>
        <v>2.7340233296293658E-3</v>
      </c>
      <c r="K48" s="73">
        <f t="shared" si="4"/>
        <v>2.7302892916033494E-3</v>
      </c>
      <c r="L48" s="73">
        <f t="shared" si="11"/>
        <v>2.7375751249191969E-3</v>
      </c>
      <c r="M48" s="73">
        <f t="shared" si="12"/>
        <v>96607.719215937614</v>
      </c>
      <c r="N48" s="73">
        <f t="shared" si="5"/>
        <v>264.4708890007314</v>
      </c>
      <c r="O48" s="73">
        <f t="shared" si="6"/>
        <v>31025.159371051308</v>
      </c>
      <c r="P48" s="73">
        <f t="shared" si="7"/>
        <v>713301.15733770968</v>
      </c>
      <c r="Q48" s="73">
        <f t="shared" si="10"/>
        <v>96475.483771437255</v>
      </c>
      <c r="R48" s="73">
        <f>SUM(Q48:$Q$102)</f>
        <v>3353887.0996242408</v>
      </c>
      <c r="S48" s="73">
        <f t="shared" si="8"/>
        <v>34.716553985998061</v>
      </c>
    </row>
    <row r="49" spans="1:31" ht="15" x14ac:dyDescent="0.25">
      <c r="A49" s="77">
        <v>47</v>
      </c>
      <c r="B49" s="56">
        <v>47635</v>
      </c>
      <c r="C49" s="56">
        <v>44674</v>
      </c>
      <c r="D49" s="56">
        <v>92309</v>
      </c>
      <c r="E49" s="106">
        <v>4.1649075448522638E-3</v>
      </c>
      <c r="F49" s="175">
        <v>1.7951685435855043E-3</v>
      </c>
      <c r="G49" s="75">
        <f t="shared" si="0"/>
        <v>80.197359516138818</v>
      </c>
      <c r="H49" s="75">
        <f t="shared" si="1"/>
        <v>198.39537089903757</v>
      </c>
      <c r="I49" s="75">
        <f t="shared" si="2"/>
        <v>278.59273041517639</v>
      </c>
      <c r="J49" s="73">
        <f t="shared" si="3"/>
        <v>3.0180451571913507E-3</v>
      </c>
      <c r="K49" s="73">
        <f t="shared" si="4"/>
        <v>3.0134954371437983E-3</v>
      </c>
      <c r="L49" s="73">
        <f t="shared" si="11"/>
        <v>3.0138343911694865E-3</v>
      </c>
      <c r="M49" s="73">
        <f t="shared" si="12"/>
        <v>96343.248326936882</v>
      </c>
      <c r="N49" s="73">
        <f t="shared" si="5"/>
        <v>290.36259516471182</v>
      </c>
      <c r="O49" s="73">
        <f t="shared" si="6"/>
        <v>30185.586016107773</v>
      </c>
      <c r="P49" s="73">
        <f t="shared" si="7"/>
        <v>682275.99796665832</v>
      </c>
      <c r="Q49" s="73">
        <f t="shared" si="10"/>
        <v>96198.067029354526</v>
      </c>
      <c r="R49" s="73">
        <f>SUM(Q49:$Q$102)</f>
        <v>3257411.615852803</v>
      </c>
      <c r="S49" s="73">
        <f t="shared" si="8"/>
        <v>33.810481506694785</v>
      </c>
    </row>
    <row r="50" spans="1:31" ht="15" x14ac:dyDescent="0.25">
      <c r="A50" s="77">
        <v>48</v>
      </c>
      <c r="B50" s="56">
        <v>47187</v>
      </c>
      <c r="C50" s="56">
        <v>44361</v>
      </c>
      <c r="D50" s="56">
        <v>91548</v>
      </c>
      <c r="E50" s="106">
        <v>4.6283511494128104E-3</v>
      </c>
      <c r="F50" s="175">
        <v>1.9940426173839314E-3</v>
      </c>
      <c r="G50" s="75">
        <f t="shared" si="0"/>
        <v>88.457724549768585</v>
      </c>
      <c r="H50" s="75">
        <f t="shared" si="1"/>
        <v>218.39800568734228</v>
      </c>
      <c r="I50" s="75">
        <f t="shared" si="2"/>
        <v>306.85573023711083</v>
      </c>
      <c r="J50" s="73">
        <f t="shared" si="3"/>
        <v>3.351856187323708E-3</v>
      </c>
      <c r="K50" s="73">
        <f t="shared" si="4"/>
        <v>3.3462449884348322E-3</v>
      </c>
      <c r="L50" s="73">
        <f t="shared" si="11"/>
        <v>3.3476673736271647E-3</v>
      </c>
      <c r="M50" s="73">
        <f t="shared" si="12"/>
        <v>96052.88573177217</v>
      </c>
      <c r="N50" s="73">
        <f t="shared" si="5"/>
        <v>321.55311170699133</v>
      </c>
      <c r="O50" s="73">
        <f t="shared" si="6"/>
        <v>29360.596740346162</v>
      </c>
      <c r="P50" s="73">
        <f t="shared" si="7"/>
        <v>652090.41195055039</v>
      </c>
      <c r="Q50" s="73">
        <f t="shared" si="10"/>
        <v>95892.109175918682</v>
      </c>
      <c r="R50" s="73">
        <f>SUM(Q50:$Q$102)</f>
        <v>3161213.5488234488</v>
      </c>
      <c r="S50" s="73">
        <f t="shared" si="8"/>
        <v>32.911177261775791</v>
      </c>
    </row>
    <row r="51" spans="1:31" ht="15" x14ac:dyDescent="0.25">
      <c r="A51" s="77">
        <v>49</v>
      </c>
      <c r="B51" s="56">
        <v>45497</v>
      </c>
      <c r="C51" s="56">
        <v>43765</v>
      </c>
      <c r="D51" s="56">
        <v>89262</v>
      </c>
      <c r="E51" s="106">
        <v>5.1807789541903713E-3</v>
      </c>
      <c r="F51" s="175">
        <v>2.2071553059898521E-3</v>
      </c>
      <c r="G51" s="75">
        <f t="shared" si="0"/>
        <v>96.596151966645877</v>
      </c>
      <c r="H51" s="75">
        <f t="shared" si="1"/>
        <v>235.70990007879934</v>
      </c>
      <c r="I51" s="75">
        <f t="shared" si="2"/>
        <v>332.3060520454452</v>
      </c>
      <c r="J51" s="73">
        <f t="shared" si="3"/>
        <v>3.7228165629881161E-3</v>
      </c>
      <c r="K51" s="73">
        <f t="shared" si="4"/>
        <v>3.7158954727209981E-3</v>
      </c>
      <c r="L51" s="73">
        <f t="shared" si="11"/>
        <v>3.7251248124531293E-3</v>
      </c>
      <c r="M51" s="73">
        <f t="shared" si="12"/>
        <v>95731.332620065179</v>
      </c>
      <c r="N51" s="73">
        <f t="shared" si="5"/>
        <v>356.61116247221071</v>
      </c>
      <c r="O51" s="73">
        <f t="shared" si="6"/>
        <v>28548.592418115397</v>
      </c>
      <c r="P51" s="73">
        <f t="shared" si="7"/>
        <v>622729.81521020422</v>
      </c>
      <c r="Q51" s="73">
        <f t="shared" si="10"/>
        <v>95553.027038829081</v>
      </c>
      <c r="R51" s="73">
        <f>SUM(Q51:$Q$102)</f>
        <v>3065321.4396475302</v>
      </c>
      <c r="S51" s="73">
        <f t="shared" si="8"/>
        <v>32.020043550558938</v>
      </c>
    </row>
    <row r="52" spans="1:31" ht="15" x14ac:dyDescent="0.25">
      <c r="A52" s="77">
        <v>50</v>
      </c>
      <c r="B52" s="56">
        <v>45446</v>
      </c>
      <c r="C52" s="56">
        <v>43458</v>
      </c>
      <c r="D52" s="56">
        <v>88904</v>
      </c>
      <c r="E52" s="106">
        <v>5.8025030444867915E-3</v>
      </c>
      <c r="F52" s="175">
        <v>2.4255059308430985E-3</v>
      </c>
      <c r="G52" s="75">
        <f t="shared" si="0"/>
        <v>105.40763674257937</v>
      </c>
      <c r="H52" s="75">
        <f t="shared" si="1"/>
        <v>263.70055335974672</v>
      </c>
      <c r="I52" s="75">
        <f t="shared" si="2"/>
        <v>369.10819010232609</v>
      </c>
      <c r="J52" s="73">
        <f t="shared" si="3"/>
        <v>4.1517613392235003E-3</v>
      </c>
      <c r="K52" s="73">
        <f t="shared" si="4"/>
        <v>4.1431546931478547E-3</v>
      </c>
      <c r="L52" s="73">
        <f t="shared" si="11"/>
        <v>4.1343973571020031E-3</v>
      </c>
      <c r="M52" s="73">
        <f t="shared" si="12"/>
        <v>95374.721457592968</v>
      </c>
      <c r="N52" s="73">
        <f t="shared" si="5"/>
        <v>394.31699632860546</v>
      </c>
      <c r="O52" s="73">
        <f t="shared" si="6"/>
        <v>27748.53204696397</v>
      </c>
      <c r="P52" s="73">
        <f t="shared" si="7"/>
        <v>594181.22279208875</v>
      </c>
      <c r="Q52" s="73">
        <f t="shared" si="10"/>
        <v>95177.562959428673</v>
      </c>
      <c r="R52" s="73">
        <f>SUM(Q52:$Q$102)</f>
        <v>2969768.4126087008</v>
      </c>
      <c r="S52" s="73">
        <f t="shared" si="8"/>
        <v>31.137898671915561</v>
      </c>
    </row>
    <row r="53" spans="1:31" ht="15" x14ac:dyDescent="0.25">
      <c r="A53" s="77">
        <v>51</v>
      </c>
      <c r="B53" s="56">
        <v>42380</v>
      </c>
      <c r="C53" s="56">
        <v>41436</v>
      </c>
      <c r="D53" s="56">
        <v>83816</v>
      </c>
      <c r="E53" s="106">
        <v>6.4587788552922191E-3</v>
      </c>
      <c r="F53" s="175">
        <v>2.6429435706505616E-3</v>
      </c>
      <c r="G53" s="75">
        <f t="shared" si="0"/>
        <v>109.51300979347667</v>
      </c>
      <c r="H53" s="75">
        <f t="shared" si="1"/>
        <v>273.72304788728422</v>
      </c>
      <c r="I53" s="75">
        <f t="shared" si="2"/>
        <v>383.23605768076089</v>
      </c>
      <c r="J53" s="73">
        <f t="shared" si="3"/>
        <v>4.572349643036662E-3</v>
      </c>
      <c r="K53" s="73">
        <f t="shared" si="4"/>
        <v>4.5619123660933791E-3</v>
      </c>
      <c r="L53" s="73">
        <f t="shared" si="11"/>
        <v>4.5608016586197063E-3</v>
      </c>
      <c r="M53" s="73">
        <f t="shared" si="12"/>
        <v>94980.404461264363</v>
      </c>
      <c r="N53" s="73">
        <f t="shared" si="5"/>
        <v>433.18678620331048</v>
      </c>
      <c r="O53" s="73">
        <f t="shared" si="6"/>
        <v>26959.81325795663</v>
      </c>
      <c r="P53" s="73">
        <f t="shared" si="7"/>
        <v>566432.69074512459</v>
      </c>
      <c r="Q53" s="73">
        <f t="shared" si="10"/>
        <v>94763.8110681627</v>
      </c>
      <c r="R53" s="73">
        <f>SUM(Q53:$Q$102)</f>
        <v>2874590.8496492724</v>
      </c>
      <c r="S53" s="73">
        <f t="shared" si="8"/>
        <v>30.265093794390086</v>
      </c>
    </row>
    <row r="54" spans="1:31" ht="15" x14ac:dyDescent="0.25">
      <c r="A54" s="77">
        <v>52</v>
      </c>
      <c r="B54" s="56">
        <v>39700</v>
      </c>
      <c r="C54" s="56">
        <v>39009</v>
      </c>
      <c r="D54" s="56">
        <v>78709</v>
      </c>
      <c r="E54" s="106">
        <v>7.1134620667390258E-3</v>
      </c>
      <c r="F54" s="175">
        <v>2.8598971002469806E-3</v>
      </c>
      <c r="G54" s="75">
        <f t="shared" si="0"/>
        <v>111.56172598353446</v>
      </c>
      <c r="H54" s="75">
        <f t="shared" si="1"/>
        <v>282.40444404953934</v>
      </c>
      <c r="I54" s="75">
        <f t="shared" si="2"/>
        <v>393.96617003307381</v>
      </c>
      <c r="J54" s="73">
        <f t="shared" si="3"/>
        <v>5.0053509768015576E-3</v>
      </c>
      <c r="K54" s="73">
        <f t="shared" si="4"/>
        <v>4.9928450817661174E-3</v>
      </c>
      <c r="L54" s="73">
        <f t="shared" si="11"/>
        <v>4.9901951180357576E-3</v>
      </c>
      <c r="M54" s="73">
        <f t="shared" si="12"/>
        <v>94547.217675061052</v>
      </c>
      <c r="N54" s="73">
        <f t="shared" si="5"/>
        <v>471.80906406595022</v>
      </c>
      <c r="O54" s="73">
        <f t="shared" si="6"/>
        <v>26182.297460423084</v>
      </c>
      <c r="P54" s="73">
        <f t="shared" si="7"/>
        <v>539472.87748716783</v>
      </c>
      <c r="Q54" s="73">
        <f t="shared" si="10"/>
        <v>94311.313143028077</v>
      </c>
      <c r="R54" s="73">
        <f>SUM(Q54:$Q$102)</f>
        <v>2779827.0385811101</v>
      </c>
      <c r="S54" s="73">
        <f t="shared" si="8"/>
        <v>29.40146846134375</v>
      </c>
    </row>
    <row r="55" spans="1:31" ht="15" x14ac:dyDescent="0.25">
      <c r="A55" s="77">
        <v>53</v>
      </c>
      <c r="B55" s="56">
        <v>37224</v>
      </c>
      <c r="C55" s="56">
        <v>36650</v>
      </c>
      <c r="D55" s="56">
        <v>73874</v>
      </c>
      <c r="E55" s="106">
        <v>7.7458608372099128E-3</v>
      </c>
      <c r="F55" s="175">
        <v>3.0842491204494792E-3</v>
      </c>
      <c r="G55" s="75">
        <f t="shared" si="0"/>
        <v>113.03773026447341</v>
      </c>
      <c r="H55" s="75">
        <f t="shared" si="1"/>
        <v>288.33192380430177</v>
      </c>
      <c r="I55" s="75">
        <f t="shared" si="2"/>
        <v>401.36965406877516</v>
      </c>
      <c r="J55" s="73">
        <f t="shared" si="3"/>
        <v>5.4331653094292333E-3</v>
      </c>
      <c r="K55" s="73">
        <f t="shared" si="4"/>
        <v>5.4184323610472207E-3</v>
      </c>
      <c r="L55" s="73">
        <f t="shared" si="11"/>
        <v>5.4124510991115137E-3</v>
      </c>
      <c r="M55" s="73">
        <f t="shared" si="12"/>
        <v>94075.408610995102</v>
      </c>
      <c r="N55" s="73">
        <f t="shared" si="5"/>
        <v>509.17854873594479</v>
      </c>
      <c r="O55" s="73">
        <f t="shared" si="6"/>
        <v>25416.236768250852</v>
      </c>
      <c r="P55" s="73">
        <f t="shared" si="7"/>
        <v>513290.58002674469</v>
      </c>
      <c r="Q55" s="73">
        <f t="shared" si="10"/>
        <v>93820.81933662713</v>
      </c>
      <c r="R55" s="73">
        <f>SUM(Q55:$Q$102)</f>
        <v>2685515.7254380817</v>
      </c>
      <c r="S55" s="73">
        <f t="shared" si="8"/>
        <v>28.546415743382813</v>
      </c>
    </row>
    <row r="56" spans="1:31" ht="15" x14ac:dyDescent="0.25">
      <c r="A56" s="77">
        <v>54</v>
      </c>
      <c r="B56" s="56">
        <v>35833</v>
      </c>
      <c r="C56" s="56">
        <v>35455</v>
      </c>
      <c r="D56" s="56">
        <v>71288</v>
      </c>
      <c r="E56" s="106">
        <v>8.3616005546711131E-3</v>
      </c>
      <c r="F56" s="175">
        <v>3.3290152454064879E-3</v>
      </c>
      <c r="G56" s="75">
        <f t="shared" si="0"/>
        <v>118.03023552588704</v>
      </c>
      <c r="H56" s="75">
        <f t="shared" si="1"/>
        <v>299.62123267553</v>
      </c>
      <c r="I56" s="75">
        <f t="shared" si="2"/>
        <v>417.65146820141706</v>
      </c>
      <c r="J56" s="73">
        <f t="shared" si="3"/>
        <v>5.8586503787652492E-3</v>
      </c>
      <c r="K56" s="73">
        <f t="shared" si="4"/>
        <v>5.8415219527793161E-3</v>
      </c>
      <c r="L56" s="73">
        <f t="shared" si="11"/>
        <v>5.8355761832207358E-3</v>
      </c>
      <c r="M56" s="73">
        <f t="shared" si="12"/>
        <v>93566.230062259157</v>
      </c>
      <c r="N56" s="73">
        <f t="shared" si="5"/>
        <v>546.01286370506568</v>
      </c>
      <c r="O56" s="73">
        <f t="shared" si="6"/>
        <v>24662.119638652934</v>
      </c>
      <c r="P56" s="73">
        <f t="shared" si="7"/>
        <v>487874.34325849387</v>
      </c>
      <c r="Q56" s="73">
        <f t="shared" si="10"/>
        <v>93293.223630406632</v>
      </c>
      <c r="R56" s="73">
        <f>SUM(Q56:$Q$102)</f>
        <v>2591694.9061014545</v>
      </c>
      <c r="S56" s="73">
        <f t="shared" si="8"/>
        <v>27.699041677504113</v>
      </c>
    </row>
    <row r="57" spans="1:31" ht="15" x14ac:dyDescent="0.25">
      <c r="A57" s="77">
        <v>55</v>
      </c>
      <c r="B57" s="56">
        <v>34891</v>
      </c>
      <c r="C57" s="56">
        <v>34889</v>
      </c>
      <c r="D57" s="56">
        <v>69780</v>
      </c>
      <c r="E57" s="106">
        <v>8.9914677266977917E-3</v>
      </c>
      <c r="F57" s="175">
        <v>3.6081085167638796E-3</v>
      </c>
      <c r="G57" s="75">
        <f t="shared" si="0"/>
        <v>125.883298041375</v>
      </c>
      <c r="H57" s="75">
        <f t="shared" si="1"/>
        <v>313.72130045221263</v>
      </c>
      <c r="I57" s="75">
        <f t="shared" si="2"/>
        <v>439.60459849358762</v>
      </c>
      <c r="J57" s="73">
        <f t="shared" si="3"/>
        <v>6.2998652693262774E-3</v>
      </c>
      <c r="K57" s="73">
        <f t="shared" si="4"/>
        <v>6.2800627243975171E-3</v>
      </c>
      <c r="L57" s="73">
        <f t="shared" si="11"/>
        <v>6.2816580862595046E-3</v>
      </c>
      <c r="M57" s="73">
        <f t="shared" si="12"/>
        <v>93020.217198554092</v>
      </c>
      <c r="N57" s="73">
        <f t="shared" si="5"/>
        <v>584.32119955090457</v>
      </c>
      <c r="O57" s="73">
        <f t="shared" si="6"/>
        <v>23920.197034792076</v>
      </c>
      <c r="P57" s="73">
        <f t="shared" si="7"/>
        <v>463212.22361984086</v>
      </c>
      <c r="Q57" s="73">
        <f t="shared" si="10"/>
        <v>92728.056598778639</v>
      </c>
      <c r="R57" s="73">
        <f>SUM(Q57:$Q$102)</f>
        <v>2498401.6824710481</v>
      </c>
      <c r="S57" s="73">
        <f t="shared" si="8"/>
        <v>26.8586954289533</v>
      </c>
    </row>
    <row r="58" spans="1:31" ht="15" x14ac:dyDescent="0.25">
      <c r="A58" s="77">
        <v>56</v>
      </c>
      <c r="B58" s="56">
        <v>32735</v>
      </c>
      <c r="C58" s="56">
        <v>33339</v>
      </c>
      <c r="D58" s="56">
        <v>66074</v>
      </c>
      <c r="E58" s="106">
        <v>9.6798991981020925E-3</v>
      </c>
      <c r="F58" s="175">
        <v>3.9318760395919061E-3</v>
      </c>
      <c r="G58" s="75">
        <f t="shared" si="0"/>
        <v>131.08481528395455</v>
      </c>
      <c r="H58" s="75">
        <f t="shared" si="1"/>
        <v>316.87150024987199</v>
      </c>
      <c r="I58" s="75">
        <f t="shared" si="2"/>
        <v>447.95631553382657</v>
      </c>
      <c r="J58" s="73">
        <f t="shared" si="3"/>
        <v>6.7796155149351719E-3</v>
      </c>
      <c r="K58" s="73">
        <f t="shared" si="4"/>
        <v>6.7566857692191729E-3</v>
      </c>
      <c r="L58" s="73">
        <f t="shared" si="11"/>
        <v>6.7689255487033521E-3</v>
      </c>
      <c r="M58" s="73">
        <f t="shared" si="12"/>
        <v>92435.895999003187</v>
      </c>
      <c r="N58" s="73">
        <f t="shared" si="5"/>
        <v>625.6916980449314</v>
      </c>
      <c r="O58" s="73">
        <f t="shared" si="6"/>
        <v>23190.183937232734</v>
      </c>
      <c r="P58" s="73">
        <f t="shared" si="7"/>
        <v>439292.02658504882</v>
      </c>
      <c r="Q58" s="73">
        <f t="shared" si="10"/>
        <v>92123.050149980729</v>
      </c>
      <c r="R58" s="73">
        <f>SUM(Q58:$Q$102)</f>
        <v>2405673.6258722693</v>
      </c>
      <c r="S58" s="73">
        <f t="shared" si="8"/>
        <v>26.025318409833034</v>
      </c>
    </row>
    <row r="59" spans="1:31" ht="15" x14ac:dyDescent="0.25">
      <c r="A59" s="77">
        <v>57</v>
      </c>
      <c r="B59" s="56">
        <v>32792</v>
      </c>
      <c r="C59" s="56">
        <v>33437</v>
      </c>
      <c r="D59" s="56">
        <v>66229</v>
      </c>
      <c r="E59" s="106">
        <v>1.0469676042861085E-2</v>
      </c>
      <c r="F59" s="175">
        <v>4.3036542848357649E-3</v>
      </c>
      <c r="G59" s="75">
        <f t="shared" si="0"/>
        <v>143.90128832205346</v>
      </c>
      <c r="H59" s="75">
        <f t="shared" si="1"/>
        <v>343.32161679750072</v>
      </c>
      <c r="I59" s="75">
        <f t="shared" si="2"/>
        <v>487.22290511955418</v>
      </c>
      <c r="J59" s="73">
        <f t="shared" si="3"/>
        <v>7.3566399178540244E-3</v>
      </c>
      <c r="K59" s="73">
        <f t="shared" si="4"/>
        <v>7.3296460776286487E-3</v>
      </c>
      <c r="L59" s="73">
        <f t="shared" si="11"/>
        <v>7.3225555479469618E-3</v>
      </c>
      <c r="M59" s="73">
        <f t="shared" si="12"/>
        <v>91810.204300958256</v>
      </c>
      <c r="N59" s="73">
        <f t="shared" si="5"/>
        <v>672.28532086212363</v>
      </c>
      <c r="O59" s="73">
        <f t="shared" si="6"/>
        <v>22471.425667025243</v>
      </c>
      <c r="P59" s="73">
        <f t="shared" si="7"/>
        <v>416101.84264781611</v>
      </c>
      <c r="Q59" s="73">
        <f t="shared" si="10"/>
        <v>91474.061640527187</v>
      </c>
      <c r="R59" s="73">
        <f>SUM(Q59:$Q$102)</f>
        <v>2313550.5757222888</v>
      </c>
      <c r="S59" s="73">
        <f t="shared" si="8"/>
        <v>25.199274888206968</v>
      </c>
    </row>
    <row r="60" spans="1:31" x14ac:dyDescent="0.3">
      <c r="A60" s="77">
        <v>58</v>
      </c>
      <c r="B60" s="56">
        <v>33342</v>
      </c>
      <c r="C60" s="56">
        <v>34877</v>
      </c>
      <c r="D60" s="56">
        <v>68219</v>
      </c>
      <c r="E60" s="106">
        <v>1.1388759634961495E-2</v>
      </c>
      <c r="F60" s="175">
        <v>4.7182317650234758E-3</v>
      </c>
      <c r="G60" s="75">
        <f t="shared" si="0"/>
        <v>164.55776926872377</v>
      </c>
      <c r="H60" s="75">
        <f t="shared" si="1"/>
        <v>379.72402374888617</v>
      </c>
      <c r="I60" s="75">
        <f t="shared" si="2"/>
        <v>544.28179301760997</v>
      </c>
      <c r="J60" s="73">
        <f t="shared" si="3"/>
        <v>7.9784487168913353E-3</v>
      </c>
      <c r="K60" s="73">
        <f t="shared" si="4"/>
        <v>7.9467053719096681E-3</v>
      </c>
      <c r="L60" s="73">
        <f t="shared" si="11"/>
        <v>7.9586714542008909E-3</v>
      </c>
      <c r="M60" s="73">
        <f t="shared" si="12"/>
        <v>91137.918980096132</v>
      </c>
      <c r="N60" s="73">
        <f t="shared" si="5"/>
        <v>725.33675418216444</v>
      </c>
      <c r="O60" s="73">
        <f t="shared" si="6"/>
        <v>21762.807223743308</v>
      </c>
      <c r="P60" s="73">
        <f t="shared" si="7"/>
        <v>393630.41698079085</v>
      </c>
      <c r="Q60" s="73">
        <f t="shared" si="10"/>
        <v>90775.250603005057</v>
      </c>
      <c r="R60" s="73">
        <f>SUM(Q60:$Q$102)</f>
        <v>2222076.5140817612</v>
      </c>
      <c r="S60" s="73">
        <f t="shared" si="8"/>
        <v>24.381470840551525</v>
      </c>
      <c r="T60" s="73"/>
      <c r="U60" s="73"/>
      <c r="V60" s="73"/>
      <c r="W60" s="73"/>
      <c r="X60" s="73"/>
      <c r="Y60" s="73" t="s">
        <v>22</v>
      </c>
      <c r="Z60" s="73"/>
      <c r="AA60" s="73"/>
      <c r="AB60" s="73"/>
      <c r="AC60" s="73"/>
      <c r="AD60" s="73"/>
      <c r="AE60" s="85"/>
    </row>
    <row r="61" spans="1:31" ht="15" x14ac:dyDescent="0.25">
      <c r="A61" s="77">
        <v>59</v>
      </c>
      <c r="B61" s="56">
        <v>33991</v>
      </c>
      <c r="C61" s="56">
        <v>35857</v>
      </c>
      <c r="D61" s="56">
        <v>69848</v>
      </c>
      <c r="E61" s="106">
        <v>1.2442455785019881E-2</v>
      </c>
      <c r="F61" s="175">
        <v>5.1630157858764819E-3</v>
      </c>
      <c r="G61" s="75">
        <f t="shared" si="0"/>
        <v>185.13025703417301</v>
      </c>
      <c r="H61" s="75">
        <f t="shared" si="1"/>
        <v>422.93151458861075</v>
      </c>
      <c r="I61" s="75">
        <f t="shared" si="2"/>
        <v>608.06177162278379</v>
      </c>
      <c r="J61" s="73">
        <f t="shared" si="3"/>
        <v>8.7055001091338874E-3</v>
      </c>
      <c r="K61" s="73">
        <f t="shared" si="4"/>
        <v>8.6677169629466588E-3</v>
      </c>
      <c r="L61" s="73">
        <f t="shared" si="11"/>
        <v>8.6774515914518919E-3</v>
      </c>
      <c r="M61" s="73">
        <f t="shared" si="12"/>
        <v>90412.582225913968</v>
      </c>
      <c r="N61" s="73">
        <f t="shared" si="5"/>
        <v>784.55080552354048</v>
      </c>
      <c r="O61" s="73">
        <f t="shared" si="6"/>
        <v>21063.028479149685</v>
      </c>
      <c r="P61" s="73">
        <f t="shared" si="7"/>
        <v>371867.60975704755</v>
      </c>
      <c r="Q61" s="73">
        <f t="shared" si="10"/>
        <v>90020.306823152205</v>
      </c>
      <c r="R61" s="73">
        <f>SUM(Q61:$Q$102)</f>
        <v>2131301.2634787564</v>
      </c>
      <c r="S61" s="73">
        <f t="shared" si="8"/>
        <v>23.573060419326072</v>
      </c>
      <c r="T61" s="73" t="s">
        <v>23</v>
      </c>
      <c r="U61" s="73" t="s">
        <v>24</v>
      </c>
      <c r="V61" s="73" t="s">
        <v>25</v>
      </c>
      <c r="W61" s="73" t="s">
        <v>26</v>
      </c>
      <c r="X61" s="73" t="s">
        <v>27</v>
      </c>
      <c r="Y61" s="73" t="s">
        <v>28</v>
      </c>
      <c r="Z61" s="73" t="s">
        <v>29</v>
      </c>
      <c r="AA61" s="73" t="s">
        <v>30</v>
      </c>
      <c r="AB61" s="73" t="s">
        <v>31</v>
      </c>
      <c r="AC61" s="73" t="s">
        <v>32</v>
      </c>
      <c r="AD61" s="73" t="s">
        <v>33</v>
      </c>
      <c r="AE61" s="85" t="s">
        <v>34</v>
      </c>
    </row>
    <row r="62" spans="1:31" ht="15" x14ac:dyDescent="0.25">
      <c r="A62" s="77">
        <v>60</v>
      </c>
      <c r="B62" s="56">
        <v>34791</v>
      </c>
      <c r="C62" s="56">
        <v>36856</v>
      </c>
      <c r="D62" s="56">
        <v>71647</v>
      </c>
      <c r="E62" s="106">
        <v>1.3612541418849034E-2</v>
      </c>
      <c r="F62" s="175">
        <v>5.6222589365970341E-3</v>
      </c>
      <c r="G62" s="75">
        <f t="shared" si="0"/>
        <v>207.21397536722029</v>
      </c>
      <c r="H62" s="75">
        <f t="shared" si="1"/>
        <v>473.59392850317676</v>
      </c>
      <c r="I62" s="75">
        <f t="shared" si="2"/>
        <v>680.80790387039701</v>
      </c>
      <c r="J62" s="73">
        <f t="shared" si="3"/>
        <v>9.5022527652294866E-3</v>
      </c>
      <c r="K62" s="73">
        <f t="shared" si="4"/>
        <v>9.4572490198806536E-3</v>
      </c>
      <c r="L62" s="73">
        <f t="shared" si="11"/>
        <v>9.4547733410926139E-3</v>
      </c>
      <c r="M62" s="73">
        <f t="shared" si="12"/>
        <v>89628.031420390427</v>
      </c>
      <c r="N62" s="73">
        <f t="shared" si="5"/>
        <v>847.41272208812006</v>
      </c>
      <c r="O62" s="73">
        <f t="shared" si="6"/>
        <v>20370.980555270726</v>
      </c>
      <c r="P62" s="73">
        <f t="shared" si="7"/>
        <v>350804.58127789781</v>
      </c>
      <c r="Q62" s="73">
        <f t="shared" si="10"/>
        <v>89204.32505934636</v>
      </c>
      <c r="R62" s="73">
        <f>SUM(Q62:$Q$102)</f>
        <v>2041280.9566556043</v>
      </c>
      <c r="S62" s="73">
        <f t="shared" si="8"/>
        <v>22.775028351132697</v>
      </c>
      <c r="T62" s="73"/>
      <c r="U62" s="73">
        <f>MIN(U78:U87)</f>
        <v>3.1962500445690267E-3</v>
      </c>
      <c r="V62" s="73"/>
      <c r="W62" s="73">
        <f>1-K62</f>
        <v>0.99054275098011935</v>
      </c>
      <c r="X62" s="73">
        <f>LN(W62)</f>
        <v>-9.5022527652294051E-3</v>
      </c>
      <c r="Y62" s="73">
        <f>SUM(X62:X69)</f>
        <v>-0.10027717569108904</v>
      </c>
      <c r="Z62" s="73">
        <f>SUM(X70:X77)</f>
        <v>-0.19365872149048791</v>
      </c>
      <c r="AA62" s="73">
        <f>SUM(X78:X85)</f>
        <v>-0.44287977369483994</v>
      </c>
      <c r="AB62" s="73">
        <f>(AA62-Z62)/(Z62-Y62)</f>
        <v>2.6688469340583176</v>
      </c>
      <c r="AC62" s="73">
        <f>(Y62-(Z62-Y62)/(AB62-1))/8</f>
        <v>-5.5401809101832842E-3</v>
      </c>
      <c r="AD62" s="73">
        <f>AB62^(1/8)</f>
        <v>1.1305517805366694</v>
      </c>
      <c r="AE62" s="85">
        <f>(AD62-1)*(Z62-Y62)/(AD62^60*(AB62-1)^2)</f>
        <v>-2.7783269339441833E-6</v>
      </c>
    </row>
    <row r="63" spans="1:31" ht="15" x14ac:dyDescent="0.25">
      <c r="A63" s="77">
        <v>61</v>
      </c>
      <c r="B63" s="56">
        <v>33908</v>
      </c>
      <c r="C63" s="56">
        <v>36147</v>
      </c>
      <c r="D63" s="56">
        <v>70055</v>
      </c>
      <c r="E63" s="106">
        <v>1.4864264093537968E-2</v>
      </c>
      <c r="F63" s="175">
        <v>6.0834846252606871E-3</v>
      </c>
      <c r="G63" s="75">
        <f t="shared" si="0"/>
        <v>219.89971874929805</v>
      </c>
      <c r="H63" s="75">
        <f t="shared" si="1"/>
        <v>504.01746688368542</v>
      </c>
      <c r="I63" s="75">
        <f t="shared" si="2"/>
        <v>723.91718563298343</v>
      </c>
      <c r="J63" s="73">
        <f t="shared" si="3"/>
        <v>1.0333554858796423E-2</v>
      </c>
      <c r="K63" s="73">
        <f t="shared" si="4"/>
        <v>1.0280347113552635E-2</v>
      </c>
      <c r="L63" s="73">
        <f t="shared" si="11"/>
        <v>1.0262585622664647E-2</v>
      </c>
      <c r="M63" s="73">
        <f t="shared" si="12"/>
        <v>88780.618698302307</v>
      </c>
      <c r="N63" s="73">
        <f t="shared" si="5"/>
        <v>911.11870102447574</v>
      </c>
      <c r="O63" s="73">
        <f t="shared" si="6"/>
        <v>19686.222001351056</v>
      </c>
      <c r="P63" s="73">
        <f t="shared" si="7"/>
        <v>330433.60072262713</v>
      </c>
      <c r="Q63" s="73">
        <f t="shared" si="10"/>
        <v>88325.059347790069</v>
      </c>
      <c r="R63" s="73">
        <f>SUM(Q63:$Q$102)</f>
        <v>1952076.6315962579</v>
      </c>
      <c r="S63" s="73">
        <f t="shared" si="8"/>
        <v>21.987643927441859</v>
      </c>
      <c r="T63" s="73"/>
      <c r="U63" s="73"/>
      <c r="V63" s="73"/>
      <c r="W63" s="73">
        <f t="shared" ref="W63:W102" si="13">1-K63</f>
        <v>0.98971965288644737</v>
      </c>
      <c r="X63" s="73">
        <f t="shared" ref="X63:X79" si="14">LN(W63)</f>
        <v>-1.03335548587963E-2</v>
      </c>
      <c r="Y63" s="73"/>
      <c r="Z63" s="73"/>
      <c r="AA63" s="73"/>
      <c r="AB63" s="73"/>
      <c r="AC63" s="73"/>
      <c r="AD63" s="73"/>
      <c r="AE63" s="85"/>
    </row>
    <row r="64" spans="1:31" ht="15" x14ac:dyDescent="0.25">
      <c r="A64" s="77">
        <v>62</v>
      </c>
      <c r="B64" s="56">
        <v>32014</v>
      </c>
      <c r="C64" s="56">
        <v>34736</v>
      </c>
      <c r="D64" s="56">
        <v>66750</v>
      </c>
      <c r="E64" s="106">
        <v>1.6160144793901217E-2</v>
      </c>
      <c r="F64" s="175">
        <v>6.5438608975900434E-3</v>
      </c>
      <c r="G64" s="75">
        <f t="shared" si="0"/>
        <v>227.30755213868775</v>
      </c>
      <c r="H64" s="75">
        <f t="shared" si="1"/>
        <v>517.35087543195357</v>
      </c>
      <c r="I64" s="75">
        <f t="shared" si="2"/>
        <v>744.65842757064138</v>
      </c>
      <c r="J64" s="73">
        <f t="shared" si="3"/>
        <v>1.1155931499185638E-2</v>
      </c>
      <c r="K64" s="73">
        <f t="shared" si="4"/>
        <v>1.1093934852992149E-2</v>
      </c>
      <c r="L64" s="73">
        <f t="shared" si="11"/>
        <v>1.1082608286724804E-2</v>
      </c>
      <c r="M64" s="73">
        <f t="shared" si="12"/>
        <v>87869.499997277831</v>
      </c>
      <c r="N64" s="73">
        <f t="shared" si="5"/>
        <v>973.8232488201902</v>
      </c>
      <c r="O64" s="73">
        <f t="shared" si="6"/>
        <v>19008.966304854057</v>
      </c>
      <c r="P64" s="73">
        <f t="shared" si="7"/>
        <v>310747.37872127601</v>
      </c>
      <c r="Q64" s="73">
        <f t="shared" si="10"/>
        <v>87382.588372867729</v>
      </c>
      <c r="R64" s="73">
        <f>SUM(Q64:$Q$102)</f>
        <v>1863751.5722484677</v>
      </c>
      <c r="S64" s="73">
        <f t="shared" si="8"/>
        <v>21.2104492720023</v>
      </c>
      <c r="T64" s="73"/>
      <c r="U64" s="73"/>
      <c r="V64" s="73"/>
      <c r="W64" s="73">
        <f t="shared" si="13"/>
        <v>0.98890606514700785</v>
      </c>
      <c r="X64" s="73">
        <f t="shared" si="14"/>
        <v>-1.115593149918568E-2</v>
      </c>
      <c r="Y64" s="73"/>
      <c r="Z64" s="73"/>
      <c r="AA64" s="73"/>
      <c r="AB64" s="73"/>
      <c r="AC64" s="73"/>
      <c r="AD64" s="73"/>
      <c r="AE64" s="85"/>
    </row>
    <row r="65" spans="1:31" ht="15" x14ac:dyDescent="0.25">
      <c r="A65" s="77">
        <v>63</v>
      </c>
      <c r="B65" s="56">
        <v>32313</v>
      </c>
      <c r="C65" s="56">
        <v>35870</v>
      </c>
      <c r="D65" s="56">
        <v>68183</v>
      </c>
      <c r="E65" s="106">
        <v>1.7476106379476587E-2</v>
      </c>
      <c r="F65" s="175">
        <v>7.013964882073712E-3</v>
      </c>
      <c r="G65" s="75">
        <f t="shared" si="0"/>
        <v>251.59092031998404</v>
      </c>
      <c r="H65" s="75">
        <f t="shared" si="1"/>
        <v>564.70542544002694</v>
      </c>
      <c r="I65" s="75">
        <f t="shared" si="2"/>
        <v>816.29634576001104</v>
      </c>
      <c r="J65" s="73">
        <f t="shared" si="3"/>
        <v>1.1972138887406114E-2</v>
      </c>
      <c r="K65" s="73">
        <f t="shared" si="4"/>
        <v>1.1900757977331811E-2</v>
      </c>
      <c r="L65" s="73">
        <f t="shared" si="11"/>
        <v>1.1919182686889318E-2</v>
      </c>
      <c r="M65" s="73">
        <f t="shared" si="12"/>
        <v>86895.676748457641</v>
      </c>
      <c r="N65" s="73">
        <f t="shared" si="5"/>
        <v>1035.7254458657408</v>
      </c>
      <c r="O65" s="73">
        <f t="shared" si="6"/>
        <v>18339.802319377381</v>
      </c>
      <c r="P65" s="73">
        <f t="shared" si="7"/>
        <v>291738.41241642204</v>
      </c>
      <c r="Q65" s="73">
        <f t="shared" si="10"/>
        <v>86377.814025524771</v>
      </c>
      <c r="R65" s="73">
        <f>SUM(Q65:$Q$102)</f>
        <v>1776368.9838755999</v>
      </c>
      <c r="S65" s="73">
        <f t="shared" si="8"/>
        <v>20.442547320481392</v>
      </c>
      <c r="T65" s="73"/>
      <c r="U65" s="73"/>
      <c r="V65" s="73"/>
      <c r="W65" s="73">
        <f t="shared" si="13"/>
        <v>0.98809924202266819</v>
      </c>
      <c r="X65" s="73">
        <f t="shared" si="14"/>
        <v>-1.1972138887406086E-2</v>
      </c>
      <c r="Y65" s="73"/>
      <c r="Z65" s="73"/>
      <c r="AA65" s="73"/>
      <c r="AB65" s="73"/>
      <c r="AC65" s="73"/>
      <c r="AD65" s="73"/>
      <c r="AE65" s="85"/>
    </row>
    <row r="66" spans="1:31" ht="15" x14ac:dyDescent="0.25">
      <c r="A66" s="77">
        <v>64</v>
      </c>
      <c r="B66" s="56">
        <v>31910</v>
      </c>
      <c r="C66" s="56">
        <v>35483</v>
      </c>
      <c r="D66" s="56">
        <v>67393</v>
      </c>
      <c r="E66" s="106">
        <v>1.8813266307217271E-2</v>
      </c>
      <c r="F66" s="175">
        <v>7.5176727429187573E-3</v>
      </c>
      <c r="G66" s="75">
        <f t="shared" si="0"/>
        <v>266.74958193698626</v>
      </c>
      <c r="H66" s="75">
        <f t="shared" si="1"/>
        <v>600.33132786330316</v>
      </c>
      <c r="I66" s="75">
        <f t="shared" si="2"/>
        <v>867.08090980028942</v>
      </c>
      <c r="J66" s="73">
        <f t="shared" si="3"/>
        <v>1.2866038161237657E-2</v>
      </c>
      <c r="K66" s="73">
        <f t="shared" si="4"/>
        <v>1.2783624516581882E-2</v>
      </c>
      <c r="L66" s="73">
        <f t="shared" si="11"/>
        <v>1.2770640902041901E-2</v>
      </c>
      <c r="M66" s="73">
        <f t="shared" si="12"/>
        <v>85859.9513025919</v>
      </c>
      <c r="N66" s="73">
        <f t="shared" si="5"/>
        <v>1096.4866059522028</v>
      </c>
      <c r="O66" s="73">
        <f t="shared" si="6"/>
        <v>17679.226209845154</v>
      </c>
      <c r="P66" s="73">
        <f t="shared" si="7"/>
        <v>273398.61009704467</v>
      </c>
      <c r="Q66" s="73">
        <f t="shared" si="10"/>
        <v>85311.707999615799</v>
      </c>
      <c r="R66" s="73">
        <f>SUM(Q66:$Q$102)</f>
        <v>1689991.1698500749</v>
      </c>
      <c r="S66" s="73">
        <f t="shared" si="8"/>
        <v>19.683113537930208</v>
      </c>
      <c r="T66" s="73"/>
      <c r="U66" s="73"/>
      <c r="V66" s="73"/>
      <c r="W66" s="73">
        <f t="shared" si="13"/>
        <v>0.98721637548341812</v>
      </c>
      <c r="X66" s="73">
        <f t="shared" si="14"/>
        <v>-1.2866038161237613E-2</v>
      </c>
      <c r="Y66" s="73"/>
      <c r="Z66" s="73"/>
      <c r="AA66" s="73"/>
      <c r="AB66" s="73"/>
      <c r="AC66" s="73"/>
      <c r="AD66" s="73"/>
      <c r="AE66" s="85"/>
    </row>
    <row r="67" spans="1:31" ht="15" x14ac:dyDescent="0.25">
      <c r="A67" s="77">
        <v>65</v>
      </c>
      <c r="B67" s="56">
        <v>30993</v>
      </c>
      <c r="C67" s="56">
        <v>34814</v>
      </c>
      <c r="D67" s="56">
        <v>65807</v>
      </c>
      <c r="E67" s="106">
        <v>2.0200360794211961E-2</v>
      </c>
      <c r="F67" s="175">
        <v>8.088841060361944E-3</v>
      </c>
      <c r="G67" s="75">
        <f t="shared" ref="G67:G102" si="15">C67*F67</f>
        <v>281.60491267544074</v>
      </c>
      <c r="H67" s="75">
        <f t="shared" ref="H67:H102" si="16">B67*E67</f>
        <v>626.06978209501131</v>
      </c>
      <c r="I67" s="75">
        <f t="shared" ref="I67:I102" si="17">G67+H67</f>
        <v>907.67469477045211</v>
      </c>
      <c r="J67" s="73">
        <f t="shared" ref="J67:J102" si="18">I67/D67</f>
        <v>1.3792980910396343E-2</v>
      </c>
      <c r="K67" s="73">
        <f t="shared" ref="K67:K102" si="19">1-($W$2^((-1)*J67))</f>
        <v>1.3698293589262556E-2</v>
      </c>
      <c r="L67" s="73">
        <f t="shared" si="11"/>
        <v>1.3681688939455918E-2</v>
      </c>
      <c r="M67" s="73">
        <f t="shared" si="12"/>
        <v>84763.464696639698</v>
      </c>
      <c r="N67" s="73">
        <f t="shared" ref="N67:N102" si="20">M67-M68</f>
        <v>1159.7073574099777</v>
      </c>
      <c r="O67" s="73">
        <f t="shared" ref="O67:O102" si="21">M67*$W$3^A67</f>
        <v>17027.757229749517</v>
      </c>
      <c r="P67" s="73">
        <f t="shared" ref="P67:P102" si="22">SUM(O67:O167)</f>
        <v>255719.3838871996</v>
      </c>
      <c r="Q67" s="73">
        <f t="shared" si="10"/>
        <v>84183.611017934716</v>
      </c>
      <c r="R67" s="73">
        <f>SUM(Q67:$Q$102)</f>
        <v>1604679.4618504595</v>
      </c>
      <c r="S67" s="73">
        <f t="shared" ref="S67:S102" si="23">R67/M67</f>
        <v>18.931263222821922</v>
      </c>
      <c r="T67" s="73"/>
      <c r="U67" s="73"/>
      <c r="V67" s="73"/>
      <c r="W67" s="73">
        <f t="shared" si="13"/>
        <v>0.98630170641073744</v>
      </c>
      <c r="X67" s="73">
        <f t="shared" si="14"/>
        <v>-1.3792980910396348E-2</v>
      </c>
      <c r="Y67" s="73"/>
      <c r="Z67" s="73"/>
      <c r="AA67" s="73"/>
      <c r="AB67" s="73"/>
      <c r="AC67" s="73"/>
      <c r="AD67" s="73"/>
      <c r="AE67" s="85"/>
    </row>
    <row r="68" spans="1:31" ht="15" x14ac:dyDescent="0.25">
      <c r="A68" s="77">
        <v>66</v>
      </c>
      <c r="B68" s="56">
        <v>31380</v>
      </c>
      <c r="C68" s="56">
        <v>36345</v>
      </c>
      <c r="D68" s="56">
        <v>67725</v>
      </c>
      <c r="E68" s="106">
        <v>2.1686446593412616E-2</v>
      </c>
      <c r="F68" s="175">
        <v>8.7665576262607181E-3</v>
      </c>
      <c r="G68" s="75">
        <f t="shared" si="15"/>
        <v>318.62053692644582</v>
      </c>
      <c r="H68" s="75">
        <f t="shared" si="16"/>
        <v>680.52069410128786</v>
      </c>
      <c r="I68" s="75">
        <f t="shared" si="17"/>
        <v>999.14123102773374</v>
      </c>
      <c r="J68" s="73">
        <f t="shared" si="18"/>
        <v>1.4752915925104965E-2</v>
      </c>
      <c r="K68" s="73">
        <f t="shared" si="19"/>
        <v>1.4644624851387733E-2</v>
      </c>
      <c r="L68" s="73">
        <f t="shared" si="11"/>
        <v>1.4659259968122593E-2</v>
      </c>
      <c r="M68" s="73">
        <f t="shared" si="12"/>
        <v>83603.75733922972</v>
      </c>
      <c r="N68" s="73">
        <f t="shared" si="20"/>
        <v>1225.5692131476098</v>
      </c>
      <c r="O68" s="73">
        <f t="shared" si="21"/>
        <v>16385.159758044403</v>
      </c>
      <c r="P68" s="73">
        <f t="shared" si="22"/>
        <v>238691.62665745011</v>
      </c>
      <c r="Q68" s="73">
        <f t="shared" ref="Q68:Q101" si="24">AVERAGEA(M68:M69)</f>
        <v>82990.972732655908</v>
      </c>
      <c r="R68" s="73">
        <f>SUM(Q68:$Q$102)</f>
        <v>1520495.8508325245</v>
      </c>
      <c r="S68" s="73">
        <f t="shared" si="23"/>
        <v>18.186932013868429</v>
      </c>
      <c r="T68" s="73"/>
      <c r="U68" s="73"/>
      <c r="V68" s="73"/>
      <c r="W68" s="73">
        <f t="shared" si="13"/>
        <v>0.98535537514861227</v>
      </c>
      <c r="X68" s="73">
        <f t="shared" si="14"/>
        <v>-1.4752915925105033E-2</v>
      </c>
      <c r="Y68" s="73"/>
      <c r="Z68" s="73"/>
      <c r="AA68" s="73"/>
      <c r="AB68" s="73"/>
      <c r="AC68" s="73"/>
      <c r="AD68" s="73"/>
      <c r="AE68" s="85"/>
    </row>
    <row r="69" spans="1:31" ht="15" x14ac:dyDescent="0.25">
      <c r="A69" s="77">
        <v>67</v>
      </c>
      <c r="B69" s="56">
        <v>31554</v>
      </c>
      <c r="C69" s="56">
        <v>37132</v>
      </c>
      <c r="D69" s="56">
        <v>68686</v>
      </c>
      <c r="E69" s="106">
        <v>2.3327797652315012E-2</v>
      </c>
      <c r="F69" s="175">
        <v>9.590532968159711E-3</v>
      </c>
      <c r="G69" s="75">
        <f t="shared" si="15"/>
        <v>356.11567017370641</v>
      </c>
      <c r="H69" s="75">
        <f t="shared" si="16"/>
        <v>736.08532712114788</v>
      </c>
      <c r="I69" s="75">
        <f t="shared" si="17"/>
        <v>1092.2009972948542</v>
      </c>
      <c r="J69" s="73">
        <f t="shared" si="18"/>
        <v>1.5901362683732555E-2</v>
      </c>
      <c r="K69" s="73">
        <f t="shared" si="19"/>
        <v>1.5775603479396882E-2</v>
      </c>
      <c r="L69" s="73">
        <f t="shared" si="11"/>
        <v>1.5750148889779103E-2</v>
      </c>
      <c r="M69" s="73">
        <f t="shared" si="12"/>
        <v>82378.18812608211</v>
      </c>
      <c r="N69" s="73">
        <f t="shared" si="20"/>
        <v>1297.4687282560335</v>
      </c>
      <c r="O69" s="73">
        <f t="shared" si="21"/>
        <v>15751.185796616595</v>
      </c>
      <c r="P69" s="73">
        <f t="shared" si="22"/>
        <v>222306.46689940567</v>
      </c>
      <c r="Q69" s="73">
        <f t="shared" si="24"/>
        <v>81729.453761954093</v>
      </c>
      <c r="R69" s="73">
        <f>SUM(Q69:$Q$102)</f>
        <v>1437504.8780998685</v>
      </c>
      <c r="S69" s="73">
        <f t="shared" si="23"/>
        <v>17.450066708188913</v>
      </c>
      <c r="T69" s="73"/>
      <c r="U69" s="73"/>
      <c r="V69" s="73"/>
      <c r="W69" s="73">
        <f t="shared" si="13"/>
        <v>0.98422439652060312</v>
      </c>
      <c r="X69" s="73">
        <f t="shared" si="14"/>
        <v>-1.5901362683732576E-2</v>
      </c>
      <c r="Y69" s="73"/>
      <c r="Z69" s="73"/>
      <c r="AA69" s="73"/>
      <c r="AB69" s="73"/>
      <c r="AC69" s="73"/>
      <c r="AD69" s="73"/>
      <c r="AE69" s="85"/>
    </row>
    <row r="70" spans="1:31" ht="15" x14ac:dyDescent="0.25">
      <c r="A70" s="77">
        <v>68</v>
      </c>
      <c r="B70" s="56">
        <v>30946</v>
      </c>
      <c r="C70" s="56">
        <v>38026</v>
      </c>
      <c r="D70" s="56">
        <v>68972</v>
      </c>
      <c r="E70" s="106">
        <v>2.5174317307443943E-2</v>
      </c>
      <c r="F70" s="175">
        <v>1.0597341540311261E-2</v>
      </c>
      <c r="G70" s="75">
        <f t="shared" si="15"/>
        <v>402.974509411876</v>
      </c>
      <c r="H70" s="75">
        <f t="shared" si="16"/>
        <v>779.04442339616025</v>
      </c>
      <c r="I70" s="75">
        <f t="shared" si="17"/>
        <v>1182.0189328080362</v>
      </c>
      <c r="J70" s="73">
        <f t="shared" si="18"/>
        <v>1.7137663585339503E-2</v>
      </c>
      <c r="K70" s="73">
        <f t="shared" si="19"/>
        <v>1.6991649134141529E-2</v>
      </c>
      <c r="L70" s="73">
        <f t="shared" si="11"/>
        <v>1.7026605601280838E-2</v>
      </c>
      <c r="M70" s="73">
        <f t="shared" si="12"/>
        <v>81080.719397826077</v>
      </c>
      <c r="N70" s="73">
        <f t="shared" si="20"/>
        <v>1380.529431054907</v>
      </c>
      <c r="O70" s="73">
        <f t="shared" si="21"/>
        <v>15124.977829394449</v>
      </c>
      <c r="P70" s="73">
        <f t="shared" si="22"/>
        <v>206555.2811027891</v>
      </c>
      <c r="Q70" s="73">
        <f t="shared" si="24"/>
        <v>80390.454682298616</v>
      </c>
      <c r="R70" s="73">
        <f>SUM(Q70:$Q$102)</f>
        <v>1355775.4243379144</v>
      </c>
      <c r="S70" s="73">
        <f t="shared" si="23"/>
        <v>16.721304823231073</v>
      </c>
      <c r="T70" s="73"/>
      <c r="U70" s="73"/>
      <c r="V70" s="73"/>
      <c r="W70" s="73">
        <f t="shared" si="13"/>
        <v>0.98300835086585847</v>
      </c>
      <c r="X70" s="73">
        <f t="shared" si="14"/>
        <v>-1.7137663585339597E-2</v>
      </c>
      <c r="Y70" s="73"/>
      <c r="Z70" s="73"/>
      <c r="AA70" s="73"/>
      <c r="AB70" s="73"/>
      <c r="AC70" s="73"/>
      <c r="AD70" s="73"/>
      <c r="AE70" s="85"/>
    </row>
    <row r="71" spans="1:31" ht="15" x14ac:dyDescent="0.25">
      <c r="A71" s="77">
        <v>69</v>
      </c>
      <c r="B71" s="56">
        <v>30005</v>
      </c>
      <c r="C71" s="56">
        <v>37402</v>
      </c>
      <c r="D71" s="56">
        <v>67407</v>
      </c>
      <c r="E71" s="106">
        <v>2.7259756729870105E-2</v>
      </c>
      <c r="F71" s="175">
        <v>1.1817612220778274E-2</v>
      </c>
      <c r="G71" s="75">
        <f t="shared" si="15"/>
        <v>442.002332281549</v>
      </c>
      <c r="H71" s="75">
        <f t="shared" si="16"/>
        <v>817.92900067975245</v>
      </c>
      <c r="I71" s="75">
        <f t="shared" si="17"/>
        <v>1259.9313329613015</v>
      </c>
      <c r="J71" s="73">
        <f t="shared" si="18"/>
        <v>1.8691401975481796E-2</v>
      </c>
      <c r="K71" s="73">
        <f t="shared" si="19"/>
        <v>1.851780101930145E-2</v>
      </c>
      <c r="L71" s="73">
        <f t="shared" si="11"/>
        <v>1.8538503017795221E-2</v>
      </c>
      <c r="M71" s="73">
        <f t="shared" si="12"/>
        <v>79700.18996677117</v>
      </c>
      <c r="N71" s="73">
        <f t="shared" si="20"/>
        <v>1477.5222122178384</v>
      </c>
      <c r="O71" s="73">
        <f t="shared" si="21"/>
        <v>14504.830046014862</v>
      </c>
      <c r="P71" s="73">
        <f t="shared" si="22"/>
        <v>191430.30327339467</v>
      </c>
      <c r="Q71" s="73">
        <f t="shared" si="24"/>
        <v>78961.428860662243</v>
      </c>
      <c r="R71" s="73">
        <f>SUM(Q71:$Q$102)</f>
        <v>1275384.9696556155</v>
      </c>
      <c r="S71" s="73">
        <f t="shared" si="23"/>
        <v>16.002282681977956</v>
      </c>
      <c r="T71" s="73"/>
      <c r="U71" s="73"/>
      <c r="V71" s="73"/>
      <c r="W71" s="73">
        <f t="shared" si="13"/>
        <v>0.98148219898069855</v>
      </c>
      <c r="X71" s="73">
        <f t="shared" si="14"/>
        <v>-1.8691401975481612E-2</v>
      </c>
      <c r="Y71" s="73"/>
      <c r="Z71" s="73"/>
      <c r="AA71" s="73"/>
      <c r="AB71" s="73"/>
      <c r="AC71" s="73"/>
      <c r="AD71" s="73"/>
      <c r="AE71" s="85"/>
    </row>
    <row r="72" spans="1:31" ht="15" x14ac:dyDescent="0.25">
      <c r="A72" s="77">
        <v>70</v>
      </c>
      <c r="B72" s="56">
        <v>28582</v>
      </c>
      <c r="C72" s="56">
        <v>36025</v>
      </c>
      <c r="D72" s="56">
        <v>64607</v>
      </c>
      <c r="E72" s="106">
        <v>2.9598321098406242E-2</v>
      </c>
      <c r="F72" s="175">
        <v>1.3274284233597958E-2</v>
      </c>
      <c r="G72" s="75">
        <f t="shared" si="15"/>
        <v>478.20608951536644</v>
      </c>
      <c r="H72" s="75">
        <f t="shared" si="16"/>
        <v>845.97921363464718</v>
      </c>
      <c r="I72" s="75">
        <f t="shared" si="17"/>
        <v>1324.1853031500136</v>
      </c>
      <c r="J72" s="73">
        <f t="shared" si="18"/>
        <v>2.0496003577785901E-2</v>
      </c>
      <c r="K72" s="73">
        <f t="shared" si="19"/>
        <v>2.0287388188060418E-2</v>
      </c>
      <c r="L72" s="73">
        <f t="shared" si="11"/>
        <v>2.0276720579049345E-2</v>
      </c>
      <c r="M72" s="73">
        <f t="shared" si="12"/>
        <v>78222.667754553331</v>
      </c>
      <c r="N72" s="73">
        <f t="shared" si="20"/>
        <v>1586.099177006894</v>
      </c>
      <c r="O72" s="73">
        <f t="shared" si="21"/>
        <v>13888.714351643133</v>
      </c>
      <c r="P72" s="73">
        <f t="shared" si="22"/>
        <v>176925.47322737981</v>
      </c>
      <c r="Q72" s="73">
        <f t="shared" si="24"/>
        <v>77429.618166049884</v>
      </c>
      <c r="R72" s="73">
        <f>SUM(Q72:$Q$102)</f>
        <v>1196423.5407949532</v>
      </c>
      <c r="S72" s="73">
        <f t="shared" si="23"/>
        <v>15.295100194601961</v>
      </c>
      <c r="T72" s="73"/>
      <c r="U72" s="73"/>
      <c r="V72" s="73"/>
      <c r="W72" s="73">
        <f t="shared" si="13"/>
        <v>0.97971261181193958</v>
      </c>
      <c r="X72" s="73">
        <f t="shared" si="14"/>
        <v>-2.0496003577785752E-2</v>
      </c>
      <c r="Y72" s="73"/>
      <c r="Z72" s="73"/>
      <c r="AA72" s="73"/>
      <c r="AB72" s="73"/>
      <c r="AC72" s="73"/>
      <c r="AD72" s="73"/>
      <c r="AE72" s="85"/>
    </row>
    <row r="73" spans="1:31" ht="15" x14ac:dyDescent="0.25">
      <c r="A73" s="77">
        <v>71</v>
      </c>
      <c r="B73" s="56">
        <v>27374</v>
      </c>
      <c r="C73" s="56">
        <v>35088</v>
      </c>
      <c r="D73" s="56">
        <v>62462</v>
      </c>
      <c r="E73" s="106">
        <v>3.2188723046086422E-2</v>
      </c>
      <c r="F73" s="175">
        <v>1.4982444839382561E-2</v>
      </c>
      <c r="G73" s="75">
        <f t="shared" si="15"/>
        <v>525.70402452425526</v>
      </c>
      <c r="H73" s="75">
        <f t="shared" si="16"/>
        <v>881.1341046635697</v>
      </c>
      <c r="I73" s="75">
        <f t="shared" si="17"/>
        <v>1406.838129187825</v>
      </c>
      <c r="J73" s="73">
        <f t="shared" si="18"/>
        <v>2.2523104114306698E-2</v>
      </c>
      <c r="K73" s="73">
        <f t="shared" si="19"/>
        <v>2.2271352622051266E-2</v>
      </c>
      <c r="L73" s="73">
        <f t="shared" ref="L73:L77" si="25">((105*K73+90*(K72+K74)+45*(K71+K75)-30*(K70+K76))/315)</f>
        <v>2.2245861543171486E-2</v>
      </c>
      <c r="M73" s="73">
        <f t="shared" si="12"/>
        <v>76636.568577546437</v>
      </c>
      <c r="N73" s="73">
        <f t="shared" si="20"/>
        <v>1704.8464937198733</v>
      </c>
      <c r="O73" s="73">
        <f t="shared" si="21"/>
        <v>13275.216362470861</v>
      </c>
      <c r="P73" s="73">
        <f t="shared" si="22"/>
        <v>163036.75887573668</v>
      </c>
      <c r="Q73" s="73">
        <f t="shared" si="24"/>
        <v>75784.145330686501</v>
      </c>
      <c r="R73" s="73">
        <f>SUM(Q73:$Q$102)</f>
        <v>1118993.9226289031</v>
      </c>
      <c r="S73" s="73">
        <f t="shared" si="23"/>
        <v>14.601305139290309</v>
      </c>
      <c r="T73" s="73"/>
      <c r="U73" s="73"/>
      <c r="V73" s="73"/>
      <c r="W73" s="73">
        <f t="shared" si="13"/>
        <v>0.97772864737794873</v>
      </c>
      <c r="X73" s="73">
        <f t="shared" si="14"/>
        <v>-2.2523104114306539E-2</v>
      </c>
      <c r="Y73" s="73"/>
      <c r="Z73" s="73"/>
      <c r="AA73" s="73"/>
      <c r="AB73" s="73"/>
      <c r="AC73" s="73"/>
      <c r="AD73" s="73"/>
      <c r="AE73" s="85"/>
    </row>
    <row r="74" spans="1:31" ht="15" x14ac:dyDescent="0.25">
      <c r="A74" s="77">
        <v>72</v>
      </c>
      <c r="B74" s="56">
        <v>26323</v>
      </c>
      <c r="C74" s="56">
        <v>34886</v>
      </c>
      <c r="D74" s="56">
        <v>61209</v>
      </c>
      <c r="E74" s="106">
        <v>3.5025083127179217E-2</v>
      </c>
      <c r="F74" s="175">
        <v>1.6951526058353521E-2</v>
      </c>
      <c r="G74" s="75">
        <f t="shared" si="15"/>
        <v>591.37093807172096</v>
      </c>
      <c r="H74" s="75">
        <f t="shared" si="16"/>
        <v>921.9652631567385</v>
      </c>
      <c r="I74" s="75">
        <f t="shared" si="17"/>
        <v>1513.3362012284595</v>
      </c>
      <c r="J74" s="73">
        <f t="shared" si="18"/>
        <v>2.4724079812257337E-2</v>
      </c>
      <c r="K74" s="73">
        <f t="shared" si="19"/>
        <v>2.442094314809562E-2</v>
      </c>
      <c r="L74" s="73">
        <f t="shared" si="25"/>
        <v>2.4423105975131851E-2</v>
      </c>
      <c r="M74" s="73">
        <f t="shared" ref="M74:M102" si="26">M73*(1-L73)</f>
        <v>74931.722083826564</v>
      </c>
      <c r="N74" s="73">
        <f t="shared" si="20"/>
        <v>1830.0653893524286</v>
      </c>
      <c r="O74" s="73">
        <f t="shared" si="21"/>
        <v>12663.314865673841</v>
      </c>
      <c r="P74" s="73">
        <f t="shared" si="22"/>
        <v>149761.54251326583</v>
      </c>
      <c r="Q74" s="73">
        <f t="shared" si="24"/>
        <v>74016.689389150357</v>
      </c>
      <c r="R74" s="73">
        <f>SUM(Q74:$Q$102)</f>
        <v>1043209.7772982165</v>
      </c>
      <c r="S74" s="73">
        <f t="shared" si="23"/>
        <v>13.922138024949854</v>
      </c>
      <c r="T74" s="73"/>
      <c r="U74" s="73"/>
      <c r="V74" s="73"/>
      <c r="W74" s="73">
        <f t="shared" si="13"/>
        <v>0.97557905685190438</v>
      </c>
      <c r="X74" s="73">
        <f t="shared" si="14"/>
        <v>-2.4724079812257344E-2</v>
      </c>
      <c r="Y74" s="73"/>
      <c r="Z74" s="73"/>
      <c r="AA74" s="73"/>
      <c r="AB74" s="73"/>
      <c r="AC74" s="73"/>
      <c r="AD74" s="73"/>
      <c r="AE74" s="85"/>
    </row>
    <row r="75" spans="1:31" ht="15" x14ac:dyDescent="0.25">
      <c r="A75" s="77">
        <v>73</v>
      </c>
      <c r="B75" s="56">
        <v>24678</v>
      </c>
      <c r="C75" s="56">
        <v>33788</v>
      </c>
      <c r="D75" s="56">
        <v>58466</v>
      </c>
      <c r="E75" s="106">
        <v>3.8111990890310352E-2</v>
      </c>
      <c r="F75" s="175">
        <v>1.9190345336340335E-2</v>
      </c>
      <c r="G75" s="75">
        <f t="shared" si="15"/>
        <v>648.40338822426725</v>
      </c>
      <c r="H75" s="75">
        <f t="shared" si="16"/>
        <v>940.52771119107888</v>
      </c>
      <c r="I75" s="75">
        <f t="shared" si="17"/>
        <v>1588.9310994153461</v>
      </c>
      <c r="J75" s="73">
        <f t="shared" si="18"/>
        <v>2.7177010560246059E-2</v>
      </c>
      <c r="K75" s="73">
        <f t="shared" si="19"/>
        <v>2.6811038446210356E-2</v>
      </c>
      <c r="L75" s="73">
        <f t="shared" si="25"/>
        <v>2.6817442326033319E-2</v>
      </c>
      <c r="M75" s="73">
        <f t="shared" si="26"/>
        <v>73101.656694474135</v>
      </c>
      <c r="N75" s="73">
        <f t="shared" si="20"/>
        <v>1960.3994623415492</v>
      </c>
      <c r="O75" s="73">
        <f t="shared" si="21"/>
        <v>12052.719399720027</v>
      </c>
      <c r="P75" s="73">
        <f t="shared" si="22"/>
        <v>137098.22764759199</v>
      </c>
      <c r="Q75" s="73">
        <f t="shared" si="24"/>
        <v>72121.456963303353</v>
      </c>
      <c r="R75" s="73">
        <f>SUM(Q75:$Q$102)</f>
        <v>969193.08790906623</v>
      </c>
      <c r="S75" s="73">
        <f t="shared" si="23"/>
        <v>13.25815490009721</v>
      </c>
      <c r="T75" s="73"/>
      <c r="U75" s="73"/>
      <c r="V75" s="73"/>
      <c r="W75" s="73">
        <f t="shared" si="13"/>
        <v>0.97318896155378964</v>
      </c>
      <c r="X75" s="73">
        <f t="shared" si="14"/>
        <v>-2.717701056024607E-2</v>
      </c>
      <c r="Y75" s="73"/>
      <c r="Z75" s="73"/>
      <c r="AA75" s="73"/>
      <c r="AB75" s="73"/>
      <c r="AC75" s="73"/>
      <c r="AD75" s="73"/>
      <c r="AE75" s="85"/>
    </row>
    <row r="76" spans="1:31" ht="15" x14ac:dyDescent="0.25">
      <c r="A76" s="77">
        <v>74</v>
      </c>
      <c r="B76" s="56">
        <v>22439</v>
      </c>
      <c r="C76" s="56">
        <v>31489</v>
      </c>
      <c r="D76" s="56">
        <v>53928</v>
      </c>
      <c r="E76" s="106">
        <v>4.1479230450010257E-2</v>
      </c>
      <c r="F76" s="175">
        <v>2.171461533191401E-2</v>
      </c>
      <c r="G76" s="75">
        <f t="shared" si="15"/>
        <v>683.77152218664025</v>
      </c>
      <c r="H76" s="75">
        <f t="shared" si="16"/>
        <v>930.75245206778015</v>
      </c>
      <c r="I76" s="75">
        <f t="shared" si="17"/>
        <v>1614.5239742544204</v>
      </c>
      <c r="J76" s="73">
        <f t="shared" si="18"/>
        <v>2.9938510129328372E-2</v>
      </c>
      <c r="K76" s="73">
        <f t="shared" si="19"/>
        <v>2.9494792046473095E-2</v>
      </c>
      <c r="L76" s="73">
        <f t="shared" si="25"/>
        <v>2.9478339358327367E-2</v>
      </c>
      <c r="M76" s="73">
        <f t="shared" si="26"/>
        <v>71141.257232132586</v>
      </c>
      <c r="N76" s="73">
        <f t="shared" si="20"/>
        <v>2097.1261230668606</v>
      </c>
      <c r="O76" s="73">
        <f t="shared" si="21"/>
        <v>11443.411016923095</v>
      </c>
      <c r="P76" s="73">
        <f t="shared" si="22"/>
        <v>125045.50824787193</v>
      </c>
      <c r="Q76" s="73">
        <f t="shared" si="24"/>
        <v>70092.694170599163</v>
      </c>
      <c r="R76" s="73">
        <f>SUM(Q76:$Q$102)</f>
        <v>897071.63094576274</v>
      </c>
      <c r="S76" s="73">
        <f t="shared" si="23"/>
        <v>12.609724171989749</v>
      </c>
      <c r="T76" s="73"/>
      <c r="U76" s="73"/>
      <c r="V76" s="73"/>
      <c r="W76" s="73">
        <f t="shared" si="13"/>
        <v>0.9705052079535269</v>
      </c>
      <c r="X76" s="73">
        <f t="shared" si="14"/>
        <v>-2.993851012932832E-2</v>
      </c>
      <c r="Y76" s="73"/>
      <c r="Z76" s="73"/>
      <c r="AA76" s="73"/>
      <c r="AB76" s="73"/>
      <c r="AC76" s="73"/>
      <c r="AD76" s="73"/>
      <c r="AE76" s="85"/>
    </row>
    <row r="77" spans="1:31" ht="15" x14ac:dyDescent="0.25">
      <c r="A77" s="77">
        <v>75</v>
      </c>
      <c r="B77" s="56">
        <v>19500</v>
      </c>
      <c r="C77" s="56">
        <v>28317</v>
      </c>
      <c r="D77" s="56">
        <v>47817</v>
      </c>
      <c r="E77" s="106">
        <v>4.5191391967381055E-2</v>
      </c>
      <c r="F77" s="175">
        <v>2.4555555479608551E-2</v>
      </c>
      <c r="G77" s="75">
        <f t="shared" si="15"/>
        <v>695.33966451607535</v>
      </c>
      <c r="H77" s="75">
        <f t="shared" si="16"/>
        <v>881.23214336393062</v>
      </c>
      <c r="I77" s="75">
        <f t="shared" si="17"/>
        <v>1576.571807880006</v>
      </c>
      <c r="J77" s="73">
        <f t="shared" si="18"/>
        <v>3.2970947735742641E-2</v>
      </c>
      <c r="K77" s="73">
        <f t="shared" si="19"/>
        <v>3.2433330816733941E-2</v>
      </c>
      <c r="L77" s="73">
        <f t="shared" si="25"/>
        <v>3.2434738176626073E-2</v>
      </c>
      <c r="M77" s="73">
        <f t="shared" si="26"/>
        <v>69044.131109065725</v>
      </c>
      <c r="N77" s="73">
        <f t="shared" si="20"/>
        <v>2239.4283151551936</v>
      </c>
      <c r="O77" s="73">
        <f t="shared" si="21"/>
        <v>10835.198305901869</v>
      </c>
      <c r="P77" s="73">
        <f t="shared" si="22"/>
        <v>113602.09723094884</v>
      </c>
      <c r="Q77" s="73">
        <f t="shared" si="24"/>
        <v>67924.416951488121</v>
      </c>
      <c r="R77" s="73">
        <f>SUM(Q77:$Q$102)</f>
        <v>826978.93677516363</v>
      </c>
      <c r="S77" s="73">
        <f t="shared" si="23"/>
        <v>11.977541370878061</v>
      </c>
      <c r="T77" s="73"/>
      <c r="U77" s="73"/>
      <c r="V77" s="73"/>
      <c r="W77" s="73">
        <f t="shared" si="13"/>
        <v>0.96756666918326606</v>
      </c>
      <c r="X77" s="73">
        <f t="shared" si="14"/>
        <v>-3.2970947735742662E-2</v>
      </c>
      <c r="Y77" s="73"/>
      <c r="Z77" s="73"/>
      <c r="AA77" s="73"/>
      <c r="AB77" s="73"/>
      <c r="AC77" s="73"/>
      <c r="AD77" s="73"/>
      <c r="AE77" s="85"/>
    </row>
    <row r="78" spans="1:31" ht="15" x14ac:dyDescent="0.25">
      <c r="A78" s="77">
        <v>76</v>
      </c>
      <c r="B78" s="56">
        <v>18140</v>
      </c>
      <c r="C78" s="56">
        <v>27066</v>
      </c>
      <c r="D78" s="56">
        <v>45206</v>
      </c>
      <c r="E78" s="106">
        <v>4.9349308532123236E-2</v>
      </c>
      <c r="F78" s="175">
        <v>2.7767701435342605E-2</v>
      </c>
      <c r="G78" s="75">
        <f t="shared" si="15"/>
        <v>751.56060704898289</v>
      </c>
      <c r="H78" s="75">
        <f t="shared" si="16"/>
        <v>895.19645677271546</v>
      </c>
      <c r="I78" s="75">
        <f t="shared" si="17"/>
        <v>1646.7570638216985</v>
      </c>
      <c r="J78" s="73">
        <f t="shared" si="18"/>
        <v>3.6427842848774462E-2</v>
      </c>
      <c r="K78" s="73">
        <f t="shared" si="19"/>
        <v>3.5772332692209918E-2</v>
      </c>
      <c r="L78">
        <f>IF(T78=1,1-V78,((105*K78+90*(K77+K79)+45*(K76+K80)-30*(K75+K81))/315))</f>
        <v>3.2576082647640892E-2</v>
      </c>
      <c r="M78" s="73">
        <f t="shared" si="26"/>
        <v>66804.702793910532</v>
      </c>
      <c r="N78" s="73">
        <f t="shared" si="20"/>
        <v>2176.2355194655174</v>
      </c>
      <c r="O78" s="73">
        <f t="shared" si="21"/>
        <v>10228.059986105483</v>
      </c>
      <c r="P78" s="73">
        <f t="shared" si="22"/>
        <v>102766.89892504697</v>
      </c>
      <c r="Q78" s="73">
        <f t="shared" si="24"/>
        <v>65716.58503417777</v>
      </c>
      <c r="R78" s="73">
        <f>SUM(Q78:$Q$102)</f>
        <v>759054.51982367551</v>
      </c>
      <c r="S78" s="73">
        <f t="shared" si="23"/>
        <v>11.362291696219714</v>
      </c>
      <c r="T78" s="73">
        <f>IF(U78=$U$62,1,0)</f>
        <v>1</v>
      </c>
      <c r="U78" s="73">
        <f>ABS(W78-V78)</f>
        <v>3.1962500445690267E-3</v>
      </c>
      <c r="V78" s="73">
        <f>$W$2^($AC$62+$AE$62*$AD$62^A77)</f>
        <v>0.96742391735235911</v>
      </c>
      <c r="W78" s="73">
        <f t="shared" si="13"/>
        <v>0.96422766730779008</v>
      </c>
      <c r="X78" s="73">
        <f t="shared" si="14"/>
        <v>-3.6427842848774372E-2</v>
      </c>
      <c r="Y78" s="73"/>
      <c r="Z78" s="73"/>
      <c r="AA78" s="73"/>
      <c r="AB78" s="73"/>
      <c r="AC78" s="73"/>
      <c r="AD78" s="73"/>
      <c r="AE78" s="85"/>
    </row>
    <row r="79" spans="1:31" ht="15" x14ac:dyDescent="0.25">
      <c r="A79" s="77">
        <v>77</v>
      </c>
      <c r="B79" s="56">
        <v>16209</v>
      </c>
      <c r="C79" s="56">
        <v>25384</v>
      </c>
      <c r="D79" s="56">
        <v>41593</v>
      </c>
      <c r="E79" s="106">
        <v>5.4083023633161781E-2</v>
      </c>
      <c r="F79" s="175">
        <v>3.1434211101958251E-2</v>
      </c>
      <c r="G79" s="75">
        <f t="shared" si="15"/>
        <v>797.92601461210825</v>
      </c>
      <c r="H79" s="75">
        <f t="shared" si="16"/>
        <v>876.63173006991929</v>
      </c>
      <c r="I79" s="75">
        <f t="shared" si="17"/>
        <v>1674.5577446820275</v>
      </c>
      <c r="J79" s="73">
        <f t="shared" si="18"/>
        <v>4.0260566554036196E-2</v>
      </c>
      <c r="K79" s="73">
        <f t="shared" si="19"/>
        <v>3.946087782745844E-2</v>
      </c>
      <c r="L79" s="73">
        <f t="shared" ref="L79:L102" si="27">IF(T79=1,1-V79,((105*K79+90*(K78+K80)+45*(K77+K81)-30*(K76+K82))/315))</f>
        <v>3.6052931089581741E-2</v>
      </c>
      <c r="M79" s="73">
        <f t="shared" si="26"/>
        <v>64628.467274445014</v>
      </c>
      <c r="N79" s="73">
        <f t="shared" si="20"/>
        <v>2330.0456770708552</v>
      </c>
      <c r="O79" s="73">
        <f t="shared" si="21"/>
        <v>9653.5315694371529</v>
      </c>
      <c r="P79" s="73">
        <f t="shared" si="22"/>
        <v>92538.838938941481</v>
      </c>
      <c r="Q79" s="73">
        <f t="shared" si="24"/>
        <v>63463.444435909587</v>
      </c>
      <c r="R79" s="73">
        <f>SUM(Q79:$Q$102)</f>
        <v>693337.93478949775</v>
      </c>
      <c r="S79" s="73">
        <f t="shared" si="23"/>
        <v>10.728057836266421</v>
      </c>
      <c r="T79" s="73">
        <f>IF(T78=1,1,IF(U79=$U$62,1,T78))</f>
        <v>1</v>
      </c>
      <c r="U79" s="73">
        <f t="shared" ref="U79:U87" si="28">ABS(W79-V79)</f>
        <v>3.4079467378766992E-3</v>
      </c>
      <c r="V79" s="73">
        <f t="shared" ref="V79:V103" si="29">$W$2^($AC$62+$AE$62*$AD$62^A78)</f>
        <v>0.96394706891041826</v>
      </c>
      <c r="W79" s="73">
        <f t="shared" si="13"/>
        <v>0.96053912217254156</v>
      </c>
      <c r="X79" s="73">
        <f t="shared" si="14"/>
        <v>-4.0260566554036245E-2</v>
      </c>
      <c r="Y79" s="73"/>
      <c r="Z79" s="73"/>
      <c r="AA79" s="73"/>
      <c r="AB79" s="73"/>
      <c r="AC79" s="73"/>
      <c r="AD79" s="73"/>
      <c r="AE79" s="85"/>
    </row>
    <row r="80" spans="1:31" ht="15" x14ac:dyDescent="0.25">
      <c r="A80" s="77">
        <v>78</v>
      </c>
      <c r="B80" s="56">
        <v>12957</v>
      </c>
      <c r="C80" s="56">
        <v>21191</v>
      </c>
      <c r="D80" s="56">
        <v>34148</v>
      </c>
      <c r="E80" s="106">
        <v>5.9538250932199659E-2</v>
      </c>
      <c r="F80" s="175">
        <v>3.566866461732935E-2</v>
      </c>
      <c r="G80" s="75">
        <f t="shared" si="15"/>
        <v>755.85467190582631</v>
      </c>
      <c r="H80" s="75">
        <f t="shared" si="16"/>
        <v>771.43711732851102</v>
      </c>
      <c r="I80" s="75">
        <f t="shared" si="17"/>
        <v>1527.2917892343373</v>
      </c>
      <c r="J80" s="73">
        <f t="shared" si="18"/>
        <v>4.472565858130307E-2</v>
      </c>
      <c r="K80" s="73">
        <f t="shared" si="19"/>
        <v>4.3740212482451635E-2</v>
      </c>
      <c r="L80" s="73">
        <f t="shared" si="27"/>
        <v>3.9968641655123816E-2</v>
      </c>
      <c r="M80" s="73">
        <f t="shared" si="26"/>
        <v>62298.421597374159</v>
      </c>
      <c r="N80" s="73">
        <f t="shared" si="20"/>
        <v>2489.9832885052747</v>
      </c>
      <c r="O80" s="73">
        <f t="shared" si="21"/>
        <v>9078.5302058469606</v>
      </c>
      <c r="P80" s="73">
        <f t="shared" si="22"/>
        <v>82885.307369504313</v>
      </c>
      <c r="Q80" s="73">
        <f t="shared" si="24"/>
        <v>61053.429953121522</v>
      </c>
      <c r="R80" s="73">
        <f>SUM(Q80:$Q$102)</f>
        <v>629874.49035358825</v>
      </c>
      <c r="S80" s="73">
        <f t="shared" si="23"/>
        <v>10.110601106788508</v>
      </c>
      <c r="T80" s="73">
        <f t="shared" ref="T80:T87" si="30">IF(T79=1,1,IF(U80=$U$62,1,T79))</f>
        <v>1</v>
      </c>
      <c r="U80" s="73">
        <f t="shared" si="28"/>
        <v>3.7715708273278192E-3</v>
      </c>
      <c r="V80" s="73">
        <f t="shared" si="29"/>
        <v>0.96003135834487618</v>
      </c>
      <c r="W80" s="73">
        <f t="shared" si="13"/>
        <v>0.95625978751754837</v>
      </c>
      <c r="X80" s="73">
        <f>LN(W80)</f>
        <v>-4.4725658581303035E-2</v>
      </c>
      <c r="Y80" s="73"/>
      <c r="Z80" s="73"/>
      <c r="AA80" s="73"/>
      <c r="AB80" s="73"/>
      <c r="AC80" s="73"/>
      <c r="AD80" s="73"/>
      <c r="AE80" s="85"/>
    </row>
    <row r="81" spans="1:31" ht="15" x14ac:dyDescent="0.25">
      <c r="A81" s="77">
        <v>79</v>
      </c>
      <c r="B81" s="56">
        <v>11038</v>
      </c>
      <c r="C81" s="56">
        <v>19160</v>
      </c>
      <c r="D81" s="56">
        <v>30198</v>
      </c>
      <c r="E81" s="106">
        <v>6.5859223678238307E-2</v>
      </c>
      <c r="F81" s="175">
        <v>4.0613007983433508E-2</v>
      </c>
      <c r="G81" s="75">
        <f t="shared" si="15"/>
        <v>778.14523296258596</v>
      </c>
      <c r="H81" s="75">
        <f t="shared" si="16"/>
        <v>726.95411096039447</v>
      </c>
      <c r="I81" s="75">
        <f t="shared" si="17"/>
        <v>1505.0993439229806</v>
      </c>
      <c r="J81" s="73">
        <f t="shared" si="18"/>
        <v>4.9841027350254342E-2</v>
      </c>
      <c r="K81" s="73">
        <f t="shared" si="19"/>
        <v>4.8619344016640698E-2</v>
      </c>
      <c r="L81" s="73">
        <f t="shared" si="27"/>
        <v>4.4376401903659768E-2</v>
      </c>
      <c r="M81" s="73">
        <f t="shared" si="26"/>
        <v>59808.438308868885</v>
      </c>
      <c r="N81" s="73">
        <f t="shared" si="20"/>
        <v>2654.0832956246086</v>
      </c>
      <c r="O81" s="73">
        <f t="shared" si="21"/>
        <v>8503.0962783358518</v>
      </c>
      <c r="P81" s="73">
        <f t="shared" si="22"/>
        <v>73806.777163657345</v>
      </c>
      <c r="Q81" s="73">
        <f t="shared" si="24"/>
        <v>58481.396661056584</v>
      </c>
      <c r="R81" s="73">
        <f>SUM(Q81:$Q$102)</f>
        <v>568821.06040046678</v>
      </c>
      <c r="S81" s="73">
        <f t="shared" si="23"/>
        <v>9.510715820113921</v>
      </c>
      <c r="T81" s="73">
        <f t="shared" si="30"/>
        <v>1</v>
      </c>
      <c r="U81" s="73">
        <f t="shared" si="28"/>
        <v>4.2429421129809297E-3</v>
      </c>
      <c r="V81" s="73">
        <f t="shared" si="29"/>
        <v>0.95562359809634023</v>
      </c>
      <c r="W81" s="73">
        <f t="shared" si="13"/>
        <v>0.9513806559833593</v>
      </c>
      <c r="X81" s="73">
        <f t="shared" ref="X81:X102" si="31">LN(W81)</f>
        <v>-4.9841027350254224E-2</v>
      </c>
      <c r="Y81" s="84"/>
      <c r="Z81" s="84"/>
      <c r="AA81" s="73"/>
      <c r="AB81" s="73"/>
      <c r="AC81" s="73"/>
      <c r="AD81" s="73"/>
      <c r="AE81" s="85"/>
    </row>
    <row r="82" spans="1:31" ht="15" x14ac:dyDescent="0.25">
      <c r="A82" s="77">
        <v>80</v>
      </c>
      <c r="B82" s="56">
        <v>10590</v>
      </c>
      <c r="C82" s="56">
        <v>19208</v>
      </c>
      <c r="D82" s="56">
        <v>29798</v>
      </c>
      <c r="E82" s="106">
        <v>7.3170806880854089E-2</v>
      </c>
      <c r="F82" s="175">
        <v>4.6431499606173314E-2</v>
      </c>
      <c r="G82" s="75">
        <f t="shared" si="15"/>
        <v>891.85624443537699</v>
      </c>
      <c r="H82" s="75">
        <f t="shared" si="16"/>
        <v>774.87884486824476</v>
      </c>
      <c r="I82" s="75">
        <f t="shared" si="17"/>
        <v>1666.7350893036219</v>
      </c>
      <c r="J82" s="73">
        <f t="shared" si="18"/>
        <v>5.5934461685469554E-2</v>
      </c>
      <c r="K82" s="73">
        <f t="shared" si="19"/>
        <v>5.4398893037597151E-2</v>
      </c>
      <c r="L82" s="73">
        <f t="shared" si="27"/>
        <v>4.933523530775652E-2</v>
      </c>
      <c r="M82" s="73">
        <f t="shared" si="26"/>
        <v>57154.355013244276</v>
      </c>
      <c r="N82" s="73">
        <f t="shared" si="20"/>
        <v>2819.7235534414576</v>
      </c>
      <c r="O82" s="73">
        <f t="shared" si="21"/>
        <v>7927.5702053296627</v>
      </c>
      <c r="P82" s="73">
        <f t="shared" si="22"/>
        <v>65303.680885321512</v>
      </c>
      <c r="Q82" s="73">
        <f t="shared" si="24"/>
        <v>55744.493236523544</v>
      </c>
      <c r="R82" s="73">
        <f>SUM(Q82:$Q$102)</f>
        <v>510339.66373941023</v>
      </c>
      <c r="S82" s="73">
        <f t="shared" si="23"/>
        <v>8.9291474572873781</v>
      </c>
      <c r="T82" s="73">
        <f t="shared" si="30"/>
        <v>1</v>
      </c>
      <c r="U82" s="73">
        <f t="shared" si="28"/>
        <v>5.0636577298406316E-3</v>
      </c>
      <c r="V82" s="73">
        <f t="shared" si="29"/>
        <v>0.95066476469224348</v>
      </c>
      <c r="W82" s="73">
        <f t="shared" si="13"/>
        <v>0.94560110696240285</v>
      </c>
      <c r="X82" s="73">
        <f t="shared" si="31"/>
        <v>-5.5934461685469415E-2</v>
      </c>
      <c r="Y82" s="73"/>
      <c r="Z82" s="73"/>
      <c r="AA82" s="73"/>
      <c r="AB82" s="73"/>
      <c r="AC82" s="73"/>
      <c r="AD82" s="73"/>
      <c r="AE82" s="85"/>
    </row>
    <row r="83" spans="1:31" ht="15" x14ac:dyDescent="0.25">
      <c r="A83" s="77">
        <v>81</v>
      </c>
      <c r="B83" s="56">
        <v>9167</v>
      </c>
      <c r="C83" s="56">
        <v>16963</v>
      </c>
      <c r="D83" s="56">
        <v>26130</v>
      </c>
      <c r="E83" s="106">
        <v>8.1562558877400604E-2</v>
      </c>
      <c r="F83" s="175">
        <v>5.3300309961229198E-2</v>
      </c>
      <c r="G83" s="75">
        <f t="shared" si="15"/>
        <v>904.13315787233091</v>
      </c>
      <c r="H83" s="75">
        <f t="shared" si="16"/>
        <v>747.6839772291313</v>
      </c>
      <c r="I83" s="75">
        <f t="shared" si="17"/>
        <v>1651.8171351014621</v>
      </c>
      <c r="J83" s="73">
        <f t="shared" si="18"/>
        <v>6.3215351515555379E-2</v>
      </c>
      <c r="K83" s="73">
        <f t="shared" si="19"/>
        <v>6.1258707440158822E-2</v>
      </c>
      <c r="L83" s="73">
        <f t="shared" si="27"/>
        <v>5.4910470023314284E-2</v>
      </c>
      <c r="M83" s="73">
        <f t="shared" si="26"/>
        <v>54334.631459802818</v>
      </c>
      <c r="N83" s="73">
        <f t="shared" si="20"/>
        <v>2983.5401520013329</v>
      </c>
      <c r="O83" s="73">
        <f t="shared" si="21"/>
        <v>7352.6455256887466</v>
      </c>
      <c r="P83" s="73">
        <f t="shared" si="22"/>
        <v>57376.110679991849</v>
      </c>
      <c r="Q83" s="73">
        <f t="shared" si="24"/>
        <v>52842.861383802156</v>
      </c>
      <c r="R83" s="73">
        <f>SUM(Q83:$Q$102)</f>
        <v>454595.17050288664</v>
      </c>
      <c r="S83" s="73">
        <f t="shared" si="23"/>
        <v>8.3665823856594965</v>
      </c>
      <c r="T83" s="73">
        <f t="shared" si="30"/>
        <v>1</v>
      </c>
      <c r="U83" s="73">
        <f t="shared" si="28"/>
        <v>6.3482374168445377E-3</v>
      </c>
      <c r="V83" s="73">
        <f t="shared" si="29"/>
        <v>0.94508952997668572</v>
      </c>
      <c r="W83" s="73">
        <f t="shared" si="13"/>
        <v>0.93874129255984118</v>
      </c>
      <c r="X83" s="73">
        <f t="shared" si="31"/>
        <v>-6.3215351515555324E-2</v>
      </c>
      <c r="Y83" s="73"/>
      <c r="Z83" s="73"/>
      <c r="AA83" s="73"/>
      <c r="AB83" s="73"/>
      <c r="AC83" s="73"/>
      <c r="AD83" s="73"/>
      <c r="AE83" s="85"/>
    </row>
    <row r="84" spans="1:31" ht="15" x14ac:dyDescent="0.25">
      <c r="A84" s="77">
        <v>82</v>
      </c>
      <c r="B84" s="56">
        <v>8187</v>
      </c>
      <c r="C84" s="56">
        <v>16001</v>
      </c>
      <c r="D84" s="56">
        <v>24188</v>
      </c>
      <c r="E84" s="106">
        <v>9.1077357335897668E-2</v>
      </c>
      <c r="F84" s="175">
        <v>6.1392191144342162E-2</v>
      </c>
      <c r="G84" s="75">
        <f t="shared" si="15"/>
        <v>982.33645050061898</v>
      </c>
      <c r="H84" s="75">
        <f t="shared" si="16"/>
        <v>745.65032450899423</v>
      </c>
      <c r="I84" s="75">
        <f t="shared" si="17"/>
        <v>1727.9867750096132</v>
      </c>
      <c r="J84" s="73">
        <f t="shared" si="18"/>
        <v>7.143983690299377E-2</v>
      </c>
      <c r="K84" s="73">
        <f t="shared" si="19"/>
        <v>6.8947709100826593E-2</v>
      </c>
      <c r="L84" s="73">
        <f t="shared" si="27"/>
        <v>6.1174193818396061E-2</v>
      </c>
      <c r="M84" s="73">
        <f t="shared" si="26"/>
        <v>51351.091307801486</v>
      </c>
      <c r="N84" s="73">
        <f t="shared" si="20"/>
        <v>3141.3616124496039</v>
      </c>
      <c r="O84" s="73">
        <f t="shared" si="21"/>
        <v>6779.4227355691301</v>
      </c>
      <c r="P84" s="73">
        <f t="shared" si="22"/>
        <v>50023.465154303107</v>
      </c>
      <c r="Q84" s="73">
        <f t="shared" si="24"/>
        <v>49780.410501576684</v>
      </c>
      <c r="R84" s="73">
        <f>SUM(Q84:$Q$102)</f>
        <v>401752.3091190845</v>
      </c>
      <c r="S84" s="73">
        <f t="shared" si="23"/>
        <v>7.823637217580389</v>
      </c>
      <c r="T84" s="73">
        <f t="shared" si="30"/>
        <v>1</v>
      </c>
      <c r="U84" s="73">
        <f t="shared" si="28"/>
        <v>7.773515282430532E-3</v>
      </c>
      <c r="V84" s="73">
        <f t="shared" si="29"/>
        <v>0.93882580618160394</v>
      </c>
      <c r="W84" s="73">
        <f t="shared" si="13"/>
        <v>0.93105229089917341</v>
      </c>
      <c r="X84" s="73">
        <f t="shared" si="31"/>
        <v>-7.1439836902993561E-2</v>
      </c>
      <c r="Y84" s="73"/>
      <c r="Z84" s="73"/>
      <c r="AA84" s="73"/>
      <c r="AB84" s="73"/>
      <c r="AC84" s="73"/>
      <c r="AD84" s="73"/>
      <c r="AE84" s="85"/>
    </row>
    <row r="85" spans="1:31" ht="15" x14ac:dyDescent="0.25">
      <c r="A85" s="77">
        <v>83</v>
      </c>
      <c r="B85" s="56">
        <v>7307</v>
      </c>
      <c r="C85" s="56">
        <v>14839</v>
      </c>
      <c r="D85" s="56">
        <v>22146</v>
      </c>
      <c r="E85" s="106">
        <v>0.10170674148565546</v>
      </c>
      <c r="F85" s="175">
        <v>7.0855891618824982E-2</v>
      </c>
      <c r="G85" s="75">
        <f t="shared" si="15"/>
        <v>1051.4305757317438</v>
      </c>
      <c r="H85" s="75">
        <f t="shared" si="16"/>
        <v>743.17116003568447</v>
      </c>
      <c r="I85" s="75">
        <f t="shared" si="17"/>
        <v>1794.6017357674282</v>
      </c>
      <c r="J85" s="73">
        <f t="shared" si="18"/>
        <v>8.1035028256453909E-2</v>
      </c>
      <c r="K85" s="73">
        <f t="shared" si="19"/>
        <v>7.7838610826766463E-2</v>
      </c>
      <c r="L85" s="73">
        <f t="shared" si="27"/>
        <v>6.8205675249998543E-2</v>
      </c>
      <c r="M85" s="73">
        <f t="shared" si="26"/>
        <v>48209.729695351882</v>
      </c>
      <c r="N85" s="73">
        <f t="shared" si="20"/>
        <v>3288.1771674913834</v>
      </c>
      <c r="O85" s="73">
        <f t="shared" si="21"/>
        <v>6209.4605026015461</v>
      </c>
      <c r="P85" s="73">
        <f t="shared" si="22"/>
        <v>43244.042418733981</v>
      </c>
      <c r="Q85" s="73">
        <f t="shared" si="24"/>
        <v>46565.641111606194</v>
      </c>
      <c r="R85" s="73">
        <f>SUM(Q85:$Q$102)</f>
        <v>351971.89861750789</v>
      </c>
      <c r="S85" s="73">
        <f t="shared" si="23"/>
        <v>7.3008477923792032</v>
      </c>
      <c r="T85" s="73">
        <f t="shared" si="30"/>
        <v>1</v>
      </c>
      <c r="U85" s="73">
        <f t="shared" si="28"/>
        <v>9.6329355767679203E-3</v>
      </c>
      <c r="V85" s="73">
        <f t="shared" si="29"/>
        <v>0.93179432475000146</v>
      </c>
      <c r="W85" s="73">
        <f t="shared" si="13"/>
        <v>0.92216138917323354</v>
      </c>
      <c r="X85" s="73">
        <f t="shared" si="31"/>
        <v>-8.1035028256453756E-2</v>
      </c>
      <c r="Y85" s="73"/>
      <c r="Z85" s="73"/>
      <c r="AA85" s="73"/>
      <c r="AB85" s="73"/>
      <c r="AC85" s="73"/>
      <c r="AD85" s="73"/>
      <c r="AE85" s="85"/>
    </row>
    <row r="86" spans="1:31" ht="15" x14ac:dyDescent="0.25">
      <c r="A86" s="77">
        <v>84</v>
      </c>
      <c r="B86" s="56">
        <v>6439</v>
      </c>
      <c r="C86" s="56">
        <v>13418</v>
      </c>
      <c r="D86" s="56">
        <v>19857</v>
      </c>
      <c r="E86" s="106">
        <v>0.11339355882917482</v>
      </c>
      <c r="F86" s="175">
        <v>8.1791105970630815E-2</v>
      </c>
      <c r="G86" s="75">
        <f t="shared" si="15"/>
        <v>1097.4730599139243</v>
      </c>
      <c r="H86" s="75">
        <f t="shared" si="16"/>
        <v>730.1411253010566</v>
      </c>
      <c r="I86" s="75">
        <f t="shared" si="17"/>
        <v>1827.6141852149808</v>
      </c>
      <c r="J86" s="73">
        <f t="shared" si="18"/>
        <v>9.2038786584830584E-2</v>
      </c>
      <c r="K86" s="73">
        <f t="shared" si="19"/>
        <v>8.7930227212590473E-2</v>
      </c>
      <c r="L86" s="73">
        <f t="shared" si="27"/>
        <v>7.60917247015368E-2</v>
      </c>
      <c r="M86" s="73">
        <f t="shared" si="26"/>
        <v>44921.552527860498</v>
      </c>
      <c r="N86" s="73">
        <f t="shared" si="20"/>
        <v>3418.1584081155888</v>
      </c>
      <c r="O86" s="73">
        <f t="shared" si="21"/>
        <v>5644.8195669106453</v>
      </c>
      <c r="P86" s="73">
        <f t="shared" si="22"/>
        <v>37034.58191613244</v>
      </c>
      <c r="Q86" s="73">
        <f t="shared" si="24"/>
        <v>43212.473323802704</v>
      </c>
      <c r="R86" s="73">
        <f>SUM(Q86:$Q$102)</f>
        <v>305406.25750590174</v>
      </c>
      <c r="S86" s="73">
        <f t="shared" si="23"/>
        <v>6.7986576669737264</v>
      </c>
      <c r="T86" s="73">
        <f t="shared" si="30"/>
        <v>1</v>
      </c>
      <c r="U86" s="73">
        <f t="shared" si="28"/>
        <v>1.1838502511053672E-2</v>
      </c>
      <c r="V86" s="73">
        <f t="shared" si="29"/>
        <v>0.9239082752984632</v>
      </c>
      <c r="W86" s="73">
        <f t="shared" si="13"/>
        <v>0.91206977278740953</v>
      </c>
      <c r="X86" s="73">
        <f t="shared" si="31"/>
        <v>-9.2038786584830445E-2</v>
      </c>
      <c r="Y86" s="73"/>
      <c r="Z86" s="73"/>
      <c r="AA86" s="73"/>
      <c r="AB86" s="73"/>
      <c r="AC86" s="73"/>
      <c r="AD86" s="73"/>
      <c r="AE86" s="85"/>
    </row>
    <row r="87" spans="1:31" ht="15" x14ac:dyDescent="0.25">
      <c r="A87" s="77">
        <v>85</v>
      </c>
      <c r="B87" s="56">
        <v>5189</v>
      </c>
      <c r="C87" s="56">
        <v>11641</v>
      </c>
      <c r="D87" s="56">
        <v>16830</v>
      </c>
      <c r="E87" s="106">
        <v>0.12603983496222682</v>
      </c>
      <c r="F87" s="175">
        <v>9.4221701566130911E-2</v>
      </c>
      <c r="G87" s="75">
        <f t="shared" si="15"/>
        <v>1096.83482793133</v>
      </c>
      <c r="H87" s="75">
        <f t="shared" si="16"/>
        <v>654.02070361899496</v>
      </c>
      <c r="I87" s="75">
        <f t="shared" si="17"/>
        <v>1750.8555315503249</v>
      </c>
      <c r="J87" s="73">
        <f t="shared" si="18"/>
        <v>0.10403182005646613</v>
      </c>
      <c r="K87" s="73">
        <f t="shared" si="19"/>
        <v>9.8803379162400007E-2</v>
      </c>
      <c r="L87" s="73">
        <f t="shared" si="27"/>
        <v>8.4926960964005871E-2</v>
      </c>
      <c r="M87" s="73">
        <f t="shared" si="26"/>
        <v>41503.394119744909</v>
      </c>
      <c r="N87" s="73">
        <f t="shared" si="20"/>
        <v>3524.7571322813237</v>
      </c>
      <c r="O87" s="73">
        <f t="shared" si="21"/>
        <v>5088.0931809126178</v>
      </c>
      <c r="P87" s="73">
        <f t="shared" si="22"/>
        <v>31389.762349221786</v>
      </c>
      <c r="Q87" s="73">
        <f t="shared" si="24"/>
        <v>39741.015553604244</v>
      </c>
      <c r="R87" s="73">
        <f>SUM(Q87:$Q$102)</f>
        <v>262193.78418209899</v>
      </c>
      <c r="S87" s="73">
        <f t="shared" si="23"/>
        <v>6.3174058349450117</v>
      </c>
      <c r="T87" s="73">
        <f t="shared" si="30"/>
        <v>1</v>
      </c>
      <c r="U87" s="73">
        <f t="shared" si="28"/>
        <v>1.3876418198394136E-2</v>
      </c>
      <c r="V87" s="73">
        <f t="shared" si="29"/>
        <v>0.91507303903599413</v>
      </c>
      <c r="W87" s="73">
        <f t="shared" si="13"/>
        <v>0.90119662083759999</v>
      </c>
      <c r="X87" s="73">
        <f t="shared" si="31"/>
        <v>-0.10403182005646593</v>
      </c>
      <c r="Y87" s="73"/>
      <c r="Z87" s="73"/>
      <c r="AA87" s="73"/>
      <c r="AB87" s="73"/>
      <c r="AC87" s="73"/>
      <c r="AD87" s="73"/>
      <c r="AE87" s="85"/>
    </row>
    <row r="88" spans="1:31" x14ac:dyDescent="0.3">
      <c r="A88" s="77">
        <v>86</v>
      </c>
      <c r="B88" s="56">
        <v>4298</v>
      </c>
      <c r="C88" s="56">
        <v>9930</v>
      </c>
      <c r="D88" s="56">
        <v>14228</v>
      </c>
      <c r="E88" s="106">
        <v>0.13951514858933015</v>
      </c>
      <c r="F88" s="175">
        <v>0.1080722066178864</v>
      </c>
      <c r="G88" s="75">
        <f t="shared" si="15"/>
        <v>1073.157011715612</v>
      </c>
      <c r="H88" s="75">
        <f t="shared" si="16"/>
        <v>599.636108636941</v>
      </c>
      <c r="I88" s="75">
        <f t="shared" si="17"/>
        <v>1672.7931203525532</v>
      </c>
      <c r="J88" s="73">
        <f t="shared" si="18"/>
        <v>0.11757050325784039</v>
      </c>
      <c r="K88" s="73">
        <f t="shared" si="19"/>
        <v>0.11092217334653021</v>
      </c>
      <c r="L88" s="73">
        <f t="shared" si="27"/>
        <v>9.4813939484430287E-2</v>
      </c>
      <c r="M88" s="73">
        <f t="shared" si="26"/>
        <v>37978.636987463586</v>
      </c>
      <c r="N88" s="73">
        <f t="shared" si="20"/>
        <v>3600.9041890305161</v>
      </c>
      <c r="O88" s="73">
        <f t="shared" si="21"/>
        <v>4542.4164780058809</v>
      </c>
      <c r="P88" s="73">
        <f t="shared" si="22"/>
        <v>26301.669168309167</v>
      </c>
      <c r="Q88" s="73">
        <f t="shared" si="24"/>
        <v>36178.184892948324</v>
      </c>
      <c r="R88" s="73">
        <f>SUM(Q88:$Q$102)</f>
        <v>222452.76862849473</v>
      </c>
      <c r="S88" s="73">
        <f t="shared" si="23"/>
        <v>5.8573131179490305</v>
      </c>
      <c r="T88" s="73">
        <f>T87</f>
        <v>1</v>
      </c>
      <c r="U88" s="73"/>
      <c r="V88" s="73">
        <f t="shared" si="29"/>
        <v>0.90518606051556971</v>
      </c>
      <c r="W88" s="73">
        <f t="shared" si="13"/>
        <v>0.88907782665346979</v>
      </c>
      <c r="X88" s="73">
        <f t="shared" si="31"/>
        <v>-0.11757050325784026</v>
      </c>
      <c r="Y88" s="73"/>
      <c r="Z88" s="73"/>
      <c r="AA88" s="73"/>
      <c r="AB88" s="73"/>
      <c r="AC88" s="73"/>
      <c r="AD88" s="73"/>
      <c r="AE88" s="85"/>
    </row>
    <row r="89" spans="1:31" x14ac:dyDescent="0.3">
      <c r="A89" s="77">
        <v>87</v>
      </c>
      <c r="B89" s="56">
        <v>3553</v>
      </c>
      <c r="C89" s="56">
        <v>8475</v>
      </c>
      <c r="D89" s="56">
        <v>12028</v>
      </c>
      <c r="E89" s="106">
        <v>0.15365995402087548</v>
      </c>
      <c r="F89" s="175">
        <v>0.12315404847580727</v>
      </c>
      <c r="G89" s="75">
        <f t="shared" si="15"/>
        <v>1043.7305608324666</v>
      </c>
      <c r="H89" s="75">
        <f t="shared" si="16"/>
        <v>545.95381663617059</v>
      </c>
      <c r="I89" s="75">
        <f t="shared" si="17"/>
        <v>1589.6843774686372</v>
      </c>
      <c r="J89" s="73">
        <f t="shared" si="18"/>
        <v>0.13216531239346835</v>
      </c>
      <c r="K89" s="73">
        <f t="shared" si="19"/>
        <v>0.12380386297427171</v>
      </c>
      <c r="L89" s="73">
        <f t="shared" si="27"/>
        <v>0.10586308708610792</v>
      </c>
      <c r="M89" s="73">
        <f t="shared" si="26"/>
        <v>34377.73279843307</v>
      </c>
      <c r="N89" s="73">
        <f t="shared" si="20"/>
        <v>3639.3329210634693</v>
      </c>
      <c r="O89" s="73">
        <f t="shared" si="21"/>
        <v>4011.4459287289301</v>
      </c>
      <c r="P89" s="73">
        <f t="shared" si="22"/>
        <v>21759.252690303289</v>
      </c>
      <c r="Q89" s="73">
        <f t="shared" si="24"/>
        <v>32558.066337901335</v>
      </c>
      <c r="R89" s="73">
        <f>SUM(Q89:$Q$102)</f>
        <v>186274.58373554642</v>
      </c>
      <c r="S89" s="73">
        <f t="shared" si="23"/>
        <v>5.4184662155509216</v>
      </c>
      <c r="T89" s="73">
        <f t="shared" ref="T89:T102" si="32">T88</f>
        <v>1</v>
      </c>
      <c r="U89" s="73"/>
      <c r="V89" s="73">
        <f t="shared" si="29"/>
        <v>0.89413691291389208</v>
      </c>
      <c r="W89" s="73">
        <f t="shared" si="13"/>
        <v>0.87619613702572829</v>
      </c>
      <c r="X89" s="73">
        <f t="shared" si="31"/>
        <v>-0.13216531239346796</v>
      </c>
      <c r="Y89" s="73"/>
      <c r="Z89" s="73"/>
      <c r="AA89" s="73"/>
      <c r="AB89" s="73"/>
      <c r="AC89" s="73"/>
      <c r="AD89" s="73"/>
      <c r="AE89" s="85"/>
    </row>
    <row r="90" spans="1:31" x14ac:dyDescent="0.3">
      <c r="A90" s="77">
        <v>88</v>
      </c>
      <c r="B90" s="56">
        <v>2906</v>
      </c>
      <c r="C90" s="56">
        <v>7186</v>
      </c>
      <c r="D90" s="56">
        <v>10092</v>
      </c>
      <c r="E90" s="106">
        <v>0.16828044028042669</v>
      </c>
      <c r="F90" s="175">
        <v>0.13916766028097496</v>
      </c>
      <c r="G90" s="75">
        <f t="shared" si="15"/>
        <v>1000.0588067790861</v>
      </c>
      <c r="H90" s="75">
        <f t="shared" si="16"/>
        <v>489.02295945491994</v>
      </c>
      <c r="I90" s="75">
        <f t="shared" si="17"/>
        <v>1489.081766234006</v>
      </c>
      <c r="J90" s="73">
        <f t="shared" si="18"/>
        <v>0.14755071009056739</v>
      </c>
      <c r="K90" s="73">
        <f t="shared" si="19"/>
        <v>0.13718131640160647</v>
      </c>
      <c r="L90" s="73">
        <f t="shared" si="27"/>
        <v>0.11819237484752043</v>
      </c>
      <c r="M90" s="73">
        <f t="shared" si="26"/>
        <v>30738.3998773696</v>
      </c>
      <c r="N90" s="73">
        <f t="shared" si="20"/>
        <v>3633.0444805190455</v>
      </c>
      <c r="O90" s="73">
        <f t="shared" si="21"/>
        <v>3499.299394180181</v>
      </c>
      <c r="P90" s="73">
        <f t="shared" si="22"/>
        <v>17747.806761574357</v>
      </c>
      <c r="Q90" s="73">
        <f t="shared" si="24"/>
        <v>28921.877637110076</v>
      </c>
      <c r="R90" s="73">
        <f>SUM(Q90:$Q$102)</f>
        <v>153716.5173976451</v>
      </c>
      <c r="S90" s="73">
        <f t="shared" si="23"/>
        <v>5.0007976345839378</v>
      </c>
      <c r="T90" s="73">
        <f t="shared" si="32"/>
        <v>1</v>
      </c>
      <c r="U90" s="73"/>
      <c r="V90" s="73">
        <f t="shared" si="29"/>
        <v>0.88180762515247957</v>
      </c>
      <c r="W90" s="73">
        <f t="shared" si="13"/>
        <v>0.86281868359839353</v>
      </c>
      <c r="X90" s="73">
        <f t="shared" si="31"/>
        <v>-0.14755071009056708</v>
      </c>
      <c r="Y90" s="73"/>
      <c r="Z90" s="73"/>
      <c r="AA90" s="73"/>
      <c r="AB90" s="73"/>
      <c r="AC90" s="73"/>
      <c r="AD90" s="73"/>
      <c r="AE90" s="85"/>
    </row>
    <row r="91" spans="1:31" x14ac:dyDescent="0.3">
      <c r="A91" s="77">
        <v>89</v>
      </c>
      <c r="B91" s="56">
        <v>2462</v>
      </c>
      <c r="C91" s="56">
        <v>6120</v>
      </c>
      <c r="D91" s="56">
        <v>8582</v>
      </c>
      <c r="E91" s="106">
        <v>0.18312535639361396</v>
      </c>
      <c r="F91" s="175">
        <v>0.1552014208912478</v>
      </c>
      <c r="G91" s="75">
        <f t="shared" si="15"/>
        <v>949.83269585443657</v>
      </c>
      <c r="H91" s="75">
        <f t="shared" si="16"/>
        <v>450.85462744107758</v>
      </c>
      <c r="I91" s="75">
        <f t="shared" si="17"/>
        <v>1400.687323295514</v>
      </c>
      <c r="J91" s="73">
        <f t="shared" si="18"/>
        <v>0.16321222597244395</v>
      </c>
      <c r="K91" s="73">
        <f t="shared" si="19"/>
        <v>0.15058909777016849</v>
      </c>
      <c r="L91" s="73">
        <f t="shared" si="27"/>
        <v>0.13192664602913984</v>
      </c>
      <c r="M91" s="73">
        <f t="shared" si="26"/>
        <v>27105.355396850555</v>
      </c>
      <c r="N91" s="73">
        <f t="shared" si="20"/>
        <v>3575.9186269343372</v>
      </c>
      <c r="O91" s="73">
        <f t="shared" si="21"/>
        <v>3010.4476960775964</v>
      </c>
      <c r="P91" s="73">
        <f t="shared" si="22"/>
        <v>14248.507367394181</v>
      </c>
      <c r="Q91" s="73">
        <f t="shared" si="24"/>
        <v>25317.396083383384</v>
      </c>
      <c r="R91" s="73">
        <f>SUM(Q91:$Q$102)</f>
        <v>124794.63976053501</v>
      </c>
      <c r="S91" s="73">
        <f t="shared" si="23"/>
        <v>4.6040584206852069</v>
      </c>
      <c r="T91" s="73">
        <f t="shared" si="32"/>
        <v>1</v>
      </c>
      <c r="U91" s="73"/>
      <c r="V91" s="73">
        <f t="shared" si="29"/>
        <v>0.86807335397086016</v>
      </c>
      <c r="W91" s="73">
        <f t="shared" si="13"/>
        <v>0.84941090222983151</v>
      </c>
      <c r="X91" s="73">
        <f t="shared" si="31"/>
        <v>-0.16321222597244367</v>
      </c>
      <c r="Y91" s="73"/>
      <c r="Z91" s="73"/>
      <c r="AA91" s="73"/>
      <c r="AB91" s="73"/>
      <c r="AC91" s="73"/>
      <c r="AD91" s="73"/>
      <c r="AE91" s="85"/>
    </row>
    <row r="92" spans="1:31" x14ac:dyDescent="0.3">
      <c r="A92" s="77">
        <v>90</v>
      </c>
      <c r="B92" s="56">
        <v>1978</v>
      </c>
      <c r="C92" s="56">
        <v>4935</v>
      </c>
      <c r="D92" s="56">
        <v>6913</v>
      </c>
      <c r="E92" s="106">
        <v>0.19847619464819563</v>
      </c>
      <c r="F92" s="175">
        <v>0.17179031846603451</v>
      </c>
      <c r="G92" s="75">
        <f t="shared" si="15"/>
        <v>847.78522162988031</v>
      </c>
      <c r="H92" s="75">
        <f t="shared" si="16"/>
        <v>392.58591301413094</v>
      </c>
      <c r="I92" s="75">
        <f t="shared" si="17"/>
        <v>1240.3711346440114</v>
      </c>
      <c r="J92" s="73">
        <f t="shared" si="18"/>
        <v>0.1794258837905412</v>
      </c>
      <c r="K92" s="73">
        <f t="shared" si="19"/>
        <v>0.16425010873826529</v>
      </c>
      <c r="L92" s="73">
        <f t="shared" si="27"/>
        <v>0.14719649982852034</v>
      </c>
      <c r="M92" s="73">
        <f t="shared" si="26"/>
        <v>23529.436769916218</v>
      </c>
      <c r="N92" s="73">
        <f t="shared" si="20"/>
        <v>3463.4507354681518</v>
      </c>
      <c r="O92" s="73">
        <f t="shared" si="21"/>
        <v>2549.5506619394419</v>
      </c>
      <c r="P92" s="73">
        <f t="shared" si="22"/>
        <v>11238.059671316583</v>
      </c>
      <c r="Q92" s="73">
        <f t="shared" si="24"/>
        <v>21797.71140218214</v>
      </c>
      <c r="R92" s="73">
        <f>SUM(Q92:$Q$102)</f>
        <v>99477.243677151622</v>
      </c>
      <c r="S92" s="73">
        <f t="shared" si="23"/>
        <v>4.2277783633282366</v>
      </c>
      <c r="T92" s="73">
        <f t="shared" si="32"/>
        <v>1</v>
      </c>
      <c r="U92" s="73"/>
      <c r="V92" s="73">
        <f t="shared" si="29"/>
        <v>0.85280350017147966</v>
      </c>
      <c r="W92" s="73">
        <f t="shared" si="13"/>
        <v>0.83574989126173471</v>
      </c>
      <c r="X92" s="73">
        <f t="shared" si="31"/>
        <v>-0.17942588379054092</v>
      </c>
      <c r="Y92" s="73"/>
      <c r="Z92" s="73"/>
      <c r="AA92" s="73"/>
      <c r="AB92" s="73"/>
      <c r="AC92" s="73"/>
      <c r="AD92" s="73"/>
      <c r="AE92" s="85"/>
    </row>
    <row r="93" spans="1:31" x14ac:dyDescent="0.3">
      <c r="A93" s="77">
        <v>91</v>
      </c>
      <c r="B93" s="56">
        <v>1531</v>
      </c>
      <c r="C93" s="56">
        <v>3932</v>
      </c>
      <c r="D93" s="56">
        <v>5463</v>
      </c>
      <c r="E93" s="106">
        <v>0.21376405967235318</v>
      </c>
      <c r="F93" s="175">
        <v>0.18801056666481714</v>
      </c>
      <c r="G93" s="75">
        <f t="shared" si="15"/>
        <v>739.25754812606101</v>
      </c>
      <c r="H93" s="75">
        <f t="shared" si="16"/>
        <v>327.27277535837271</v>
      </c>
      <c r="I93" s="75">
        <f t="shared" si="17"/>
        <v>1066.5303234844337</v>
      </c>
      <c r="J93" s="73">
        <f t="shared" si="18"/>
        <v>0.19522795597372025</v>
      </c>
      <c r="K93" s="73">
        <f t="shared" si="19"/>
        <v>0.17735289064243409</v>
      </c>
      <c r="L93" s="73">
        <f t="shared" si="27"/>
        <v>0.1641366150687712</v>
      </c>
      <c r="M93" s="73">
        <f t="shared" si="26"/>
        <v>20065.986034448066</v>
      </c>
      <c r="N93" s="73">
        <f t="shared" si="20"/>
        <v>3293.5630257115408</v>
      </c>
      <c r="O93" s="73">
        <f t="shared" si="21"/>
        <v>2121.2348569428968</v>
      </c>
      <c r="P93" s="73">
        <f t="shared" si="22"/>
        <v>8688.5090093771396</v>
      </c>
      <c r="Q93" s="73">
        <f t="shared" si="24"/>
        <v>18419.204521592295</v>
      </c>
      <c r="R93" s="73">
        <f>SUM(Q93:$Q$102)</f>
        <v>77679.532274969504</v>
      </c>
      <c r="S93" s="73">
        <f t="shared" si="23"/>
        <v>3.8712043425931824</v>
      </c>
      <c r="T93" s="73">
        <f t="shared" si="32"/>
        <v>1</v>
      </c>
      <c r="U93" s="73"/>
      <c r="V93" s="73">
        <f t="shared" si="29"/>
        <v>0.8358633849312288</v>
      </c>
      <c r="W93" s="73">
        <f t="shared" si="13"/>
        <v>0.82264710935756591</v>
      </c>
      <c r="X93" s="73">
        <f t="shared" si="31"/>
        <v>-0.19522795597371997</v>
      </c>
      <c r="Y93" s="73"/>
      <c r="Z93" s="73"/>
      <c r="AA93" s="73"/>
      <c r="AB93" s="73"/>
      <c r="AC93" s="73"/>
      <c r="AD93" s="73"/>
      <c r="AE93" s="85"/>
    </row>
    <row r="94" spans="1:31" x14ac:dyDescent="0.3">
      <c r="A94" s="77">
        <v>92</v>
      </c>
      <c r="B94" s="56">
        <v>1220</v>
      </c>
      <c r="C94" s="56">
        <v>3137</v>
      </c>
      <c r="D94" s="56">
        <v>4357</v>
      </c>
      <c r="E94" s="106">
        <v>0.22858231763421522</v>
      </c>
      <c r="F94" s="175">
        <v>0.20335126340665297</v>
      </c>
      <c r="G94" s="75">
        <f t="shared" si="15"/>
        <v>637.91291330667036</v>
      </c>
      <c r="H94" s="75">
        <f t="shared" si="16"/>
        <v>278.87042751374258</v>
      </c>
      <c r="I94" s="75">
        <f t="shared" si="17"/>
        <v>916.78334082041295</v>
      </c>
      <c r="J94" s="73">
        <f t="shared" si="18"/>
        <v>0.21041619022731534</v>
      </c>
      <c r="K94" s="73">
        <f t="shared" si="19"/>
        <v>0.18975304107874569</v>
      </c>
      <c r="L94" s="73">
        <f t="shared" si="27"/>
        <v>0.18288338196871368</v>
      </c>
      <c r="M94" s="73">
        <f t="shared" si="26"/>
        <v>16772.423008736525</v>
      </c>
      <c r="N94" s="73">
        <f t="shared" si="20"/>
        <v>3067.3974436476037</v>
      </c>
      <c r="O94" s="73">
        <f t="shared" si="21"/>
        <v>1729.8171197642935</v>
      </c>
      <c r="P94" s="73">
        <f t="shared" si="22"/>
        <v>6567.2741524342418</v>
      </c>
      <c r="Q94" s="73">
        <f t="shared" si="24"/>
        <v>15238.724286912722</v>
      </c>
      <c r="R94" s="73">
        <f>SUM(Q94:$Q$102)</f>
        <v>59260.327753377198</v>
      </c>
      <c r="S94" s="73">
        <f t="shared" si="23"/>
        <v>3.5332001656832355</v>
      </c>
      <c r="T94" s="73">
        <f t="shared" si="32"/>
        <v>1</v>
      </c>
      <c r="U94" s="73"/>
      <c r="V94" s="73">
        <f t="shared" si="29"/>
        <v>0.81711661803128632</v>
      </c>
      <c r="W94" s="73">
        <f t="shared" si="13"/>
        <v>0.81024695892125431</v>
      </c>
      <c r="X94" s="73">
        <f t="shared" si="31"/>
        <v>-0.21041619022731484</v>
      </c>
      <c r="Y94" s="73"/>
      <c r="Z94" s="73"/>
      <c r="AA94" s="73"/>
      <c r="AB94" s="73"/>
      <c r="AC94" s="73"/>
      <c r="AD94" s="73"/>
      <c r="AE94" s="85"/>
    </row>
    <row r="95" spans="1:31" x14ac:dyDescent="0.3">
      <c r="A95" s="77">
        <v>93</v>
      </c>
      <c r="B95" s="56">
        <v>884</v>
      </c>
      <c r="C95" s="56">
        <v>2244</v>
      </c>
      <c r="D95" s="56">
        <v>3128</v>
      </c>
      <c r="E95" s="106">
        <v>0.2424766506346312</v>
      </c>
      <c r="F95" s="175">
        <v>0.21736659525052676</v>
      </c>
      <c r="G95" s="75">
        <f t="shared" si="15"/>
        <v>487.77063974218203</v>
      </c>
      <c r="H95" s="75">
        <f t="shared" si="16"/>
        <v>214.34935916101398</v>
      </c>
      <c r="I95" s="75">
        <f t="shared" si="17"/>
        <v>702.11999890319601</v>
      </c>
      <c r="J95" s="73">
        <f t="shared" si="18"/>
        <v>0.22446291525038237</v>
      </c>
      <c r="K95" s="73">
        <f t="shared" si="19"/>
        <v>0.20105479516657765</v>
      </c>
      <c r="L95" s="73">
        <f t="shared" si="27"/>
        <v>0.20357169693386801</v>
      </c>
      <c r="M95" s="73">
        <f t="shared" si="26"/>
        <v>13705.025565088921</v>
      </c>
      <c r="N95" s="73">
        <f t="shared" si="20"/>
        <v>2789.9553108071941</v>
      </c>
      <c r="O95" s="73">
        <f t="shared" si="21"/>
        <v>1378.9876241116292</v>
      </c>
      <c r="P95" s="73">
        <f t="shared" si="22"/>
        <v>4837.4570326699495</v>
      </c>
      <c r="Q95" s="73">
        <f t="shared" si="24"/>
        <v>12310.047909685323</v>
      </c>
      <c r="R95" s="73">
        <f>SUM(Q95:$Q$102)</f>
        <v>44021.603466464476</v>
      </c>
      <c r="S95" s="73">
        <f t="shared" si="23"/>
        <v>3.2120774424968288</v>
      </c>
      <c r="T95" s="73">
        <f t="shared" si="32"/>
        <v>1</v>
      </c>
      <c r="U95" s="73"/>
      <c r="V95" s="73">
        <f t="shared" si="29"/>
        <v>0.79642830306613199</v>
      </c>
      <c r="W95" s="73">
        <f t="shared" si="13"/>
        <v>0.79894520483342235</v>
      </c>
      <c r="X95" s="73">
        <f t="shared" si="31"/>
        <v>-0.22446291525038195</v>
      </c>
      <c r="Y95" s="73"/>
      <c r="Z95" s="73"/>
      <c r="AA95" s="73"/>
      <c r="AB95" s="73"/>
      <c r="AC95" s="73"/>
      <c r="AD95" s="73"/>
      <c r="AE95" s="85"/>
    </row>
    <row r="96" spans="1:31" x14ac:dyDescent="0.3">
      <c r="A96" s="77">
        <v>94</v>
      </c>
      <c r="B96" s="56">
        <v>614</v>
      </c>
      <c r="C96" s="56">
        <v>1536</v>
      </c>
      <c r="D96" s="56">
        <v>2150</v>
      </c>
      <c r="E96" s="106">
        <v>0.25502047827607471</v>
      </c>
      <c r="F96" s="175">
        <v>0.22974089713536816</v>
      </c>
      <c r="G96" s="75">
        <f t="shared" si="15"/>
        <v>352.88201799992549</v>
      </c>
      <c r="H96" s="75">
        <f t="shared" si="16"/>
        <v>156.58257366150988</v>
      </c>
      <c r="I96" s="75">
        <f t="shared" si="17"/>
        <v>509.46459166143541</v>
      </c>
      <c r="J96" s="73">
        <f t="shared" si="18"/>
        <v>0.23696027519136531</v>
      </c>
      <c r="K96" s="73">
        <f t="shared" si="19"/>
        <v>0.21097736883191276</v>
      </c>
      <c r="L96" s="73">
        <f t="shared" si="27"/>
        <v>0.22633076785837425</v>
      </c>
      <c r="M96" s="73">
        <f t="shared" si="26"/>
        <v>10915.070254281727</v>
      </c>
      <c r="N96" s="73">
        <f t="shared" si="20"/>
        <v>2470.4162318796843</v>
      </c>
      <c r="O96" s="73">
        <f t="shared" si="21"/>
        <v>1071.4778277272412</v>
      </c>
      <c r="P96" s="73">
        <f t="shared" si="22"/>
        <v>3458.4694085583196</v>
      </c>
      <c r="Q96" s="73">
        <f t="shared" si="24"/>
        <v>9679.8621383418849</v>
      </c>
      <c r="R96" s="73">
        <f>SUM(Q96:$Q$102)</f>
        <v>31711.555556779156</v>
      </c>
      <c r="S96" s="73">
        <f t="shared" si="23"/>
        <v>2.9053001783785546</v>
      </c>
      <c r="T96" s="73">
        <f t="shared" si="32"/>
        <v>1</v>
      </c>
      <c r="U96" s="73"/>
      <c r="V96" s="73">
        <f t="shared" si="29"/>
        <v>0.77366923214162575</v>
      </c>
      <c r="W96" s="73">
        <f t="shared" si="13"/>
        <v>0.78902263116808724</v>
      </c>
      <c r="X96" s="73">
        <f t="shared" si="31"/>
        <v>-0.23696027519136481</v>
      </c>
      <c r="Y96" s="73"/>
      <c r="Z96" s="73"/>
      <c r="AA96" s="73"/>
      <c r="AB96" s="73"/>
      <c r="AC96" s="73"/>
      <c r="AD96" s="73"/>
      <c r="AE96" s="85"/>
    </row>
    <row r="97" spans="1:31" x14ac:dyDescent="0.3">
      <c r="A97" s="77">
        <v>95</v>
      </c>
      <c r="B97" s="56">
        <v>416</v>
      </c>
      <c r="C97" s="56">
        <v>964</v>
      </c>
      <c r="D97" s="56">
        <v>1380</v>
      </c>
      <c r="E97" s="106">
        <v>0.26590491840729974</v>
      </c>
      <c r="F97" s="175">
        <v>0.24033659168612162</v>
      </c>
      <c r="G97" s="75">
        <f t="shared" si="15"/>
        <v>231.68447438542125</v>
      </c>
      <c r="H97" s="75">
        <f t="shared" si="16"/>
        <v>110.61644605743669</v>
      </c>
      <c r="I97" s="75">
        <f t="shared" si="17"/>
        <v>342.30092044285794</v>
      </c>
      <c r="J97" s="73">
        <f t="shared" si="18"/>
        <v>0.24804414524844778</v>
      </c>
      <c r="K97" s="73">
        <f t="shared" si="19"/>
        <v>0.2196745051451674</v>
      </c>
      <c r="L97" s="73">
        <f t="shared" si="27"/>
        <v>0.25127877999032844</v>
      </c>
      <c r="M97" s="73">
        <f t="shared" si="26"/>
        <v>8444.6540224020428</v>
      </c>
      <c r="N97" s="73">
        <f t="shared" si="20"/>
        <v>2121.9623601896046</v>
      </c>
      <c r="O97" s="73">
        <f t="shared" si="21"/>
        <v>808.75066169220679</v>
      </c>
      <c r="P97" s="73">
        <f t="shared" si="22"/>
        <v>2386.9915808310784</v>
      </c>
      <c r="Q97" s="73">
        <f t="shared" si="24"/>
        <v>7383.67284230724</v>
      </c>
      <c r="R97" s="73">
        <f>SUM(Q97:$Q$102)</f>
        <v>22031.693418437269</v>
      </c>
      <c r="S97" s="73">
        <f t="shared" si="23"/>
        <v>2.6089515757533022</v>
      </c>
      <c r="T97" s="73">
        <f t="shared" si="32"/>
        <v>1</v>
      </c>
      <c r="U97" s="73"/>
      <c r="V97" s="73">
        <f t="shared" si="29"/>
        <v>0.74872122000967156</v>
      </c>
      <c r="W97" s="73">
        <f t="shared" si="13"/>
        <v>0.7803254948548326</v>
      </c>
      <c r="X97" s="73">
        <f t="shared" si="31"/>
        <v>-0.24804414524844734</v>
      </c>
      <c r="Y97" s="73"/>
      <c r="Z97" s="73"/>
      <c r="AA97" s="73"/>
      <c r="AB97" s="73"/>
      <c r="AC97" s="73"/>
      <c r="AD97" s="73"/>
      <c r="AE97" s="85"/>
    </row>
    <row r="98" spans="1:31" x14ac:dyDescent="0.3">
      <c r="A98" s="77">
        <v>96</v>
      </c>
      <c r="B98" s="56">
        <v>255</v>
      </c>
      <c r="C98" s="56">
        <v>582</v>
      </c>
      <c r="D98" s="56">
        <v>837</v>
      </c>
      <c r="E98" s="106">
        <v>0.27501437539520984</v>
      </c>
      <c r="F98" s="175">
        <v>0.24921138276545962</v>
      </c>
      <c r="G98" s="75">
        <f t="shared" si="15"/>
        <v>145.04102476949751</v>
      </c>
      <c r="H98" s="75">
        <f t="shared" si="16"/>
        <v>70.128665725778504</v>
      </c>
      <c r="I98" s="75">
        <f t="shared" si="17"/>
        <v>215.16969049527603</v>
      </c>
      <c r="J98" s="73">
        <f t="shared" si="18"/>
        <v>0.2570725095523011</v>
      </c>
      <c r="K98" s="73">
        <f t="shared" si="19"/>
        <v>0.22668786078449976</v>
      </c>
      <c r="L98" s="73">
        <f t="shared" si="27"/>
        <v>0.27851629070903938</v>
      </c>
      <c r="M98" s="73">
        <f t="shared" si="26"/>
        <v>6322.6916622124381</v>
      </c>
      <c r="N98" s="73">
        <f t="shared" si="20"/>
        <v>1760.9726290563785</v>
      </c>
      <c r="O98" s="73">
        <f t="shared" si="21"/>
        <v>590.75978742031043</v>
      </c>
      <c r="P98" s="73">
        <f t="shared" si="22"/>
        <v>1578.2409191388713</v>
      </c>
      <c r="Q98" s="73">
        <f t="shared" si="24"/>
        <v>5442.2053476842484</v>
      </c>
      <c r="R98" s="73">
        <f>SUM(Q98:$Q$102)</f>
        <v>14648.020576130029</v>
      </c>
      <c r="S98" s="73">
        <f t="shared" si="23"/>
        <v>2.3167380854065547</v>
      </c>
      <c r="T98" s="73">
        <f t="shared" si="32"/>
        <v>1</v>
      </c>
      <c r="U98" s="73"/>
      <c r="V98" s="73">
        <f t="shared" si="29"/>
        <v>0.72148370929096062</v>
      </c>
      <c r="W98" s="73">
        <f t="shared" si="13"/>
        <v>0.77331213921550024</v>
      </c>
      <c r="X98" s="73">
        <f t="shared" si="31"/>
        <v>-0.25707250955230065</v>
      </c>
      <c r="Y98" s="73"/>
      <c r="Z98" s="73"/>
      <c r="AA98" s="73"/>
      <c r="AB98" s="73"/>
      <c r="AC98" s="73"/>
      <c r="AD98" s="73"/>
      <c r="AE98" s="85"/>
    </row>
    <row r="99" spans="1:31" x14ac:dyDescent="0.3">
      <c r="A99" s="77">
        <v>97</v>
      </c>
      <c r="B99" s="56">
        <v>163</v>
      </c>
      <c r="C99" s="56">
        <v>319</v>
      </c>
      <c r="D99" s="56">
        <v>482</v>
      </c>
      <c r="E99" s="106">
        <v>0.2824590925413058</v>
      </c>
      <c r="F99" s="175">
        <v>0.25659831646996972</v>
      </c>
      <c r="G99" s="75">
        <f t="shared" si="15"/>
        <v>81.854862953920346</v>
      </c>
      <c r="H99" s="75">
        <f t="shared" si="16"/>
        <v>46.040832084232846</v>
      </c>
      <c r="I99" s="75">
        <f t="shared" si="17"/>
        <v>127.89569503815319</v>
      </c>
      <c r="J99" s="73">
        <f t="shared" si="18"/>
        <v>0.26534376563932199</v>
      </c>
      <c r="K99" s="73">
        <f t="shared" si="19"/>
        <v>0.23305774374101262</v>
      </c>
      <c r="L99" s="73">
        <f t="shared" si="27"/>
        <v>0.30811826292080036</v>
      </c>
      <c r="M99" s="73">
        <f t="shared" si="26"/>
        <v>4561.7190331560596</v>
      </c>
      <c r="N99" s="73">
        <f t="shared" si="20"/>
        <v>1405.5489444287978</v>
      </c>
      <c r="O99" s="73">
        <f t="shared" si="21"/>
        <v>415.8278660760439</v>
      </c>
      <c r="P99" s="73">
        <f t="shared" si="22"/>
        <v>987.4811317185613</v>
      </c>
      <c r="Q99" s="73">
        <f t="shared" si="24"/>
        <v>3858.9445609416607</v>
      </c>
      <c r="R99" s="73">
        <f>SUM(Q99:$Q$102)</f>
        <v>9205.8152284457792</v>
      </c>
      <c r="S99" s="73">
        <f t="shared" si="23"/>
        <v>2.0180583594769681</v>
      </c>
      <c r="T99" s="73">
        <f t="shared" si="32"/>
        <v>1</v>
      </c>
      <c r="U99" s="73"/>
      <c r="V99" s="73">
        <f t="shared" si="29"/>
        <v>0.69188173707919964</v>
      </c>
      <c r="W99" s="73">
        <f t="shared" si="13"/>
        <v>0.76694225625898738</v>
      </c>
      <c r="X99" s="73">
        <f t="shared" si="31"/>
        <v>-0.26534376563932155</v>
      </c>
      <c r="Y99" s="73"/>
      <c r="Z99" s="73"/>
      <c r="AA99" s="73"/>
      <c r="AB99" s="73"/>
      <c r="AC99" s="73"/>
      <c r="AD99" s="73"/>
      <c r="AE99" s="85"/>
    </row>
    <row r="100" spans="1:31" x14ac:dyDescent="0.3">
      <c r="A100" s="77">
        <v>98</v>
      </c>
      <c r="B100" s="56">
        <v>93</v>
      </c>
      <c r="C100" s="56">
        <v>166</v>
      </c>
      <c r="D100" s="56">
        <v>259</v>
      </c>
      <c r="E100" s="106">
        <v>0.28854839182098363</v>
      </c>
      <c r="F100" s="175">
        <v>0.26285136609788901</v>
      </c>
      <c r="G100" s="75">
        <f t="shared" si="15"/>
        <v>43.633326772249575</v>
      </c>
      <c r="H100" s="75">
        <f t="shared" si="16"/>
        <v>26.835000439351479</v>
      </c>
      <c r="I100" s="75">
        <f t="shared" si="17"/>
        <v>70.46832721160105</v>
      </c>
      <c r="J100" s="73">
        <f t="shared" si="18"/>
        <v>0.27207848344247509</v>
      </c>
      <c r="K100" s="73">
        <f t="shared" si="19"/>
        <v>0.23820552950892004</v>
      </c>
      <c r="L100" s="73">
        <f t="shared" si="27"/>
        <v>0.34012472005224414</v>
      </c>
      <c r="M100" s="73">
        <f t="shared" si="26"/>
        <v>3156.1700887272618</v>
      </c>
      <c r="N100" s="73">
        <f t="shared" si="20"/>
        <v>1073.4914678656264</v>
      </c>
      <c r="O100" s="73">
        <f t="shared" si="21"/>
        <v>280.68654273817572</v>
      </c>
      <c r="P100" s="73">
        <f t="shared" si="22"/>
        <v>571.65326564251734</v>
      </c>
      <c r="Q100" s="73">
        <f t="shared" si="24"/>
        <v>2619.4243547944488</v>
      </c>
      <c r="R100" s="73">
        <f>SUM(Q100:$Q$102)</f>
        <v>5346.8706675041194</v>
      </c>
      <c r="S100" s="73">
        <f t="shared" si="23"/>
        <v>1.6941009252325392</v>
      </c>
      <c r="T100" s="73">
        <f t="shared" si="32"/>
        <v>1</v>
      </c>
      <c r="U100" s="73"/>
      <c r="V100" s="73">
        <f t="shared" si="29"/>
        <v>0.65987527994775586</v>
      </c>
      <c r="W100" s="73">
        <f t="shared" si="13"/>
        <v>0.76179447049107996</v>
      </c>
      <c r="X100" s="73">
        <f t="shared" si="31"/>
        <v>-0.27207848344247459</v>
      </c>
      <c r="Y100" s="73"/>
      <c r="Z100" s="73"/>
      <c r="AA100" s="73"/>
      <c r="AB100" s="73"/>
      <c r="AC100" s="73"/>
      <c r="AD100" s="73"/>
      <c r="AE100" s="85"/>
    </row>
    <row r="101" spans="1:31" x14ac:dyDescent="0.3">
      <c r="A101" s="77">
        <v>99</v>
      </c>
      <c r="B101" s="56">
        <v>51</v>
      </c>
      <c r="C101" s="56">
        <v>75</v>
      </c>
      <c r="D101" s="56">
        <v>126</v>
      </c>
      <c r="E101" s="106">
        <v>0.29370652280630988</v>
      </c>
      <c r="F101" s="175">
        <v>0.26836593720095159</v>
      </c>
      <c r="G101" s="75">
        <f t="shared" si="15"/>
        <v>20.127445290071368</v>
      </c>
      <c r="H101" s="75">
        <f t="shared" si="16"/>
        <v>14.979032663121803</v>
      </c>
      <c r="I101" s="75">
        <f t="shared" si="17"/>
        <v>35.106477953193171</v>
      </c>
      <c r="J101" s="73">
        <f t="shared" si="18"/>
        <v>0.27862284089835848</v>
      </c>
      <c r="K101" s="73">
        <f t="shared" si="19"/>
        <v>0.24317470705941657</v>
      </c>
      <c r="L101" s="73">
        <f t="shared" si="27"/>
        <v>0.3745301207020244</v>
      </c>
      <c r="M101" s="73">
        <f t="shared" si="26"/>
        <v>2082.6786208616354</v>
      </c>
      <c r="N101" s="73">
        <f t="shared" si="20"/>
        <v>780.02587525483409</v>
      </c>
      <c r="O101" s="73">
        <f t="shared" si="21"/>
        <v>180.70059606528923</v>
      </c>
      <c r="P101" s="73">
        <f t="shared" si="22"/>
        <v>290.96672290434162</v>
      </c>
      <c r="Q101" s="73">
        <f t="shared" si="24"/>
        <v>1692.6656832342182</v>
      </c>
      <c r="R101" s="73">
        <f>SUM(Q101:$Q$102)</f>
        <v>2727.4463127096697</v>
      </c>
      <c r="S101" s="73">
        <f t="shared" si="23"/>
        <v>1.3095857831302289</v>
      </c>
      <c r="T101" s="73">
        <f t="shared" si="32"/>
        <v>1</v>
      </c>
      <c r="U101" s="73"/>
      <c r="V101" s="73">
        <f t="shared" si="29"/>
        <v>0.6254698792979756</v>
      </c>
      <c r="W101" s="73">
        <f t="shared" si="13"/>
        <v>0.75682529294058343</v>
      </c>
      <c r="X101" s="73">
        <f t="shared" si="31"/>
        <v>-0.27862284089835809</v>
      </c>
      <c r="Y101" s="73"/>
      <c r="Z101" s="73"/>
      <c r="AA101" s="73"/>
      <c r="AB101" s="73"/>
      <c r="AC101" s="73"/>
      <c r="AD101" s="73"/>
      <c r="AE101" s="85"/>
    </row>
    <row r="102" spans="1:31" x14ac:dyDescent="0.3">
      <c r="A102" s="77">
        <v>100</v>
      </c>
      <c r="B102" s="56">
        <v>55</v>
      </c>
      <c r="C102" s="56">
        <v>52</v>
      </c>
      <c r="D102" s="56">
        <v>107</v>
      </c>
      <c r="E102" s="107">
        <v>0.30357855178119925</v>
      </c>
      <c r="F102" s="176">
        <v>0.27348547155294101</v>
      </c>
      <c r="G102" s="75">
        <f t="shared" si="15"/>
        <v>14.221244520752933</v>
      </c>
      <c r="H102" s="75">
        <f t="shared" si="16"/>
        <v>16.696820347965957</v>
      </c>
      <c r="I102" s="75">
        <f t="shared" si="17"/>
        <v>30.91806486871889</v>
      </c>
      <c r="J102" s="73">
        <f t="shared" si="18"/>
        <v>0.28895387727774663</v>
      </c>
      <c r="K102" s="73">
        <f t="shared" si="19"/>
        <v>0.25095324731871493</v>
      </c>
      <c r="L102" s="73">
        <f t="shared" si="27"/>
        <v>0.41127171770795989</v>
      </c>
      <c r="M102" s="73">
        <f t="shared" si="26"/>
        <v>1302.6527456068013</v>
      </c>
      <c r="N102" s="73">
        <f t="shared" si="20"/>
        <v>1302.6527456068013</v>
      </c>
      <c r="O102" s="73">
        <f t="shared" si="21"/>
        <v>110.26612683905238</v>
      </c>
      <c r="P102" s="73">
        <f t="shared" si="22"/>
        <v>110.26612683905238</v>
      </c>
      <c r="Q102">
        <f>M102-0.5*(M102*L102)</f>
        <v>1034.7806294754516</v>
      </c>
      <c r="R102">
        <f>M102-0.5*(M102*L102)</f>
        <v>1034.7806294754516</v>
      </c>
      <c r="S102" s="73">
        <f t="shared" si="23"/>
        <v>0.79436414114602005</v>
      </c>
      <c r="T102" s="73">
        <f t="shared" si="32"/>
        <v>1</v>
      </c>
      <c r="U102" s="73"/>
      <c r="V102" s="73">
        <f t="shared" si="29"/>
        <v>0.58872828229204011</v>
      </c>
      <c r="W102" s="73">
        <f t="shared" si="13"/>
        <v>0.74904675268128507</v>
      </c>
      <c r="X102" s="73">
        <f t="shared" si="31"/>
        <v>-0.28895387727774607</v>
      </c>
      <c r="Y102" s="73"/>
      <c r="Z102" s="73"/>
      <c r="AA102" s="73"/>
      <c r="AB102" s="73"/>
      <c r="AC102" s="73"/>
      <c r="AD102" s="73"/>
      <c r="AE102" s="85"/>
    </row>
    <row r="103" spans="1:31" x14ac:dyDescent="0.3">
      <c r="A103" s="77" t="s">
        <v>9</v>
      </c>
      <c r="B103" s="56">
        <v>2714066</v>
      </c>
      <c r="C103" s="56">
        <v>2823048</v>
      </c>
      <c r="D103" s="56">
        <v>5537114</v>
      </c>
      <c r="T103" s="73"/>
      <c r="U103" s="73"/>
      <c r="V103" s="73">
        <f t="shared" si="29"/>
        <v>0.54978260767950149</v>
      </c>
      <c r="W103" s="73"/>
      <c r="X103" s="73"/>
      <c r="Y103" s="73"/>
      <c r="Z103" s="73"/>
      <c r="AA103" s="73"/>
      <c r="AB103" s="73"/>
      <c r="AC103" s="73"/>
      <c r="AD103" s="73"/>
      <c r="AE103" s="85"/>
    </row>
  </sheetData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04"/>
  <sheetViews>
    <sheetView workbookViewId="0">
      <selection activeCell="D7" sqref="D7"/>
    </sheetView>
  </sheetViews>
  <sheetFormatPr defaultRowHeight="14.4" x14ac:dyDescent="0.3"/>
  <cols>
    <col min="1" max="1" width="9.109375" style="73"/>
    <col min="5" max="5" width="12" customWidth="1"/>
    <col min="6" max="6" width="11" customWidth="1"/>
  </cols>
  <sheetData>
    <row r="1" spans="1:23" s="73" customFormat="1" x14ac:dyDescent="0.3">
      <c r="A1" s="73" t="s">
        <v>38</v>
      </c>
    </row>
    <row r="2" spans="1:23" ht="72" x14ac:dyDescent="0.3">
      <c r="A2" s="79" t="s">
        <v>0</v>
      </c>
      <c r="B2" s="79" t="s">
        <v>1</v>
      </c>
      <c r="C2" s="79" t="s">
        <v>2</v>
      </c>
      <c r="D2" s="80" t="s">
        <v>3</v>
      </c>
      <c r="E2" s="81" t="s">
        <v>5</v>
      </c>
      <c r="F2" s="81" t="s">
        <v>4</v>
      </c>
      <c r="G2" s="7" t="s">
        <v>6</v>
      </c>
      <c r="H2" s="7" t="s">
        <v>7</v>
      </c>
      <c r="I2" s="86" t="s">
        <v>8</v>
      </c>
      <c r="J2" s="82" t="s">
        <v>10</v>
      </c>
      <c r="K2" s="7" t="s">
        <v>13</v>
      </c>
      <c r="L2" s="83" t="s">
        <v>14</v>
      </c>
      <c r="M2" s="79" t="s">
        <v>15</v>
      </c>
      <c r="N2" s="79" t="s">
        <v>16</v>
      </c>
      <c r="O2" s="79" t="s">
        <v>17</v>
      </c>
      <c r="P2" s="79" t="s">
        <v>18</v>
      </c>
      <c r="Q2" s="79" t="s">
        <v>19</v>
      </c>
      <c r="R2" s="79" t="s">
        <v>20</v>
      </c>
      <c r="S2" s="79" t="s">
        <v>21</v>
      </c>
    </row>
    <row r="3" spans="1:23" ht="28.8" x14ac:dyDescent="0.3">
      <c r="A3" s="77">
        <v>0</v>
      </c>
      <c r="B3" s="57">
        <v>25416</v>
      </c>
      <c r="C3" s="57">
        <v>24245</v>
      </c>
      <c r="D3" s="57">
        <v>49661</v>
      </c>
      <c r="E3" s="108">
        <v>6.0722226572533034E-3</v>
      </c>
      <c r="F3" s="177">
        <v>4.2666469307286259E-3</v>
      </c>
      <c r="G3" s="75">
        <f>C3*F3</f>
        <v>103.44485483551554</v>
      </c>
      <c r="H3" s="75">
        <f>B3*E3</f>
        <v>154.33161105674995</v>
      </c>
      <c r="I3" s="13">
        <f>G3+H3</f>
        <v>257.77646589226549</v>
      </c>
      <c r="J3">
        <f>I3/D3</f>
        <v>5.1907224158246005E-3</v>
      </c>
      <c r="K3">
        <f>1-($W$3^((-1)*J3))</f>
        <v>5.1772738954660724E-3</v>
      </c>
      <c r="M3">
        <v>100000</v>
      </c>
      <c r="N3">
        <f>M3-M4</f>
        <v>517.72738954660599</v>
      </c>
      <c r="O3">
        <f>M3*$W$4^A3</f>
        <v>100000</v>
      </c>
      <c r="P3">
        <f>SUM(O3:O103)</f>
        <v>3470878.4956678804</v>
      </c>
      <c r="Q3">
        <f>M3-(I3/D3)*M3*K3</f>
        <v>99997.312620833793</v>
      </c>
      <c r="R3">
        <f>SUM(Q3:$Q$103)</f>
        <v>7915688.0165530136</v>
      </c>
      <c r="S3">
        <f>R3/M3</f>
        <v>79.15688016553014</v>
      </c>
      <c r="V3" s="76" t="s">
        <v>11</v>
      </c>
      <c r="W3" s="73">
        <v>2.7182818284590402</v>
      </c>
    </row>
    <row r="4" spans="1:23" x14ac:dyDescent="0.3">
      <c r="A4" s="77">
        <v>1</v>
      </c>
      <c r="B4" s="57">
        <v>26013</v>
      </c>
      <c r="C4" s="57">
        <v>24889</v>
      </c>
      <c r="D4" s="57">
        <v>50902</v>
      </c>
      <c r="E4" s="109">
        <v>8.2301331627578891E-4</v>
      </c>
      <c r="F4" s="178">
        <v>6.1977686647579167E-4</v>
      </c>
      <c r="G4" s="75">
        <f t="shared" ref="G4:G67" si="0">C4*F4</f>
        <v>15.42562642971598</v>
      </c>
      <c r="H4" s="75">
        <f t="shared" ref="H4:H67" si="1">B4*E4</f>
        <v>21.409045396282096</v>
      </c>
      <c r="I4" s="75">
        <f t="shared" ref="I4:I67" si="2">G4+H4</f>
        <v>36.834671825998072</v>
      </c>
      <c r="J4" s="73">
        <f t="shared" ref="J4:J67" si="3">I4/D4</f>
        <v>7.2363898915559454E-4</v>
      </c>
      <c r="K4" s="73">
        <f t="shared" ref="K4:K67" si="4">1-($W$3^((-1)*J4))</f>
        <v>7.2337722560678053E-4</v>
      </c>
      <c r="M4">
        <f>M3*(1-K3)</f>
        <v>99482.272610453394</v>
      </c>
      <c r="N4" s="73">
        <f t="shared" ref="N4:N67" si="5">M4-M5</f>
        <v>71.963210358007927</v>
      </c>
      <c r="O4" s="73">
        <f t="shared" ref="O4:O67" si="6">M4*$W$4^A4</f>
        <v>97055.875717515519</v>
      </c>
      <c r="P4" s="73">
        <f t="shared" ref="P4:P67" si="7">SUM(O4:O104)</f>
        <v>3370878.4956678809</v>
      </c>
      <c r="Q4">
        <f>AVERAGEA(M4:M5)</f>
        <v>99446.291005274397</v>
      </c>
      <c r="R4" s="73">
        <f>SUM(Q4:$Q$103)</f>
        <v>7815690.7039321801</v>
      </c>
      <c r="S4" s="73">
        <f t="shared" ref="S4:S67" si="8">R4/M4</f>
        <v>78.563652586992902</v>
      </c>
      <c r="V4" s="78" t="s">
        <v>12</v>
      </c>
      <c r="W4" s="73">
        <f>1/1.025</f>
        <v>0.97560975609756106</v>
      </c>
    </row>
    <row r="5" spans="1:23" x14ac:dyDescent="0.3">
      <c r="A5" s="77">
        <v>2</v>
      </c>
      <c r="B5" s="57">
        <v>26589</v>
      </c>
      <c r="C5" s="57">
        <v>25461</v>
      </c>
      <c r="D5" s="57">
        <v>52050</v>
      </c>
      <c r="E5" s="109">
        <v>2.74206894968055E-4</v>
      </c>
      <c r="F5" s="178">
        <v>2.2760075192643155E-4</v>
      </c>
      <c r="G5" s="75">
        <f t="shared" si="0"/>
        <v>5.7949427447988739</v>
      </c>
      <c r="H5" s="75">
        <f t="shared" si="1"/>
        <v>7.290887130305614</v>
      </c>
      <c r="I5" s="75">
        <f t="shared" si="2"/>
        <v>13.085829875104487</v>
      </c>
      <c r="J5" s="73">
        <f t="shared" si="3"/>
        <v>2.5140883525657035E-4</v>
      </c>
      <c r="K5" s="73">
        <f t="shared" si="4"/>
        <v>2.5137723470369799E-4</v>
      </c>
      <c r="M5" s="73">
        <f t="shared" ref="M5:M9" si="9">M4*(1-K4)</f>
        <v>99410.309400095386</v>
      </c>
      <c r="N5" s="73">
        <f t="shared" si="5"/>
        <v>24.98948867803847</v>
      </c>
      <c r="O5" s="73">
        <f t="shared" si="6"/>
        <v>94620.163616985505</v>
      </c>
      <c r="P5" s="73">
        <f t="shared" si="7"/>
        <v>3273822.6199503657</v>
      </c>
      <c r="Q5" s="73">
        <f t="shared" ref="Q5:Q68" si="10">AVERAGEA(M5:M6)</f>
        <v>99397.814655756374</v>
      </c>
      <c r="R5" s="73">
        <f>SUM(Q5:$Q$103)</f>
        <v>7716244.4129269039</v>
      </c>
      <c r="S5" s="73">
        <f t="shared" si="8"/>
        <v>77.620162933719826</v>
      </c>
    </row>
    <row r="6" spans="1:23" x14ac:dyDescent="0.3">
      <c r="A6" s="77">
        <v>3</v>
      </c>
      <c r="B6" s="57">
        <v>27171</v>
      </c>
      <c r="C6" s="57">
        <v>26014</v>
      </c>
      <c r="D6" s="57">
        <v>53185</v>
      </c>
      <c r="E6" s="109">
        <v>2.03727424747627E-4</v>
      </c>
      <c r="F6" s="178">
        <v>2.1532170323188527E-4</v>
      </c>
      <c r="G6" s="75">
        <f t="shared" si="0"/>
        <v>5.6013787878742631</v>
      </c>
      <c r="H6" s="75">
        <f t="shared" si="1"/>
        <v>5.5354778578177735</v>
      </c>
      <c r="I6" s="75">
        <f t="shared" si="2"/>
        <v>11.136856645692037</v>
      </c>
      <c r="J6" s="73">
        <f t="shared" si="3"/>
        <v>2.0939845155009941E-4</v>
      </c>
      <c r="K6" s="73">
        <f t="shared" si="4"/>
        <v>2.0937652922459193E-4</v>
      </c>
      <c r="M6" s="73">
        <f t="shared" si="9"/>
        <v>99385.319911417348</v>
      </c>
      <c r="N6" s="73">
        <f t="shared" si="5"/>
        <v>20.808953338928404</v>
      </c>
      <c r="O6" s="73">
        <f t="shared" si="6"/>
        <v>92289.149523812943</v>
      </c>
      <c r="P6" s="73">
        <f t="shared" si="7"/>
        <v>3179202.4563333802</v>
      </c>
      <c r="Q6" s="73">
        <f t="shared" si="10"/>
        <v>99374.915434747876</v>
      </c>
      <c r="R6" s="73">
        <f>SUM(Q6:$Q$103)</f>
        <v>7616846.5982711492</v>
      </c>
      <c r="S6" s="73">
        <f t="shared" si="8"/>
        <v>76.639554061506104</v>
      </c>
    </row>
    <row r="7" spans="1:23" x14ac:dyDescent="0.3">
      <c r="A7" s="77">
        <v>4</v>
      </c>
      <c r="B7" s="57">
        <v>27743</v>
      </c>
      <c r="C7" s="57">
        <v>26577</v>
      </c>
      <c r="D7" s="57">
        <v>54320</v>
      </c>
      <c r="E7" s="109">
        <v>1.4115827349639194E-4</v>
      </c>
      <c r="F7" s="178">
        <v>1.7045344921166788E-4</v>
      </c>
      <c r="G7" s="75">
        <f t="shared" si="0"/>
        <v>4.5301413196984974</v>
      </c>
      <c r="H7" s="75">
        <f t="shared" si="1"/>
        <v>3.9161539816104014</v>
      </c>
      <c r="I7" s="75">
        <f t="shared" si="2"/>
        <v>8.4462953013088988</v>
      </c>
      <c r="J7" s="73">
        <f t="shared" si="3"/>
        <v>1.5549144516400771E-4</v>
      </c>
      <c r="K7" s="73">
        <f t="shared" si="4"/>
        <v>1.5547935699566917E-4</v>
      </c>
      <c r="M7" s="73">
        <f t="shared" si="9"/>
        <v>99364.510958078419</v>
      </c>
      <c r="N7" s="73">
        <f t="shared" si="5"/>
        <v>15.449130271954346</v>
      </c>
      <c r="O7" s="73">
        <f t="shared" si="6"/>
        <v>90019.342772683478</v>
      </c>
      <c r="P7" s="73">
        <f t="shared" si="7"/>
        <v>3086913.3068095669</v>
      </c>
      <c r="Q7" s="73">
        <f t="shared" si="10"/>
        <v>99356.786392942449</v>
      </c>
      <c r="R7" s="73">
        <f>SUM(Q7:$Q$103)</f>
        <v>7517471.6828364013</v>
      </c>
      <c r="S7" s="73">
        <f t="shared" si="8"/>
        <v>75.655499235617427</v>
      </c>
    </row>
    <row r="8" spans="1:23" x14ac:dyDescent="0.3">
      <c r="A8" s="77">
        <v>5</v>
      </c>
      <c r="B8" s="57">
        <v>28299</v>
      </c>
      <c r="C8" s="57">
        <v>27104</v>
      </c>
      <c r="D8" s="57">
        <v>55403</v>
      </c>
      <c r="E8" s="109">
        <v>1.1857684422237953E-4</v>
      </c>
      <c r="F8" s="178">
        <v>1.1924077096095757E-4</v>
      </c>
      <c r="G8" s="75">
        <f t="shared" si="0"/>
        <v>3.2319018561257939</v>
      </c>
      <c r="H8" s="75">
        <f t="shared" si="1"/>
        <v>3.3556061146491181</v>
      </c>
      <c r="I8" s="75">
        <f t="shared" si="2"/>
        <v>6.5875079707749116</v>
      </c>
      <c r="J8" s="73">
        <f t="shared" si="3"/>
        <v>1.189016473977025E-4</v>
      </c>
      <c r="K8" s="73">
        <f t="shared" si="4"/>
        <v>1.1889457887703792E-4</v>
      </c>
      <c r="M8" s="73">
        <f t="shared" si="9"/>
        <v>99349.061827806465</v>
      </c>
      <c r="N8" s="73">
        <f t="shared" si="5"/>
        <v>11.812064867845038</v>
      </c>
      <c r="O8" s="73">
        <f t="shared" si="6"/>
        <v>87810.094266489759</v>
      </c>
      <c r="P8" s="73">
        <f t="shared" si="7"/>
        <v>2996893.9640368833</v>
      </c>
      <c r="Q8" s="73">
        <f t="shared" si="10"/>
        <v>99343.155795372542</v>
      </c>
      <c r="R8" s="73">
        <f>SUM(Q8:$Q$103)</f>
        <v>7418114.8964434573</v>
      </c>
      <c r="S8" s="73">
        <f t="shared" si="8"/>
        <v>74.667186181392069</v>
      </c>
    </row>
    <row r="9" spans="1:23" x14ac:dyDescent="0.3">
      <c r="A9" s="77">
        <v>6</v>
      </c>
      <c r="B9" s="57">
        <v>28816</v>
      </c>
      <c r="C9" s="57">
        <v>27591</v>
      </c>
      <c r="D9" s="57">
        <v>56407</v>
      </c>
      <c r="E9" s="109">
        <v>1.0584423581462511E-4</v>
      </c>
      <c r="F9" s="178">
        <v>8.7617752359642263E-5</v>
      </c>
      <c r="G9" s="75">
        <f t="shared" si="0"/>
        <v>2.4174614053548895</v>
      </c>
      <c r="H9" s="75">
        <f t="shared" si="1"/>
        <v>3.050007499234237</v>
      </c>
      <c r="I9" s="75">
        <f t="shared" si="2"/>
        <v>5.4674689045891265</v>
      </c>
      <c r="J9" s="73">
        <f t="shared" si="3"/>
        <v>9.6928907841032605E-5</v>
      </c>
      <c r="K9" s="73">
        <f t="shared" si="4"/>
        <v>9.6924210386206688E-5</v>
      </c>
      <c r="L9" s="226">
        <f>((105*K9+90*(K8+K10)+45*(K7+K11)-30*(K6+K12))/315)</f>
        <v>9.5887936612024238E-5</v>
      </c>
      <c r="M9" s="73">
        <f t="shared" si="9"/>
        <v>99337.24976293862</v>
      </c>
      <c r="N9" s="73">
        <f t="shared" si="5"/>
        <v>9.5252439084724756</v>
      </c>
      <c r="O9" s="73">
        <f t="shared" si="6"/>
        <v>85658.199143717866</v>
      </c>
      <c r="P9" s="73">
        <f t="shared" si="7"/>
        <v>2909083.8697703942</v>
      </c>
      <c r="Q9" s="73">
        <f t="shared" si="10"/>
        <v>99332.487140984391</v>
      </c>
      <c r="R9" s="73">
        <f>SUM(Q9:$Q$103)</f>
        <v>7318771.7406480843</v>
      </c>
      <c r="S9" s="73">
        <f t="shared" si="8"/>
        <v>73.67600530630574</v>
      </c>
    </row>
    <row r="10" spans="1:23" x14ac:dyDescent="0.3">
      <c r="A10" s="77">
        <v>7</v>
      </c>
      <c r="B10" s="57">
        <v>29350</v>
      </c>
      <c r="C10" s="57">
        <v>28095</v>
      </c>
      <c r="D10" s="57">
        <v>57445</v>
      </c>
      <c r="E10" s="109">
        <v>9.5552519891830401E-5</v>
      </c>
      <c r="F10" s="178">
        <v>7.3408344342124976E-5</v>
      </c>
      <c r="G10" s="75">
        <f t="shared" si="0"/>
        <v>2.0624074342920014</v>
      </c>
      <c r="H10" s="75">
        <f t="shared" si="1"/>
        <v>2.8044664588252224</v>
      </c>
      <c r="I10" s="75">
        <f t="shared" si="2"/>
        <v>4.8668738931172237</v>
      </c>
      <c r="J10" s="73">
        <f t="shared" si="3"/>
        <v>8.47223238422356E-5</v>
      </c>
      <c r="K10" s="73">
        <f t="shared" si="4"/>
        <v>8.471873500759397E-5</v>
      </c>
      <c r="L10" s="226">
        <f t="shared" ref="L10:L73" si="11">((105*K10+90*(K9+K11)+45*(K8+K12)-30*(K7+K13))/315)</f>
        <v>8.5732299607378334E-5</v>
      </c>
      <c r="M10" s="73">
        <f>M9*(1-L9)</f>
        <v>99327.724519030147</v>
      </c>
      <c r="N10" s="73">
        <f t="shared" si="5"/>
        <v>8.5155942377896281</v>
      </c>
      <c r="O10" s="73">
        <f t="shared" si="6"/>
        <v>83560.961517803007</v>
      </c>
      <c r="P10" s="73">
        <f t="shared" si="7"/>
        <v>2823425.6706266762</v>
      </c>
      <c r="Q10" s="73">
        <f t="shared" si="10"/>
        <v>99323.466721911245</v>
      </c>
      <c r="R10" s="73">
        <f>SUM(Q10:$Q$103)</f>
        <v>7219439.253507101</v>
      </c>
      <c r="S10" s="73">
        <f t="shared" si="8"/>
        <v>72.683022675345114</v>
      </c>
    </row>
    <row r="11" spans="1:23" x14ac:dyDescent="0.3">
      <c r="A11" s="77">
        <v>8</v>
      </c>
      <c r="B11" s="57">
        <v>29823</v>
      </c>
      <c r="C11" s="57">
        <v>28534</v>
      </c>
      <c r="D11" s="57">
        <v>58357</v>
      </c>
      <c r="E11" s="109">
        <v>9.6170479356001571E-5</v>
      </c>
      <c r="F11" s="178">
        <v>7.3325235852149449E-5</v>
      </c>
      <c r="G11" s="75">
        <f t="shared" si="0"/>
        <v>2.0922622798052326</v>
      </c>
      <c r="H11" s="75">
        <f t="shared" si="1"/>
        <v>2.868092205834035</v>
      </c>
      <c r="I11" s="75">
        <f t="shared" si="2"/>
        <v>4.9603544856392681</v>
      </c>
      <c r="J11" s="73">
        <f t="shared" si="3"/>
        <v>8.5000162545012043E-5</v>
      </c>
      <c r="K11" s="73">
        <f t="shared" si="4"/>
        <v>8.4996550133498161E-5</v>
      </c>
      <c r="L11" s="226">
        <f t="shared" si="11"/>
        <v>8.6073390973006615E-5</v>
      </c>
      <c r="M11" s="73">
        <f t="shared" ref="M11:M74" si="12">M10*(1-L10)</f>
        <v>99319.208924792358</v>
      </c>
      <c r="N11" s="73">
        <f t="shared" si="5"/>
        <v>8.5487411009089556</v>
      </c>
      <c r="O11" s="73">
        <f t="shared" si="6"/>
        <v>81515.900140892365</v>
      </c>
      <c r="P11" s="73">
        <f t="shared" si="7"/>
        <v>2739864.7091088728</v>
      </c>
      <c r="Q11" s="73">
        <f t="shared" si="10"/>
        <v>99314.934554241903</v>
      </c>
      <c r="R11" s="73">
        <f>SUM(Q11:$Q$103)</f>
        <v>7120115.78678519</v>
      </c>
      <c r="S11" s="73">
        <f t="shared" si="8"/>
        <v>71.689211622464356</v>
      </c>
    </row>
    <row r="12" spans="1:23" x14ac:dyDescent="0.3">
      <c r="A12" s="77">
        <v>9</v>
      </c>
      <c r="B12" s="57">
        <v>30059</v>
      </c>
      <c r="C12" s="57">
        <v>28751</v>
      </c>
      <c r="D12" s="57">
        <v>58810</v>
      </c>
      <c r="E12" s="109">
        <v>1.0372721311654201E-4</v>
      </c>
      <c r="F12" s="178">
        <v>8.5043538804483511E-5</v>
      </c>
      <c r="G12" s="75">
        <f t="shared" si="0"/>
        <v>2.4450867841677053</v>
      </c>
      <c r="H12" s="75">
        <f t="shared" si="1"/>
        <v>3.1179362990701365</v>
      </c>
      <c r="I12" s="75">
        <f t="shared" si="2"/>
        <v>5.5630230832378418</v>
      </c>
      <c r="J12" s="73">
        <f t="shared" si="3"/>
        <v>9.4593148839276347E-5</v>
      </c>
      <c r="K12" s="73">
        <f t="shared" si="4"/>
        <v>9.458867504852364E-5</v>
      </c>
      <c r="L12" s="226">
        <f t="shared" si="11"/>
        <v>9.3826363756491094E-5</v>
      </c>
      <c r="M12" s="73">
        <f t="shared" si="12"/>
        <v>99310.660183691449</v>
      </c>
      <c r="N12" s="73">
        <f t="shared" si="5"/>
        <v>9.3179581272997893</v>
      </c>
      <c r="O12" s="73">
        <f t="shared" si="6"/>
        <v>79520.862235072229</v>
      </c>
      <c r="P12" s="73">
        <f t="shared" si="7"/>
        <v>2658348.8089679806</v>
      </c>
      <c r="Q12" s="73">
        <f t="shared" si="10"/>
        <v>99306.001204627799</v>
      </c>
      <c r="R12" s="73">
        <f>SUM(Q12:$Q$103)</f>
        <v>7020800.8522309465</v>
      </c>
      <c r="S12" s="73">
        <f t="shared" si="8"/>
        <v>70.695339646769213</v>
      </c>
    </row>
    <row r="13" spans="1:23" x14ac:dyDescent="0.3">
      <c r="A13" s="77">
        <v>10</v>
      </c>
      <c r="B13" s="57">
        <v>30303</v>
      </c>
      <c r="C13" s="57">
        <v>28964</v>
      </c>
      <c r="D13" s="57">
        <v>59267</v>
      </c>
      <c r="E13" s="109">
        <v>1.087890669262567E-4</v>
      </c>
      <c r="F13" s="178">
        <v>1.0480070385593018E-4</v>
      </c>
      <c r="G13" s="75">
        <f t="shared" si="0"/>
        <v>3.0354475864831616</v>
      </c>
      <c r="H13" s="75">
        <f t="shared" si="1"/>
        <v>3.2966350950663568</v>
      </c>
      <c r="I13" s="75">
        <f t="shared" si="2"/>
        <v>6.3320826815495188</v>
      </c>
      <c r="J13" s="73">
        <f t="shared" si="3"/>
        <v>1.0683993928407914E-4</v>
      </c>
      <c r="K13" s="73">
        <f t="shared" si="4"/>
        <v>1.0683423210089416E-4</v>
      </c>
      <c r="L13" s="226">
        <f t="shared" si="11"/>
        <v>1.0571038567595638E-4</v>
      </c>
      <c r="M13" s="73">
        <f t="shared" si="12"/>
        <v>99301.342225564149</v>
      </c>
      <c r="N13" s="73">
        <f t="shared" si="5"/>
        <v>10.497183184808819</v>
      </c>
      <c r="O13" s="73">
        <f t="shared" si="6"/>
        <v>77574.049835830185</v>
      </c>
      <c r="P13" s="73">
        <f t="shared" si="7"/>
        <v>2578827.9467329085</v>
      </c>
      <c r="Q13" s="73">
        <f t="shared" si="10"/>
        <v>99296.093633971745</v>
      </c>
      <c r="R13" s="73">
        <f>SUM(Q13:$Q$103)</f>
        <v>6921494.851026318</v>
      </c>
      <c r="S13" s="73">
        <f t="shared" si="8"/>
        <v>69.701926438255612</v>
      </c>
    </row>
    <row r="14" spans="1:23" x14ac:dyDescent="0.3">
      <c r="A14" s="77">
        <v>11</v>
      </c>
      <c r="B14" s="57">
        <v>30486</v>
      </c>
      <c r="C14" s="57">
        <v>29126</v>
      </c>
      <c r="D14" s="57">
        <v>59612</v>
      </c>
      <c r="E14" s="109">
        <v>1.1195889491839854E-4</v>
      </c>
      <c r="F14" s="178">
        <v>1.2512066644933668E-4</v>
      </c>
      <c r="G14" s="75">
        <f t="shared" si="0"/>
        <v>3.6442645310033801</v>
      </c>
      <c r="H14" s="75">
        <f t="shared" si="1"/>
        <v>3.4131788704822981</v>
      </c>
      <c r="I14" s="75">
        <f t="shared" si="2"/>
        <v>7.0574434014856777</v>
      </c>
      <c r="J14" s="73">
        <f t="shared" si="3"/>
        <v>1.1838964304981677E-4</v>
      </c>
      <c r="K14" s="73">
        <f t="shared" si="4"/>
        <v>1.1838263527264026E-4</v>
      </c>
      <c r="L14" s="226">
        <f t="shared" si="11"/>
        <v>1.1795683588813755E-4</v>
      </c>
      <c r="M14" s="73">
        <f t="shared" si="12"/>
        <v>99290.84504237934</v>
      </c>
      <c r="N14" s="73">
        <f t="shared" si="5"/>
        <v>11.712033913849154</v>
      </c>
      <c r="O14" s="73">
        <f t="shared" si="6"/>
        <v>75673.999466442532</v>
      </c>
      <c r="P14" s="73">
        <f t="shared" si="7"/>
        <v>2501253.896897078</v>
      </c>
      <c r="Q14" s="73">
        <f t="shared" si="10"/>
        <v>99284.989025422416</v>
      </c>
      <c r="R14" s="73">
        <f>SUM(Q14:$Q$103)</f>
        <v>6822198.7573923478</v>
      </c>
      <c r="S14" s="73">
        <f t="shared" si="8"/>
        <v>68.709242573980461</v>
      </c>
    </row>
    <row r="15" spans="1:23" x14ac:dyDescent="0.3">
      <c r="A15" s="77">
        <v>12</v>
      </c>
      <c r="B15" s="57">
        <v>30663</v>
      </c>
      <c r="C15" s="57">
        <v>29288</v>
      </c>
      <c r="D15" s="57">
        <v>59951</v>
      </c>
      <c r="E15" s="109">
        <v>1.2110993053027209E-4</v>
      </c>
      <c r="F15" s="178">
        <v>1.3748988947205487E-4</v>
      </c>
      <c r="G15" s="75">
        <f t="shared" si="0"/>
        <v>4.0268038828575428</v>
      </c>
      <c r="H15" s="75">
        <f t="shared" si="1"/>
        <v>3.713593799849733</v>
      </c>
      <c r="I15" s="75">
        <f t="shared" si="2"/>
        <v>7.7403976827072754</v>
      </c>
      <c r="J15" s="73">
        <f t="shared" si="3"/>
        <v>1.2911206956860228E-4</v>
      </c>
      <c r="K15" s="73">
        <f t="shared" si="4"/>
        <v>1.2910373496399785E-4</v>
      </c>
      <c r="L15" s="226">
        <f t="shared" si="11"/>
        <v>1.289131388635612E-4</v>
      </c>
      <c r="M15" s="73">
        <f t="shared" si="12"/>
        <v>99279.133008465491</v>
      </c>
      <c r="N15" s="73">
        <f t="shared" si="5"/>
        <v>12.798384659778094</v>
      </c>
      <c r="O15" s="73">
        <f t="shared" si="6"/>
        <v>73819.58361064046</v>
      </c>
      <c r="P15" s="73">
        <f t="shared" si="7"/>
        <v>2425579.897430636</v>
      </c>
      <c r="Q15" s="73">
        <f t="shared" si="10"/>
        <v>99272.733816135602</v>
      </c>
      <c r="R15" s="73">
        <f>SUM(Q15:$Q$103)</f>
        <v>6722913.7683669245</v>
      </c>
      <c r="S15" s="73">
        <f t="shared" si="8"/>
        <v>67.717289269575559</v>
      </c>
    </row>
    <row r="16" spans="1:23" x14ac:dyDescent="0.3">
      <c r="A16" s="77">
        <v>13</v>
      </c>
      <c r="B16" s="57">
        <v>30810</v>
      </c>
      <c r="C16" s="57">
        <v>29416</v>
      </c>
      <c r="D16" s="57">
        <v>60226</v>
      </c>
      <c r="E16" s="109">
        <v>1.3937060044708771E-4</v>
      </c>
      <c r="F16" s="178">
        <v>1.392589971538125E-4</v>
      </c>
      <c r="G16" s="75">
        <f t="shared" si="0"/>
        <v>4.0964426602765487</v>
      </c>
      <c r="H16" s="75">
        <f t="shared" si="1"/>
        <v>4.2940081997747725</v>
      </c>
      <c r="I16" s="75">
        <f t="shared" si="2"/>
        <v>8.3904508600513203</v>
      </c>
      <c r="J16" s="73">
        <f t="shared" si="3"/>
        <v>1.3931609039370571E-4</v>
      </c>
      <c r="K16" s="73">
        <f t="shared" si="4"/>
        <v>1.3930638635772929E-4</v>
      </c>
      <c r="L16" s="226">
        <f t="shared" si="11"/>
        <v>1.385504257711609E-4</v>
      </c>
      <c r="M16" s="73">
        <f t="shared" si="12"/>
        <v>99266.334623805713</v>
      </c>
      <c r="N16" s="73">
        <f t="shared" si="5"/>
        <v>13.753392926868401</v>
      </c>
      <c r="O16" s="73">
        <f t="shared" si="6"/>
        <v>72009.82175259279</v>
      </c>
      <c r="P16" s="73">
        <f t="shared" si="7"/>
        <v>2351760.3138199956</v>
      </c>
      <c r="Q16" s="73">
        <f t="shared" si="10"/>
        <v>99259.457927342271</v>
      </c>
      <c r="R16" s="73">
        <f>SUM(Q16:$Q$103)</f>
        <v>6623641.0345507907</v>
      </c>
      <c r="S16" s="73">
        <f t="shared" si="8"/>
        <v>66.725955578522303</v>
      </c>
    </row>
    <row r="17" spans="1:19" x14ac:dyDescent="0.3">
      <c r="A17" s="77">
        <v>14</v>
      </c>
      <c r="B17" s="57">
        <v>31071</v>
      </c>
      <c r="C17" s="57">
        <v>29768</v>
      </c>
      <c r="D17" s="57">
        <v>60839</v>
      </c>
      <c r="E17" s="109">
        <v>1.627995324575737E-4</v>
      </c>
      <c r="F17" s="178">
        <v>1.3554384534355713E-4</v>
      </c>
      <c r="G17" s="75">
        <f t="shared" si="0"/>
        <v>4.0348691881870087</v>
      </c>
      <c r="H17" s="75">
        <f t="shared" si="1"/>
        <v>5.0583442729892729</v>
      </c>
      <c r="I17" s="75">
        <f t="shared" si="2"/>
        <v>9.0932134611762816</v>
      </c>
      <c r="J17" s="73">
        <f t="shared" si="3"/>
        <v>1.4946355892069696E-4</v>
      </c>
      <c r="K17" s="73">
        <f t="shared" si="4"/>
        <v>1.4945238979935382E-4</v>
      </c>
      <c r="L17" s="226">
        <f t="shared" si="11"/>
        <v>1.482588474918852E-4</v>
      </c>
      <c r="M17" s="73">
        <f t="shared" si="12"/>
        <v>99252.581230878845</v>
      </c>
      <c r="N17" s="73">
        <f t="shared" si="5"/>
        <v>14.715073303887038</v>
      </c>
      <c r="O17" s="73">
        <f t="shared" si="6"/>
        <v>70243.750986467596</v>
      </c>
      <c r="P17" s="73">
        <f t="shared" si="7"/>
        <v>2279750.4920674022</v>
      </c>
      <c r="Q17" s="73">
        <f t="shared" si="10"/>
        <v>99245.223694226908</v>
      </c>
      <c r="R17" s="73">
        <f>SUM(Q17:$Q$103)</f>
        <v>6524381.5766234482</v>
      </c>
      <c r="S17" s="73">
        <f t="shared" si="8"/>
        <v>65.735132484329014</v>
      </c>
    </row>
    <row r="18" spans="1:19" x14ac:dyDescent="0.3">
      <c r="A18" s="77">
        <v>15</v>
      </c>
      <c r="B18" s="57">
        <v>29308</v>
      </c>
      <c r="C18" s="57">
        <v>28573</v>
      </c>
      <c r="D18" s="57">
        <v>57881</v>
      </c>
      <c r="E18" s="109">
        <v>1.8798362948862645E-4</v>
      </c>
      <c r="F18" s="178">
        <v>1.3372016455472091E-4</v>
      </c>
      <c r="G18" s="75">
        <f t="shared" si="0"/>
        <v>3.8207862618220405</v>
      </c>
      <c r="H18" s="75">
        <f t="shared" si="1"/>
        <v>5.5094242130526636</v>
      </c>
      <c r="I18" s="75">
        <f t="shared" si="2"/>
        <v>9.3302104748747041</v>
      </c>
      <c r="J18" s="73">
        <f t="shared" si="3"/>
        <v>1.6119642844585795E-4</v>
      </c>
      <c r="K18" s="73">
        <f t="shared" si="4"/>
        <v>1.6118343699955684E-4</v>
      </c>
      <c r="L18" s="226">
        <f t="shared" si="11"/>
        <v>1.6092383454143925E-4</v>
      </c>
      <c r="M18" s="73">
        <f t="shared" si="12"/>
        <v>99237.866157574957</v>
      </c>
      <c r="N18" s="73">
        <f t="shared" si="5"/>
        <v>15.969737953797448</v>
      </c>
      <c r="O18" s="73">
        <f t="shared" si="6"/>
        <v>68520.328516002774</v>
      </c>
      <c r="P18" s="73">
        <f t="shared" si="7"/>
        <v>2209506.7410809346</v>
      </c>
      <c r="Q18" s="73">
        <f t="shared" si="10"/>
        <v>99229.881288598059</v>
      </c>
      <c r="R18" s="73">
        <f>SUM(Q18:$Q$103)</f>
        <v>6425136.3529292205</v>
      </c>
      <c r="S18" s="73">
        <f t="shared" si="8"/>
        <v>64.744805604012697</v>
      </c>
    </row>
    <row r="19" spans="1:19" x14ac:dyDescent="0.3">
      <c r="A19" s="77">
        <v>16</v>
      </c>
      <c r="B19" s="57">
        <v>30895</v>
      </c>
      <c r="C19" s="57">
        <v>28994</v>
      </c>
      <c r="D19" s="57">
        <v>59889</v>
      </c>
      <c r="E19" s="109">
        <v>2.2114612700586635E-4</v>
      </c>
      <c r="F19" s="178">
        <v>1.3820621031976265E-4</v>
      </c>
      <c r="G19" s="75">
        <f t="shared" si="0"/>
        <v>4.0071508620111986</v>
      </c>
      <c r="H19" s="75">
        <f t="shared" si="1"/>
        <v>6.832309593846241</v>
      </c>
      <c r="I19" s="75">
        <f t="shared" si="2"/>
        <v>10.83946045585744</v>
      </c>
      <c r="J19" s="73">
        <f t="shared" si="3"/>
        <v>1.8099251040854647E-4</v>
      </c>
      <c r="K19" s="73">
        <f t="shared" si="4"/>
        <v>1.8097613225231957E-4</v>
      </c>
      <c r="L19" s="226">
        <f t="shared" si="11"/>
        <v>1.8212505389795082E-4</v>
      </c>
      <c r="M19" s="73">
        <f t="shared" si="12"/>
        <v>99221.89641962116</v>
      </c>
      <c r="N19" s="73">
        <f t="shared" si="5"/>
        <v>18.070793233273434</v>
      </c>
      <c r="O19" s="73">
        <f t="shared" si="6"/>
        <v>66838.343377555051</v>
      </c>
      <c r="P19" s="73">
        <f t="shared" si="7"/>
        <v>2140986.4125649324</v>
      </c>
      <c r="Q19" s="73">
        <f t="shared" si="10"/>
        <v>99212.861023004516</v>
      </c>
      <c r="R19" s="73">
        <f>SUM(Q19:$Q$103)</f>
        <v>6325906.4716406232</v>
      </c>
      <c r="S19" s="73">
        <f t="shared" si="8"/>
        <v>63.755145788462002</v>
      </c>
    </row>
    <row r="20" spans="1:19" x14ac:dyDescent="0.3">
      <c r="A20" s="77">
        <v>17</v>
      </c>
      <c r="B20" s="57">
        <v>29391</v>
      </c>
      <c r="C20" s="57">
        <v>27894</v>
      </c>
      <c r="D20" s="57">
        <v>57285</v>
      </c>
      <c r="E20" s="109">
        <v>2.767933865608557E-4</v>
      </c>
      <c r="F20" s="178">
        <v>1.4905884130764454E-4</v>
      </c>
      <c r="G20" s="75">
        <f t="shared" si="0"/>
        <v>4.1578473194354366</v>
      </c>
      <c r="H20" s="75">
        <f t="shared" si="1"/>
        <v>8.1352344244101094</v>
      </c>
      <c r="I20" s="75">
        <f t="shared" si="2"/>
        <v>12.293081743845546</v>
      </c>
      <c r="J20" s="73">
        <f t="shared" si="3"/>
        <v>2.1459512514350259E-4</v>
      </c>
      <c r="K20" s="73">
        <f t="shared" si="4"/>
        <v>2.1457210125663817E-4</v>
      </c>
      <c r="L20" s="226">
        <f t="shared" si="11"/>
        <v>2.1853824260566399E-4</v>
      </c>
      <c r="M20" s="73">
        <f t="shared" si="12"/>
        <v>99203.825626387887</v>
      </c>
      <c r="N20" s="73">
        <f t="shared" si="5"/>
        <v>21.679829712142237</v>
      </c>
      <c r="O20" s="73">
        <f t="shared" si="6"/>
        <v>65196.263844551191</v>
      </c>
      <c r="P20" s="73">
        <f t="shared" si="7"/>
        <v>2074148.0691873771</v>
      </c>
      <c r="Q20" s="73">
        <f t="shared" si="10"/>
        <v>99192.985711531815</v>
      </c>
      <c r="R20" s="73">
        <f>SUM(Q20:$Q$103)</f>
        <v>6226693.6106176199</v>
      </c>
      <c r="S20" s="73">
        <f t="shared" si="8"/>
        <v>62.766668233824042</v>
      </c>
    </row>
    <row r="21" spans="1:19" x14ac:dyDescent="0.3">
      <c r="A21" s="77">
        <v>18</v>
      </c>
      <c r="B21" s="57">
        <v>28101</v>
      </c>
      <c r="C21" s="57">
        <v>26743</v>
      </c>
      <c r="D21" s="57">
        <v>54844</v>
      </c>
      <c r="E21" s="109">
        <v>3.6745348733756831E-4</v>
      </c>
      <c r="F21" s="178">
        <v>1.624239437599874E-4</v>
      </c>
      <c r="G21" s="75">
        <f t="shared" si="0"/>
        <v>4.3437035279733429</v>
      </c>
      <c r="H21" s="75">
        <f t="shared" si="1"/>
        <v>10.325810447673007</v>
      </c>
      <c r="I21" s="75">
        <f t="shared" si="2"/>
        <v>14.66951397564635</v>
      </c>
      <c r="J21" s="73">
        <f t="shared" si="3"/>
        <v>2.6747709823583891E-4</v>
      </c>
      <c r="K21" s="73">
        <f t="shared" si="4"/>
        <v>2.6744132942591037E-4</v>
      </c>
      <c r="L21" s="226">
        <f t="shared" si="11"/>
        <v>2.7201085514168738E-4</v>
      </c>
      <c r="M21" s="73">
        <f t="shared" si="12"/>
        <v>99182.145796675744</v>
      </c>
      <c r="N21" s="73">
        <f t="shared" si="5"/>
        <v>26.978620292939013</v>
      </c>
      <c r="O21" s="73">
        <f t="shared" si="6"/>
        <v>63592.210700123076</v>
      </c>
      <c r="P21" s="73">
        <f t="shared" si="7"/>
        <v>2008951.8053428261</v>
      </c>
      <c r="Q21" s="73">
        <f t="shared" si="10"/>
        <v>99168.656486529275</v>
      </c>
      <c r="R21" s="73">
        <f>SUM(Q21:$Q$103)</f>
        <v>6127500.6249060864</v>
      </c>
      <c r="S21" s="73">
        <f t="shared" si="8"/>
        <v>61.780278856514315</v>
      </c>
    </row>
    <row r="22" spans="1:19" x14ac:dyDescent="0.3">
      <c r="A22" s="77">
        <v>19</v>
      </c>
      <c r="B22" s="57">
        <v>28076</v>
      </c>
      <c r="C22" s="57">
        <v>26612</v>
      </c>
      <c r="D22" s="57">
        <v>54688</v>
      </c>
      <c r="E22" s="109">
        <v>4.8784311896790493E-4</v>
      </c>
      <c r="F22" s="178">
        <v>1.7263911648978208E-4</v>
      </c>
      <c r="G22" s="75">
        <f t="shared" si="0"/>
        <v>4.5942721680260803</v>
      </c>
      <c r="H22" s="75">
        <f t="shared" si="1"/>
        <v>13.696683408142899</v>
      </c>
      <c r="I22" s="75">
        <f t="shared" si="2"/>
        <v>18.290955576168979</v>
      </c>
      <c r="J22" s="73">
        <f t="shared" si="3"/>
        <v>3.3446012975733212E-4</v>
      </c>
      <c r="K22" s="73">
        <f t="shared" si="4"/>
        <v>3.3440420420338679E-4</v>
      </c>
      <c r="L22" s="226">
        <f t="shared" si="11"/>
        <v>3.3397325105655185E-4</v>
      </c>
      <c r="M22" s="73">
        <f t="shared" si="12"/>
        <v>99155.167176382805</v>
      </c>
      <c r="N22" s="73">
        <f t="shared" si="5"/>
        <v>33.115173540951218</v>
      </c>
      <c r="O22" s="73">
        <f t="shared" si="6"/>
        <v>62024.305296107508</v>
      </c>
      <c r="P22" s="73">
        <f t="shared" si="7"/>
        <v>1945359.594642703</v>
      </c>
      <c r="Q22" s="73">
        <f t="shared" si="10"/>
        <v>99138.60958961233</v>
      </c>
      <c r="R22" s="73">
        <f>SUM(Q22:$Q$103)</f>
        <v>6028331.9684195584</v>
      </c>
      <c r="S22" s="73">
        <f t="shared" si="8"/>
        <v>60.796952292925099</v>
      </c>
    </row>
    <row r="23" spans="1:19" x14ac:dyDescent="0.3">
      <c r="A23" s="77">
        <v>20</v>
      </c>
      <c r="B23" s="57">
        <v>28478</v>
      </c>
      <c r="C23" s="57">
        <v>26993</v>
      </c>
      <c r="D23" s="57">
        <v>55471</v>
      </c>
      <c r="E23" s="109">
        <v>6.0346632069378672E-4</v>
      </c>
      <c r="F23" s="178">
        <v>1.7631966014125013E-4</v>
      </c>
      <c r="G23" s="75">
        <f t="shared" si="0"/>
        <v>4.7593965861927643</v>
      </c>
      <c r="H23" s="75">
        <f t="shared" si="1"/>
        <v>17.185513880717657</v>
      </c>
      <c r="I23" s="75">
        <f t="shared" si="2"/>
        <v>21.944910466910422</v>
      </c>
      <c r="J23" s="73">
        <f t="shared" si="3"/>
        <v>3.9561050759695016E-4</v>
      </c>
      <c r="K23" s="73">
        <f t="shared" si="4"/>
        <v>3.9553226407851305E-4</v>
      </c>
      <c r="L23" s="226">
        <f t="shared" si="11"/>
        <v>3.8904821031380372E-4</v>
      </c>
      <c r="M23" s="73">
        <f t="shared" si="12"/>
        <v>99122.052002841854</v>
      </c>
      <c r="N23" s="73">
        <f t="shared" si="5"/>
        <v>38.563256934343372</v>
      </c>
      <c r="O23" s="73">
        <f t="shared" si="6"/>
        <v>60491.30813387633</v>
      </c>
      <c r="P23" s="73">
        <f t="shared" si="7"/>
        <v>1883335.2893465953</v>
      </c>
      <c r="Q23" s="73">
        <f t="shared" si="10"/>
        <v>99102.770374374682</v>
      </c>
      <c r="R23" s="73">
        <f>SUM(Q23:$Q$103)</f>
        <v>5929193.3588299444</v>
      </c>
      <c r="S23" s="73">
        <f t="shared" si="8"/>
        <v>59.817096589767459</v>
      </c>
    </row>
    <row r="24" spans="1:19" x14ac:dyDescent="0.3">
      <c r="A24" s="77">
        <v>21</v>
      </c>
      <c r="B24" s="57">
        <v>28314</v>
      </c>
      <c r="C24" s="57">
        <v>26917</v>
      </c>
      <c r="D24" s="57">
        <v>55231</v>
      </c>
      <c r="E24" s="109">
        <v>6.7349191135740037E-4</v>
      </c>
      <c r="F24" s="178">
        <v>1.7496119574695178E-4</v>
      </c>
      <c r="G24" s="75">
        <f t="shared" si="0"/>
        <v>4.7094305059207011</v>
      </c>
      <c r="H24" s="75">
        <f t="shared" si="1"/>
        <v>19.069249978173435</v>
      </c>
      <c r="I24" s="75">
        <f t="shared" si="2"/>
        <v>23.778680484094135</v>
      </c>
      <c r="J24" s="73">
        <f t="shared" si="3"/>
        <v>4.305314132297828E-4</v>
      </c>
      <c r="K24" s="73">
        <f t="shared" si="4"/>
        <v>4.3043874787973557E-4</v>
      </c>
      <c r="L24" s="226">
        <f t="shared" si="11"/>
        <v>4.2407411874109284E-4</v>
      </c>
      <c r="M24" s="73">
        <f t="shared" si="12"/>
        <v>99083.488745907511</v>
      </c>
      <c r="N24" s="73">
        <f t="shared" si="5"/>
        <v>42.018743171720416</v>
      </c>
      <c r="O24" s="73">
        <f t="shared" si="6"/>
        <v>58992.950340202253</v>
      </c>
      <c r="P24" s="73">
        <f t="shared" si="7"/>
        <v>1822843.9812127189</v>
      </c>
      <c r="Q24" s="73">
        <f t="shared" si="10"/>
        <v>99062.479374321643</v>
      </c>
      <c r="R24" s="73">
        <f>SUM(Q24:$Q$103)</f>
        <v>5830090.5884555699</v>
      </c>
      <c r="S24" s="73">
        <f t="shared" si="8"/>
        <v>58.840182781678372</v>
      </c>
    </row>
    <row r="25" spans="1:19" x14ac:dyDescent="0.3">
      <c r="A25" s="77">
        <v>22</v>
      </c>
      <c r="B25" s="57">
        <v>27207</v>
      </c>
      <c r="C25" s="57">
        <v>25955</v>
      </c>
      <c r="D25" s="57">
        <v>53162</v>
      </c>
      <c r="E25" s="109">
        <v>6.931116423332332E-4</v>
      </c>
      <c r="F25" s="178">
        <v>1.7314880764379741E-4</v>
      </c>
      <c r="G25" s="75">
        <f t="shared" si="0"/>
        <v>4.4940773023947616</v>
      </c>
      <c r="H25" s="75">
        <f t="shared" si="1"/>
        <v>18.857488452960276</v>
      </c>
      <c r="I25" s="75">
        <f t="shared" si="2"/>
        <v>23.351565755355036</v>
      </c>
      <c r="J25" s="73">
        <f t="shared" si="3"/>
        <v>4.3925295804061239E-4</v>
      </c>
      <c r="K25" s="73">
        <f t="shared" si="4"/>
        <v>4.391565005835707E-4</v>
      </c>
      <c r="L25" s="226">
        <f t="shared" si="11"/>
        <v>4.3906618708648769E-4</v>
      </c>
      <c r="M25" s="73">
        <f t="shared" si="12"/>
        <v>99041.47000273579</v>
      </c>
      <c r="N25" s="73">
        <f t="shared" si="5"/>
        <v>43.48576059754123</v>
      </c>
      <c r="O25" s="73">
        <f t="shared" si="6"/>
        <v>57529.690689536386</v>
      </c>
      <c r="P25" s="73">
        <f t="shared" si="7"/>
        <v>1763851.0308725163</v>
      </c>
      <c r="Q25" s="73">
        <f t="shared" si="10"/>
        <v>99019.72712243702</v>
      </c>
      <c r="R25" s="73">
        <f>SUM(Q25:$Q$103)</f>
        <v>5731028.1090812469</v>
      </c>
      <c r="S25" s="73">
        <f t="shared" si="8"/>
        <v>57.864933839561758</v>
      </c>
    </row>
    <row r="26" spans="1:19" x14ac:dyDescent="0.3">
      <c r="A26" s="77">
        <v>23</v>
      </c>
      <c r="B26" s="57">
        <v>26873</v>
      </c>
      <c r="C26" s="57">
        <v>25771</v>
      </c>
      <c r="D26" s="57">
        <v>52644</v>
      </c>
      <c r="E26" s="109">
        <v>6.9270099118046288E-4</v>
      </c>
      <c r="F26" s="178">
        <v>1.7507694785793377E-4</v>
      </c>
      <c r="G26" s="75">
        <f t="shared" si="0"/>
        <v>4.5119080232468116</v>
      </c>
      <c r="H26" s="75">
        <f t="shared" si="1"/>
        <v>18.614953735992579</v>
      </c>
      <c r="I26" s="75">
        <f t="shared" si="2"/>
        <v>23.126861759239389</v>
      </c>
      <c r="J26" s="73">
        <f t="shared" si="3"/>
        <v>4.3930669704504575E-4</v>
      </c>
      <c r="K26" s="73">
        <f t="shared" si="4"/>
        <v>4.3921021598680721E-4</v>
      </c>
      <c r="L26" s="226">
        <f t="shared" si="11"/>
        <v>4.4422173180788801E-4</v>
      </c>
      <c r="M26" s="73">
        <f t="shared" si="12"/>
        <v>98997.984242138249</v>
      </c>
      <c r="N26" s="73">
        <f t="shared" si="5"/>
        <v>43.977056005533086</v>
      </c>
      <c r="O26" s="73">
        <f t="shared" si="6"/>
        <v>56101.884241562031</v>
      </c>
      <c r="P26" s="73">
        <f t="shared" si="7"/>
        <v>1706321.3401829801</v>
      </c>
      <c r="Q26" s="73">
        <f t="shared" si="10"/>
        <v>98975.995714135483</v>
      </c>
      <c r="R26" s="73">
        <f>SUM(Q26:$Q$103)</f>
        <v>5632008.3819588115</v>
      </c>
      <c r="S26" s="73">
        <f t="shared" si="8"/>
        <v>56.890131905954114</v>
      </c>
    </row>
    <row r="27" spans="1:19" x14ac:dyDescent="0.3">
      <c r="A27" s="77">
        <v>24</v>
      </c>
      <c r="B27" s="57">
        <v>27597</v>
      </c>
      <c r="C27" s="57">
        <v>25892</v>
      </c>
      <c r="D27" s="57">
        <v>53489</v>
      </c>
      <c r="E27" s="109">
        <v>7.0243627376388143E-4</v>
      </c>
      <c r="F27" s="178">
        <v>1.828115338816159E-4</v>
      </c>
      <c r="G27" s="75">
        <f t="shared" si="0"/>
        <v>4.7333562352627991</v>
      </c>
      <c r="H27" s="75">
        <f t="shared" si="1"/>
        <v>19.385133847061837</v>
      </c>
      <c r="I27" s="75">
        <f t="shared" si="2"/>
        <v>24.118490082324637</v>
      </c>
      <c r="J27" s="73">
        <f t="shared" si="3"/>
        <v>4.5090560829936317E-4</v>
      </c>
      <c r="K27" s="73">
        <f t="shared" si="4"/>
        <v>4.5080396564323166E-4</v>
      </c>
      <c r="L27" s="226">
        <f t="shared" si="11"/>
        <v>4.5282832800517891E-4</v>
      </c>
      <c r="M27" s="73">
        <f t="shared" si="12"/>
        <v>98954.007186132716</v>
      </c>
      <c r="N27" s="73">
        <f t="shared" si="5"/>
        <v>44.809177623508731</v>
      </c>
      <c r="O27" s="73">
        <f t="shared" si="6"/>
        <v>54709.231771108825</v>
      </c>
      <c r="P27" s="73">
        <f t="shared" si="7"/>
        <v>1650219.4559414182</v>
      </c>
      <c r="Q27" s="73">
        <f t="shared" si="10"/>
        <v>98931.602597320962</v>
      </c>
      <c r="R27" s="73">
        <f>SUM(Q27:$Q$103)</f>
        <v>5533032.3862446761</v>
      </c>
      <c r="S27" s="73">
        <f t="shared" si="8"/>
        <v>55.915192760582492</v>
      </c>
    </row>
    <row r="28" spans="1:19" x14ac:dyDescent="0.3">
      <c r="A28" s="77">
        <v>25</v>
      </c>
      <c r="B28" s="57">
        <v>29282</v>
      </c>
      <c r="C28" s="57">
        <v>27861</v>
      </c>
      <c r="D28" s="57">
        <v>57143</v>
      </c>
      <c r="E28" s="109">
        <v>7.3236755096172865E-4</v>
      </c>
      <c r="F28" s="178">
        <v>1.9632387167356865E-4</v>
      </c>
      <c r="G28" s="75">
        <f t="shared" si="0"/>
        <v>5.4697793886972965</v>
      </c>
      <c r="H28" s="75">
        <f t="shared" si="1"/>
        <v>21.445186627261339</v>
      </c>
      <c r="I28" s="75">
        <f t="shared" si="2"/>
        <v>26.914966015958637</v>
      </c>
      <c r="J28" s="73">
        <f t="shared" si="3"/>
        <v>4.7101072775245677E-4</v>
      </c>
      <c r="K28" s="73">
        <f t="shared" si="4"/>
        <v>4.7089981961323524E-4</v>
      </c>
      <c r="L28" s="226">
        <f t="shared" si="11"/>
        <v>4.7260546414350566E-4</v>
      </c>
      <c r="M28" s="73">
        <f t="shared" si="12"/>
        <v>98909.198008509207</v>
      </c>
      <c r="N28" s="73">
        <f t="shared" si="5"/>
        <v>46.74502743287303</v>
      </c>
      <c r="O28" s="73">
        <f t="shared" si="6"/>
        <v>53350.690615765343</v>
      </c>
      <c r="P28" s="73">
        <f t="shared" si="7"/>
        <v>1595510.2241703095</v>
      </c>
      <c r="Q28" s="73">
        <f t="shared" si="10"/>
        <v>98885.825494792778</v>
      </c>
      <c r="R28" s="73">
        <f>SUM(Q28:$Q$103)</f>
        <v>5434100.7836473538</v>
      </c>
      <c r="S28" s="73">
        <f t="shared" si="8"/>
        <v>54.940297697893129</v>
      </c>
    </row>
    <row r="29" spans="1:19" x14ac:dyDescent="0.3">
      <c r="A29" s="77">
        <v>26</v>
      </c>
      <c r="B29" s="57">
        <v>29661</v>
      </c>
      <c r="C29" s="57">
        <v>28539</v>
      </c>
      <c r="D29" s="57">
        <v>58200</v>
      </c>
      <c r="E29" s="109">
        <v>7.7387139237841533E-4</v>
      </c>
      <c r="F29" s="178">
        <v>2.1411590892918039E-4</v>
      </c>
      <c r="G29" s="75">
        <f t="shared" si="0"/>
        <v>6.1106539249298795</v>
      </c>
      <c r="H29" s="75">
        <f t="shared" si="1"/>
        <v>22.953799369336178</v>
      </c>
      <c r="I29" s="75">
        <f t="shared" si="2"/>
        <v>29.064453294266059</v>
      </c>
      <c r="J29" s="73">
        <f t="shared" si="3"/>
        <v>4.9938923186024155E-4</v>
      </c>
      <c r="K29" s="73">
        <f t="shared" si="4"/>
        <v>4.9926455781235113E-4</v>
      </c>
      <c r="L29" s="226">
        <f t="shared" si="11"/>
        <v>5.0001068790138186E-4</v>
      </c>
      <c r="M29" s="73">
        <f t="shared" si="12"/>
        <v>98862.452981076334</v>
      </c>
      <c r="N29" s="73">
        <f t="shared" si="5"/>
        <v>49.432283122689114</v>
      </c>
      <c r="O29" s="73">
        <f t="shared" si="6"/>
        <v>52024.855402794637</v>
      </c>
      <c r="P29" s="73">
        <f t="shared" si="7"/>
        <v>1542159.5335545442</v>
      </c>
      <c r="Q29" s="73">
        <f t="shared" si="10"/>
        <v>98837.736839514982</v>
      </c>
      <c r="R29" s="73">
        <f>SUM(Q29:$Q$103)</f>
        <v>5335214.9581525614</v>
      </c>
      <c r="S29" s="73">
        <f t="shared" si="8"/>
        <v>53.966038645367185</v>
      </c>
    </row>
    <row r="30" spans="1:19" x14ac:dyDescent="0.3">
      <c r="A30" s="77">
        <v>27</v>
      </c>
      <c r="B30" s="57">
        <v>30435</v>
      </c>
      <c r="C30" s="57">
        <v>28664</v>
      </c>
      <c r="D30" s="57">
        <v>59099</v>
      </c>
      <c r="E30" s="109">
        <v>8.1032391182896102E-4</v>
      </c>
      <c r="F30" s="178">
        <v>2.3396497457005408E-4</v>
      </c>
      <c r="G30" s="75">
        <f t="shared" si="0"/>
        <v>6.7063720310760297</v>
      </c>
      <c r="H30" s="75">
        <f t="shared" si="1"/>
        <v>24.662208256514429</v>
      </c>
      <c r="I30" s="75">
        <f t="shared" si="2"/>
        <v>31.368580287590458</v>
      </c>
      <c r="J30" s="73">
        <f t="shared" si="3"/>
        <v>5.3078022111356302E-4</v>
      </c>
      <c r="K30" s="73">
        <f t="shared" si="4"/>
        <v>5.3063938221120655E-4</v>
      </c>
      <c r="L30" s="226">
        <f t="shared" si="11"/>
        <v>5.274668141166764E-4</v>
      </c>
      <c r="M30" s="73">
        <f t="shared" si="12"/>
        <v>98813.020697953645</v>
      </c>
      <c r="N30" s="73">
        <f t="shared" si="5"/>
        <v>52.1205892207945</v>
      </c>
      <c r="O30" s="73">
        <f t="shared" si="6"/>
        <v>50730.577969811435</v>
      </c>
      <c r="P30" s="73">
        <f t="shared" si="7"/>
        <v>1490134.6781517495</v>
      </c>
      <c r="Q30" s="73">
        <f t="shared" si="10"/>
        <v>98786.960403343255</v>
      </c>
      <c r="R30" s="73">
        <f>SUM(Q30:$Q$103)</f>
        <v>5236377.2213130463</v>
      </c>
      <c r="S30" s="73">
        <f t="shared" si="8"/>
        <v>52.992785609897751</v>
      </c>
    </row>
    <row r="31" spans="1:19" x14ac:dyDescent="0.3">
      <c r="A31" s="77">
        <v>28</v>
      </c>
      <c r="B31" s="57">
        <v>31467</v>
      </c>
      <c r="C31" s="57">
        <v>29471</v>
      </c>
      <c r="D31" s="57">
        <v>60938</v>
      </c>
      <c r="E31" s="109">
        <v>8.3093796038265688E-4</v>
      </c>
      <c r="F31" s="178">
        <v>2.5368982198992684E-4</v>
      </c>
      <c r="G31" s="75">
        <f t="shared" si="0"/>
        <v>7.4764927438651343</v>
      </c>
      <c r="H31" s="75">
        <f t="shared" si="1"/>
        <v>26.147124799361062</v>
      </c>
      <c r="I31" s="75">
        <f t="shared" si="2"/>
        <v>33.623617543226196</v>
      </c>
      <c r="J31" s="73">
        <f t="shared" si="3"/>
        <v>5.5176765800036426E-4</v>
      </c>
      <c r="K31" s="73">
        <f t="shared" si="4"/>
        <v>5.5161546221971225E-4</v>
      </c>
      <c r="L31" s="226">
        <f t="shared" si="11"/>
        <v>5.4956050960677132E-4</v>
      </c>
      <c r="M31" s="73">
        <f t="shared" si="12"/>
        <v>98760.900108732851</v>
      </c>
      <c r="N31" s="73">
        <f t="shared" si="5"/>
        <v>54.275090592971537</v>
      </c>
      <c r="O31" s="73">
        <f t="shared" si="6"/>
        <v>49467.140754606247</v>
      </c>
      <c r="P31" s="73">
        <f t="shared" si="7"/>
        <v>1439404.1001819377</v>
      </c>
      <c r="Q31" s="73">
        <f t="shared" si="10"/>
        <v>98733.762563436365</v>
      </c>
      <c r="R31" s="73">
        <f>SUM(Q31:$Q$103)</f>
        <v>5137590.2609097036</v>
      </c>
      <c r="S31" s="73">
        <f t="shared" si="8"/>
        <v>52.020488424602931</v>
      </c>
    </row>
    <row r="32" spans="1:19" x14ac:dyDescent="0.3">
      <c r="A32" s="77">
        <v>29</v>
      </c>
      <c r="B32" s="57">
        <v>32225</v>
      </c>
      <c r="C32" s="57">
        <v>29784</v>
      </c>
      <c r="D32" s="57">
        <v>62009</v>
      </c>
      <c r="E32" s="109">
        <v>8.3894370020031655E-4</v>
      </c>
      <c r="F32" s="178">
        <v>2.7174996995844061E-4</v>
      </c>
      <c r="G32" s="75">
        <f t="shared" si="0"/>
        <v>8.0938011052421945</v>
      </c>
      <c r="H32" s="75">
        <f t="shared" si="1"/>
        <v>27.034960738955199</v>
      </c>
      <c r="I32" s="75">
        <f t="shared" si="2"/>
        <v>35.128761844197392</v>
      </c>
      <c r="J32" s="73">
        <f t="shared" si="3"/>
        <v>5.6651069754708823E-4</v>
      </c>
      <c r="K32" s="73">
        <f t="shared" si="4"/>
        <v>5.6635026065965377E-4</v>
      </c>
      <c r="L32" s="226">
        <f t="shared" si="11"/>
        <v>5.6453599746770459E-4</v>
      </c>
      <c r="M32" s="73">
        <f t="shared" si="12"/>
        <v>98706.625018139879</v>
      </c>
      <c r="N32" s="73">
        <f t="shared" si="5"/>
        <v>55.7234430112876</v>
      </c>
      <c r="O32" s="73">
        <f t="shared" si="6"/>
        <v>48234.102992706692</v>
      </c>
      <c r="P32" s="73">
        <f t="shared" si="7"/>
        <v>1389936.9594273316</v>
      </c>
      <c r="Q32" s="73">
        <f t="shared" si="10"/>
        <v>98678.763296634235</v>
      </c>
      <c r="R32" s="73">
        <f>SUM(Q32:$Q$103)</f>
        <v>5038856.4983462673</v>
      </c>
      <c r="S32" s="73">
        <f t="shared" si="8"/>
        <v>51.048817619083295</v>
      </c>
    </row>
    <row r="33" spans="1:19" x14ac:dyDescent="0.3">
      <c r="A33" s="77">
        <v>30</v>
      </c>
      <c r="B33" s="57">
        <v>32694</v>
      </c>
      <c r="C33" s="57">
        <v>30642</v>
      </c>
      <c r="D33" s="57">
        <v>63336</v>
      </c>
      <c r="E33" s="109">
        <v>8.4770519870173045E-4</v>
      </c>
      <c r="F33" s="178">
        <v>2.875748868980953E-4</v>
      </c>
      <c r="G33" s="75">
        <f t="shared" si="0"/>
        <v>8.8118696843314357</v>
      </c>
      <c r="H33" s="75">
        <f t="shared" si="1"/>
        <v>27.714873766354376</v>
      </c>
      <c r="I33" s="75">
        <f t="shared" si="2"/>
        <v>36.526743450685814</v>
      </c>
      <c r="J33" s="73">
        <f t="shared" si="3"/>
        <v>5.7671377179938446E-4</v>
      </c>
      <c r="K33" s="73">
        <f t="shared" si="4"/>
        <v>5.7654750437641233E-4</v>
      </c>
      <c r="L33" s="226">
        <f t="shared" si="11"/>
        <v>5.7774387647615449E-4</v>
      </c>
      <c r="M33" s="73">
        <f t="shared" si="12"/>
        <v>98650.901575128592</v>
      </c>
      <c r="N33" s="73">
        <f t="shared" si="5"/>
        <v>56.994954293884803</v>
      </c>
      <c r="O33" s="73">
        <f t="shared" si="6"/>
        <v>47031.095712450493</v>
      </c>
      <c r="P33" s="73">
        <f t="shared" si="7"/>
        <v>1341702.8564346246</v>
      </c>
      <c r="Q33" s="73">
        <f t="shared" si="10"/>
        <v>98622.404097981649</v>
      </c>
      <c r="R33" s="73">
        <f>SUM(Q33:$Q$103)</f>
        <v>4940177.7350496333</v>
      </c>
      <c r="S33" s="73">
        <f t="shared" si="8"/>
        <v>50.077370365311779</v>
      </c>
    </row>
    <row r="34" spans="1:19" x14ac:dyDescent="0.3">
      <c r="A34" s="77">
        <v>31</v>
      </c>
      <c r="B34" s="57">
        <v>34965</v>
      </c>
      <c r="C34" s="57">
        <v>33079</v>
      </c>
      <c r="D34" s="57">
        <v>68044</v>
      </c>
      <c r="E34" s="109">
        <v>8.7094854564451012E-4</v>
      </c>
      <c r="F34" s="178">
        <v>3.0173946232460848E-4</v>
      </c>
      <c r="G34" s="75">
        <f t="shared" si="0"/>
        <v>9.9812396742357237</v>
      </c>
      <c r="H34" s="75">
        <f t="shared" si="1"/>
        <v>30.452715898460298</v>
      </c>
      <c r="I34" s="75">
        <f t="shared" si="2"/>
        <v>40.433955572696021</v>
      </c>
      <c r="J34" s="73">
        <f t="shared" si="3"/>
        <v>5.9423249034001565E-4</v>
      </c>
      <c r="K34" s="73">
        <f t="shared" si="4"/>
        <v>5.9405596918038484E-4</v>
      </c>
      <c r="L34" s="226">
        <f t="shared" si="11"/>
        <v>5.9665349737241565E-4</v>
      </c>
      <c r="M34" s="73">
        <f t="shared" si="12"/>
        <v>98593.906620834707</v>
      </c>
      <c r="N34" s="73">
        <f t="shared" si="5"/>
        <v>58.826399204932386</v>
      </c>
      <c r="O34" s="73">
        <f t="shared" si="6"/>
        <v>45857.486619413336</v>
      </c>
      <c r="P34" s="73">
        <f t="shared" si="7"/>
        <v>1294671.7607221743</v>
      </c>
      <c r="Q34" s="73">
        <f t="shared" si="10"/>
        <v>98564.493421232241</v>
      </c>
      <c r="R34" s="73">
        <f>SUM(Q34:$Q$103)</f>
        <v>4841555.3309516516</v>
      </c>
      <c r="S34" s="73">
        <f t="shared" si="8"/>
        <v>49.106029945348993</v>
      </c>
    </row>
    <row r="35" spans="1:19" x14ac:dyDescent="0.3">
      <c r="A35" s="77">
        <v>32</v>
      </c>
      <c r="B35" s="57">
        <v>38591</v>
      </c>
      <c r="C35" s="57">
        <v>35912</v>
      </c>
      <c r="D35" s="57">
        <v>74503</v>
      </c>
      <c r="E35" s="109">
        <v>9.1645182898642409E-4</v>
      </c>
      <c r="F35" s="178">
        <v>3.1608370407462644E-4</v>
      </c>
      <c r="G35" s="75">
        <f t="shared" si="0"/>
        <v>11.351197980727985</v>
      </c>
      <c r="H35" s="75">
        <f t="shared" si="1"/>
        <v>35.36679253241509</v>
      </c>
      <c r="I35" s="75">
        <f t="shared" si="2"/>
        <v>46.717990513143079</v>
      </c>
      <c r="J35" s="73">
        <f t="shared" si="3"/>
        <v>6.2706187016822246E-4</v>
      </c>
      <c r="K35" s="73">
        <f t="shared" si="4"/>
        <v>6.2686530796129958E-4</v>
      </c>
      <c r="L35" s="226">
        <f t="shared" si="11"/>
        <v>6.2597694744527207E-4</v>
      </c>
      <c r="M35" s="73">
        <f t="shared" si="12"/>
        <v>98535.080221629774</v>
      </c>
      <c r="N35" s="73">
        <f t="shared" si="5"/>
        <v>61.680688733409625</v>
      </c>
      <c r="O35" s="73">
        <f t="shared" si="6"/>
        <v>44712.317648430384</v>
      </c>
      <c r="P35" s="73">
        <f t="shared" si="7"/>
        <v>1248814.2741027609</v>
      </c>
      <c r="Q35" s="73">
        <f t="shared" si="10"/>
        <v>98504.23987726307</v>
      </c>
      <c r="R35" s="73">
        <f>SUM(Q35:$Q$103)</f>
        <v>4742990.8375304202</v>
      </c>
      <c r="S35" s="73">
        <f t="shared" si="8"/>
        <v>48.135048216962531</v>
      </c>
    </row>
    <row r="36" spans="1:19" x14ac:dyDescent="0.3">
      <c r="A36" s="77">
        <v>33</v>
      </c>
      <c r="B36" s="57">
        <v>39039</v>
      </c>
      <c r="C36" s="57">
        <v>36573</v>
      </c>
      <c r="D36" s="57">
        <v>75612</v>
      </c>
      <c r="E36" s="109">
        <v>9.8531793037793494E-4</v>
      </c>
      <c r="F36" s="178">
        <v>3.3369101808914954E-4</v>
      </c>
      <c r="G36" s="75">
        <f t="shared" si="0"/>
        <v>12.204081604574466</v>
      </c>
      <c r="H36" s="75">
        <f t="shared" si="1"/>
        <v>38.465826684024201</v>
      </c>
      <c r="I36" s="75">
        <f t="shared" si="2"/>
        <v>50.669908288598663</v>
      </c>
      <c r="J36" s="73">
        <f t="shared" si="3"/>
        <v>6.7013051220174923E-4</v>
      </c>
      <c r="K36" s="73">
        <f t="shared" si="4"/>
        <v>6.6990602489824802E-4</v>
      </c>
      <c r="L36" s="226">
        <f t="shared" si="11"/>
        <v>6.6999158527281642E-4</v>
      </c>
      <c r="M36" s="73">
        <f t="shared" si="12"/>
        <v>98473.399532896365</v>
      </c>
      <c r="N36" s="73">
        <f t="shared" si="5"/>
        <v>65.976349060249049</v>
      </c>
      <c r="O36" s="73">
        <f t="shared" si="6"/>
        <v>43594.467091039631</v>
      </c>
      <c r="P36" s="73">
        <f t="shared" si="7"/>
        <v>1204101.9564543306</v>
      </c>
      <c r="Q36" s="73">
        <f t="shared" si="10"/>
        <v>98440.41135836624</v>
      </c>
      <c r="R36" s="73">
        <f>SUM(Q36:$Q$103)</f>
        <v>4644486.5976531561</v>
      </c>
      <c r="S36" s="73">
        <f t="shared" si="8"/>
        <v>47.164885336385723</v>
      </c>
    </row>
    <row r="37" spans="1:19" x14ac:dyDescent="0.3">
      <c r="A37" s="77">
        <v>34</v>
      </c>
      <c r="B37" s="57">
        <v>40692</v>
      </c>
      <c r="C37" s="57">
        <v>38279</v>
      </c>
      <c r="D37" s="57">
        <v>78971</v>
      </c>
      <c r="E37" s="109">
        <v>1.0747120889652397E-3</v>
      </c>
      <c r="F37" s="178">
        <v>3.5861976558051268E-4</v>
      </c>
      <c r="G37" s="75">
        <f t="shared" si="0"/>
        <v>13.727606006656446</v>
      </c>
      <c r="H37" s="75">
        <f t="shared" si="1"/>
        <v>43.732184324173531</v>
      </c>
      <c r="I37" s="75">
        <f t="shared" si="2"/>
        <v>57.459790330829975</v>
      </c>
      <c r="J37" s="73">
        <f t="shared" si="3"/>
        <v>7.2760621406376996E-4</v>
      </c>
      <c r="K37" s="73">
        <f t="shared" si="4"/>
        <v>7.2734157285125889E-4</v>
      </c>
      <c r="L37" s="226">
        <f t="shared" si="11"/>
        <v>7.2774065809744746E-4</v>
      </c>
      <c r="M37" s="73">
        <f t="shared" si="12"/>
        <v>98407.423183836116</v>
      </c>
      <c r="N37" s="73">
        <f t="shared" si="5"/>
        <v>71.615082909484045</v>
      </c>
      <c r="O37" s="73">
        <f t="shared" si="6"/>
        <v>42502.691868218717</v>
      </c>
      <c r="P37" s="73">
        <f t="shared" si="7"/>
        <v>1160507.4893632908</v>
      </c>
      <c r="Q37" s="73">
        <f t="shared" si="10"/>
        <v>98371.615642381366</v>
      </c>
      <c r="R37" s="73">
        <f>SUM(Q37:$Q$103)</f>
        <v>4546046.1862947913</v>
      </c>
      <c r="S37" s="73">
        <f t="shared" si="8"/>
        <v>46.196171378273633</v>
      </c>
    </row>
    <row r="38" spans="1:19" x14ac:dyDescent="0.3">
      <c r="A38" s="77">
        <v>35</v>
      </c>
      <c r="B38" s="57">
        <v>41605</v>
      </c>
      <c r="C38" s="57">
        <v>38702</v>
      </c>
      <c r="D38" s="57">
        <v>80307</v>
      </c>
      <c r="E38" s="109">
        <v>1.1820734894042605E-3</v>
      </c>
      <c r="F38" s="178">
        <v>3.9541424960223154E-4</v>
      </c>
      <c r="G38" s="75">
        <f t="shared" si="0"/>
        <v>15.303322288105566</v>
      </c>
      <c r="H38" s="75">
        <f t="shared" si="1"/>
        <v>49.180167526664256</v>
      </c>
      <c r="I38" s="75">
        <f t="shared" si="2"/>
        <v>64.483489814769825</v>
      </c>
      <c r="J38" s="73">
        <f t="shared" si="3"/>
        <v>8.0296225503094162E-4</v>
      </c>
      <c r="K38" s="73">
        <f t="shared" si="4"/>
        <v>8.0263996710694396E-4</v>
      </c>
      <c r="L38" s="226">
        <f t="shared" si="11"/>
        <v>8.006178248218651E-4</v>
      </c>
      <c r="M38" s="73">
        <f t="shared" si="12"/>
        <v>98335.808100926632</v>
      </c>
      <c r="N38" s="73">
        <f t="shared" si="5"/>
        <v>78.729400783864548</v>
      </c>
      <c r="O38" s="73">
        <f t="shared" si="6"/>
        <v>41435.864323187932</v>
      </c>
      <c r="P38" s="73">
        <f t="shared" si="7"/>
        <v>1118004.7974950722</v>
      </c>
      <c r="Q38" s="73">
        <f t="shared" si="10"/>
        <v>98296.443400534699</v>
      </c>
      <c r="R38" s="73">
        <f>SUM(Q38:$Q$103)</f>
        <v>4447674.5706524095</v>
      </c>
      <c r="S38" s="73">
        <f t="shared" si="8"/>
        <v>45.229450558717666</v>
      </c>
    </row>
    <row r="39" spans="1:19" x14ac:dyDescent="0.3">
      <c r="A39" s="77">
        <v>36</v>
      </c>
      <c r="B39" s="57">
        <v>41325</v>
      </c>
      <c r="C39" s="57">
        <v>38953</v>
      </c>
      <c r="D39" s="57">
        <v>80278</v>
      </c>
      <c r="E39" s="109">
        <v>1.3087069350291272E-3</v>
      </c>
      <c r="F39" s="178">
        <v>4.4842102026797361E-4</v>
      </c>
      <c r="G39" s="75">
        <f t="shared" si="0"/>
        <v>17.467344002498375</v>
      </c>
      <c r="H39" s="75">
        <f t="shared" si="1"/>
        <v>54.082314090078683</v>
      </c>
      <c r="I39" s="75">
        <f t="shared" si="2"/>
        <v>71.549658092577062</v>
      </c>
      <c r="J39" s="73">
        <f t="shared" si="3"/>
        <v>8.9127355056898606E-4</v>
      </c>
      <c r="K39" s="73">
        <f t="shared" si="4"/>
        <v>8.9087648427155219E-4</v>
      </c>
      <c r="L39" s="226">
        <f t="shared" si="11"/>
        <v>8.9172243981159942E-4</v>
      </c>
      <c r="M39" s="73">
        <f t="shared" si="12"/>
        <v>98257.078700142767</v>
      </c>
      <c r="N39" s="73">
        <f t="shared" si="5"/>
        <v>87.618041947251186</v>
      </c>
      <c r="O39" s="73">
        <f t="shared" si="6"/>
        <v>40392.868323535498</v>
      </c>
      <c r="P39" s="73">
        <f t="shared" si="7"/>
        <v>1076568.9331718846</v>
      </c>
      <c r="Q39" s="73">
        <f t="shared" si="10"/>
        <v>98213.269679169141</v>
      </c>
      <c r="R39" s="73">
        <f>SUM(Q39:$Q$103)</f>
        <v>4349378.1272518756</v>
      </c>
      <c r="S39" s="73">
        <f t="shared" si="8"/>
        <v>44.265290448183819</v>
      </c>
    </row>
    <row r="40" spans="1:19" x14ac:dyDescent="0.3">
      <c r="A40" s="77">
        <v>37</v>
      </c>
      <c r="B40" s="57">
        <v>42621</v>
      </c>
      <c r="C40" s="57">
        <v>40071</v>
      </c>
      <c r="D40" s="57">
        <v>82692</v>
      </c>
      <c r="E40" s="109">
        <v>1.4604732943414595E-3</v>
      </c>
      <c r="F40" s="178">
        <v>5.2078576128965085E-4</v>
      </c>
      <c r="G40" s="75">
        <f t="shared" si="0"/>
        <v>20.868406240637601</v>
      </c>
      <c r="H40" s="75">
        <f t="shared" si="1"/>
        <v>62.246832278127343</v>
      </c>
      <c r="I40" s="75">
        <f t="shared" si="2"/>
        <v>83.11523851876494</v>
      </c>
      <c r="J40" s="73">
        <f t="shared" si="3"/>
        <v>1.0051182522948403E-3</v>
      </c>
      <c r="K40" s="73">
        <f t="shared" si="4"/>
        <v>1.0046132901406768E-3</v>
      </c>
      <c r="L40" s="226">
        <f t="shared" si="11"/>
        <v>1.0057528484434081E-3</v>
      </c>
      <c r="M40" s="73">
        <f t="shared" si="12"/>
        <v>98169.460658195516</v>
      </c>
      <c r="N40" s="73">
        <f t="shared" si="5"/>
        <v>98.734214687137865</v>
      </c>
      <c r="O40" s="73">
        <f t="shared" si="6"/>
        <v>39372.535703846879</v>
      </c>
      <c r="P40" s="73">
        <f t="shared" si="7"/>
        <v>1036176.0648483492</v>
      </c>
      <c r="Q40" s="73">
        <f t="shared" si="10"/>
        <v>98120.093550851947</v>
      </c>
      <c r="R40" s="73">
        <f>SUM(Q40:$Q$103)</f>
        <v>4251164.8575727073</v>
      </c>
      <c r="S40" s="73">
        <f t="shared" si="8"/>
        <v>43.304351771619984</v>
      </c>
    </row>
    <row r="41" spans="1:19" x14ac:dyDescent="0.3">
      <c r="A41" s="77">
        <v>38</v>
      </c>
      <c r="B41" s="57">
        <v>42846</v>
      </c>
      <c r="C41" s="57">
        <v>40578</v>
      </c>
      <c r="D41" s="57">
        <v>83424</v>
      </c>
      <c r="E41" s="109">
        <v>1.644822877339715E-3</v>
      </c>
      <c r="F41" s="178">
        <v>6.1307459046255832E-4</v>
      </c>
      <c r="G41" s="75">
        <f t="shared" si="0"/>
        <v>24.87734073178969</v>
      </c>
      <c r="H41" s="75">
        <f t="shared" si="1"/>
        <v>70.474081002497428</v>
      </c>
      <c r="I41" s="75">
        <f t="shared" si="2"/>
        <v>95.351421734287115</v>
      </c>
      <c r="J41" s="73">
        <f t="shared" si="3"/>
        <v>1.142973505637312E-3</v>
      </c>
      <c r="K41" s="73">
        <f t="shared" si="4"/>
        <v>1.1423205602102415E-3</v>
      </c>
      <c r="L41" s="226">
        <f t="shared" si="11"/>
        <v>1.1459381095561207E-3</v>
      </c>
      <c r="M41" s="73">
        <f t="shared" si="12"/>
        <v>98070.726443508378</v>
      </c>
      <c r="N41" s="73">
        <f t="shared" si="5"/>
        <v>112.38298286346253</v>
      </c>
      <c r="O41" s="73">
        <f t="shared" si="6"/>
        <v>38373.596745280287</v>
      </c>
      <c r="P41" s="73">
        <f t="shared" si="7"/>
        <v>996803.52914450224</v>
      </c>
      <c r="Q41" s="73">
        <f t="shared" si="10"/>
        <v>98014.534952076647</v>
      </c>
      <c r="R41" s="73">
        <f>SUM(Q41:$Q$103)</f>
        <v>4153044.7640218548</v>
      </c>
      <c r="S41" s="73">
        <f t="shared" si="8"/>
        <v>42.347445712193547</v>
      </c>
    </row>
    <row r="42" spans="1:19" x14ac:dyDescent="0.3">
      <c r="A42" s="77">
        <v>39</v>
      </c>
      <c r="B42" s="57">
        <v>44223</v>
      </c>
      <c r="C42" s="57">
        <v>41470</v>
      </c>
      <c r="D42" s="57">
        <v>85693</v>
      </c>
      <c r="E42" s="109">
        <v>1.8655895762477895E-3</v>
      </c>
      <c r="F42" s="178">
        <v>7.2205191200257755E-4</v>
      </c>
      <c r="G42" s="75">
        <f t="shared" si="0"/>
        <v>29.943492790746891</v>
      </c>
      <c r="H42" s="75">
        <f t="shared" si="1"/>
        <v>82.501967830405988</v>
      </c>
      <c r="I42" s="75">
        <f t="shared" si="2"/>
        <v>112.44546062115288</v>
      </c>
      <c r="J42" s="73">
        <f t="shared" si="3"/>
        <v>1.3121895676560847E-3</v>
      </c>
      <c r="K42" s="73">
        <f t="shared" si="4"/>
        <v>1.3113290233655039E-3</v>
      </c>
      <c r="L42" s="226">
        <f t="shared" si="11"/>
        <v>1.3122031015091991E-3</v>
      </c>
      <c r="M42" s="73">
        <f t="shared" si="12"/>
        <v>97958.343460644915</v>
      </c>
      <c r="N42" s="73">
        <f t="shared" si="5"/>
        <v>128.54124210776354</v>
      </c>
      <c r="O42" s="73">
        <f t="shared" si="6"/>
        <v>37394.754125238185</v>
      </c>
      <c r="P42" s="73">
        <f t="shared" si="7"/>
        <v>958429.93239922193</v>
      </c>
      <c r="Q42" s="73">
        <f t="shared" si="10"/>
        <v>97894.072839591041</v>
      </c>
      <c r="R42" s="73">
        <f>SUM(Q42:$Q$103)</f>
        <v>4055030.2290697778</v>
      </c>
      <c r="S42" s="73">
        <f t="shared" si="8"/>
        <v>41.395455311051677</v>
      </c>
    </row>
    <row r="43" spans="1:19" x14ac:dyDescent="0.3">
      <c r="A43" s="77">
        <v>40</v>
      </c>
      <c r="B43" s="57">
        <v>45773</v>
      </c>
      <c r="C43" s="57">
        <v>42924</v>
      </c>
      <c r="D43" s="57">
        <v>88697</v>
      </c>
      <c r="E43" s="109">
        <v>2.1182435543000777E-3</v>
      </c>
      <c r="F43" s="178">
        <v>8.4086467103520828E-4</v>
      </c>
      <c r="G43" s="75">
        <f t="shared" si="0"/>
        <v>36.093275139515278</v>
      </c>
      <c r="H43" s="75">
        <f t="shared" si="1"/>
        <v>96.958362210977455</v>
      </c>
      <c r="I43" s="75">
        <f t="shared" si="2"/>
        <v>133.05163735049274</v>
      </c>
      <c r="J43" s="73">
        <f t="shared" si="3"/>
        <v>1.5000691945668144E-3</v>
      </c>
      <c r="K43" s="73">
        <f t="shared" si="4"/>
        <v>1.498944653139378E-3</v>
      </c>
      <c r="L43" s="226">
        <f t="shared" si="11"/>
        <v>1.4981839583039912E-3</v>
      </c>
      <c r="M43" s="73">
        <f t="shared" si="12"/>
        <v>97829.802218537152</v>
      </c>
      <c r="N43" s="73">
        <f t="shared" si="5"/>
        <v>146.56704032786365</v>
      </c>
      <c r="O43" s="73">
        <f t="shared" si="6"/>
        <v>36434.814256482801</v>
      </c>
      <c r="P43" s="73">
        <f t="shared" si="7"/>
        <v>921035.17827398377</v>
      </c>
      <c r="Q43" s="73">
        <f t="shared" si="10"/>
        <v>97756.518698373227</v>
      </c>
      <c r="R43" s="73">
        <f>SUM(Q43:$Q$103)</f>
        <v>3957136.156230187</v>
      </c>
      <c r="S43" s="73">
        <f t="shared" si="8"/>
        <v>40.449188963814287</v>
      </c>
    </row>
    <row r="44" spans="1:19" x14ac:dyDescent="0.3">
      <c r="A44" s="77">
        <v>41</v>
      </c>
      <c r="B44" s="57">
        <v>45706</v>
      </c>
      <c r="C44" s="57">
        <v>42984</v>
      </c>
      <c r="D44" s="57">
        <v>88690</v>
      </c>
      <c r="E44" s="109">
        <v>2.3888769618692122E-3</v>
      </c>
      <c r="F44" s="178">
        <v>9.6157713508380691E-4</v>
      </c>
      <c r="G44" s="75">
        <f t="shared" si="0"/>
        <v>41.332431574442353</v>
      </c>
      <c r="H44" s="75">
        <f t="shared" si="1"/>
        <v>109.1860104191942</v>
      </c>
      <c r="I44" s="75">
        <f t="shared" si="2"/>
        <v>150.51844199363654</v>
      </c>
      <c r="J44" s="73">
        <f t="shared" si="3"/>
        <v>1.6971298003567092E-3</v>
      </c>
      <c r="K44" s="73">
        <f t="shared" si="4"/>
        <v>1.6956904899245728E-3</v>
      </c>
      <c r="L44" s="226">
        <f t="shared" si="11"/>
        <v>1.695873652187152E-3</v>
      </c>
      <c r="M44" s="73">
        <f t="shared" si="12"/>
        <v>97683.235178209288</v>
      </c>
      <c r="N44" s="73">
        <f t="shared" si="5"/>
        <v>165.65842479912681</v>
      </c>
      <c r="O44" s="73">
        <f t="shared" si="6"/>
        <v>35492.905563160937</v>
      </c>
      <c r="P44" s="73">
        <f t="shared" si="7"/>
        <v>884600.36401750101</v>
      </c>
      <c r="Q44" s="73">
        <f t="shared" si="10"/>
        <v>97600.405965809725</v>
      </c>
      <c r="R44" s="73">
        <f>SUM(Q44:$Q$103)</f>
        <v>3859379.6375318142</v>
      </c>
      <c r="S44" s="73">
        <f t="shared" si="8"/>
        <v>39.509130000566834</v>
      </c>
    </row>
    <row r="45" spans="1:19" x14ac:dyDescent="0.3">
      <c r="A45" s="77">
        <v>42</v>
      </c>
      <c r="B45" s="57">
        <v>45972</v>
      </c>
      <c r="C45" s="57">
        <v>42891</v>
      </c>
      <c r="D45" s="57">
        <v>88863</v>
      </c>
      <c r="E45" s="109">
        <v>2.6594391817209963E-3</v>
      </c>
      <c r="F45" s="178">
        <v>1.079153015257068E-3</v>
      </c>
      <c r="G45" s="75">
        <f t="shared" si="0"/>
        <v>46.285951977390901</v>
      </c>
      <c r="H45" s="75">
        <f t="shared" si="1"/>
        <v>122.25973806207764</v>
      </c>
      <c r="I45" s="75">
        <f t="shared" si="2"/>
        <v>168.54569003946855</v>
      </c>
      <c r="J45" s="73">
        <f t="shared" si="3"/>
        <v>1.8966914243213548E-3</v>
      </c>
      <c r="K45" s="73">
        <f t="shared" si="4"/>
        <v>1.8948938418078543E-3</v>
      </c>
      <c r="L45" s="226">
        <f t="shared" si="11"/>
        <v>1.8902180133525826E-3</v>
      </c>
      <c r="M45" s="73">
        <f t="shared" si="12"/>
        <v>97517.576753410161</v>
      </c>
      <c r="N45" s="73">
        <f t="shared" si="5"/>
        <v>184.32948019778996</v>
      </c>
      <c r="O45" s="73">
        <f t="shared" si="6"/>
        <v>34568.501541245663</v>
      </c>
      <c r="P45" s="73">
        <f t="shared" si="7"/>
        <v>849107.45845434</v>
      </c>
      <c r="Q45" s="73">
        <f t="shared" si="10"/>
        <v>97425.412013311259</v>
      </c>
      <c r="R45" s="73">
        <f>SUM(Q45:$Q$103)</f>
        <v>3761779.2315660045</v>
      </c>
      <c r="S45" s="73">
        <f t="shared" si="8"/>
        <v>38.575396936680505</v>
      </c>
    </row>
    <row r="46" spans="1:19" x14ac:dyDescent="0.3">
      <c r="A46" s="77">
        <v>43</v>
      </c>
      <c r="B46" s="57">
        <v>46316</v>
      </c>
      <c r="C46" s="57">
        <v>42828</v>
      </c>
      <c r="D46" s="57">
        <v>89144</v>
      </c>
      <c r="E46" s="109">
        <v>2.9179191332729046E-3</v>
      </c>
      <c r="F46" s="178">
        <v>1.1942865580037833E-3</v>
      </c>
      <c r="G46" s="75">
        <f t="shared" si="0"/>
        <v>51.14890470618603</v>
      </c>
      <c r="H46" s="75">
        <f t="shared" si="1"/>
        <v>135.14634257666785</v>
      </c>
      <c r="I46" s="75">
        <f t="shared" si="2"/>
        <v>186.29524728285389</v>
      </c>
      <c r="J46" s="73">
        <f t="shared" si="3"/>
        <v>2.0898237378046071E-3</v>
      </c>
      <c r="K46" s="73">
        <f t="shared" si="4"/>
        <v>2.0876415765526124E-3</v>
      </c>
      <c r="L46" s="226">
        <f t="shared" si="11"/>
        <v>2.0814046413290621E-3</v>
      </c>
      <c r="M46" s="73">
        <f t="shared" si="12"/>
        <v>97333.247273212372</v>
      </c>
      <c r="N46" s="73">
        <f t="shared" si="5"/>
        <v>202.58987263009476</v>
      </c>
      <c r="O46" s="73">
        <f t="shared" si="6"/>
        <v>33661.619060427118</v>
      </c>
      <c r="P46" s="73">
        <f t="shared" si="7"/>
        <v>814538.9569130945</v>
      </c>
      <c r="Q46" s="73">
        <f t="shared" si="10"/>
        <v>97231.952336897317</v>
      </c>
      <c r="R46" s="73">
        <f>SUM(Q46:$Q$103)</f>
        <v>3664353.8195526931</v>
      </c>
      <c r="S46" s="73">
        <f t="shared" si="8"/>
        <v>37.647504035973746</v>
      </c>
    </row>
    <row r="47" spans="1:19" x14ac:dyDescent="0.3">
      <c r="A47" s="77">
        <v>44</v>
      </c>
      <c r="B47" s="57">
        <v>45839</v>
      </c>
      <c r="C47" s="57">
        <v>43128</v>
      </c>
      <c r="D47" s="57">
        <v>88967</v>
      </c>
      <c r="E47" s="109">
        <v>3.1672848358290932E-3</v>
      </c>
      <c r="F47" s="178">
        <v>1.3131463343392909E-3</v>
      </c>
      <c r="G47" s="75">
        <f t="shared" si="0"/>
        <v>56.633375107384936</v>
      </c>
      <c r="H47" s="75">
        <f t="shared" si="1"/>
        <v>145.1851695895698</v>
      </c>
      <c r="I47" s="75">
        <f t="shared" si="2"/>
        <v>201.81854469695475</v>
      </c>
      <c r="J47" s="73">
        <f t="shared" si="3"/>
        <v>2.2684652140339085E-3</v>
      </c>
      <c r="K47" s="73">
        <f t="shared" si="4"/>
        <v>2.2658941912795383E-3</v>
      </c>
      <c r="L47" s="226">
        <f t="shared" si="11"/>
        <v>2.2686912305137376E-3</v>
      </c>
      <c r="M47" s="73">
        <f t="shared" si="12"/>
        <v>97130.657400582277</v>
      </c>
      <c r="N47" s="73">
        <f t="shared" si="5"/>
        <v>220.35947065873188</v>
      </c>
      <c r="O47" s="73">
        <f t="shared" si="6"/>
        <v>32772.249375883024</v>
      </c>
      <c r="P47" s="73">
        <f t="shared" si="7"/>
        <v>780877.33785266732</v>
      </c>
      <c r="Q47" s="73">
        <f t="shared" si="10"/>
        <v>97020.477665252911</v>
      </c>
      <c r="R47" s="73">
        <f>SUM(Q47:$Q$103)</f>
        <v>3567121.8672157959</v>
      </c>
      <c r="S47" s="73">
        <f t="shared" si="8"/>
        <v>36.724984291050539</v>
      </c>
    </row>
    <row r="48" spans="1:19" x14ac:dyDescent="0.3">
      <c r="A48" s="77">
        <v>45</v>
      </c>
      <c r="B48" s="57">
        <v>46745</v>
      </c>
      <c r="C48" s="57">
        <v>43280</v>
      </c>
      <c r="D48" s="57">
        <v>90025</v>
      </c>
      <c r="E48" s="109">
        <v>3.4268948355151451E-3</v>
      </c>
      <c r="F48" s="178">
        <v>1.4444463430602226E-3</v>
      </c>
      <c r="G48" s="75">
        <f t="shared" si="0"/>
        <v>62.515637727646435</v>
      </c>
      <c r="H48" s="75">
        <f t="shared" si="1"/>
        <v>160.19019908615545</v>
      </c>
      <c r="I48" s="75">
        <f t="shared" si="2"/>
        <v>222.70583681380188</v>
      </c>
      <c r="J48" s="73">
        <f t="shared" si="3"/>
        <v>2.4738221251185992E-3</v>
      </c>
      <c r="K48" s="73">
        <f t="shared" si="4"/>
        <v>2.4707647488197981E-3</v>
      </c>
      <c r="L48" s="226">
        <f t="shared" si="11"/>
        <v>2.465260792354059E-3</v>
      </c>
      <c r="M48" s="73">
        <f t="shared" si="12"/>
        <v>96910.297929923545</v>
      </c>
      <c r="N48" s="73">
        <f t="shared" si="5"/>
        <v>238.90915786199912</v>
      </c>
      <c r="O48" s="73">
        <f t="shared" si="6"/>
        <v>31900.389523043654</v>
      </c>
      <c r="P48" s="73">
        <f t="shared" si="7"/>
        <v>748105.08847678441</v>
      </c>
      <c r="Q48" s="73">
        <f t="shared" si="10"/>
        <v>96790.843350992538</v>
      </c>
      <c r="R48" s="73">
        <f>SUM(Q48:$Q$103)</f>
        <v>3470101.3895505429</v>
      </c>
      <c r="S48" s="73">
        <f t="shared" si="8"/>
        <v>35.80735446773464</v>
      </c>
    </row>
    <row r="49" spans="1:31" x14ac:dyDescent="0.3">
      <c r="A49" s="77">
        <v>46</v>
      </c>
      <c r="B49" s="57">
        <v>48238</v>
      </c>
      <c r="C49" s="57">
        <v>45770</v>
      </c>
      <c r="D49" s="57">
        <v>94008</v>
      </c>
      <c r="E49" s="109">
        <v>3.7258098222723132E-3</v>
      </c>
      <c r="F49" s="178">
        <v>1.5956887952145694E-3</v>
      </c>
      <c r="G49" s="75">
        <f t="shared" si="0"/>
        <v>73.034676156970846</v>
      </c>
      <c r="H49" s="75">
        <f t="shared" si="1"/>
        <v>179.72561420677184</v>
      </c>
      <c r="I49" s="75">
        <f t="shared" si="2"/>
        <v>252.76029036374268</v>
      </c>
      <c r="J49" s="73">
        <f t="shared" si="3"/>
        <v>2.6887104327689417E-3</v>
      </c>
      <c r="K49" s="73">
        <f t="shared" si="4"/>
        <v>2.6850990882183456E-3</v>
      </c>
      <c r="L49" s="226">
        <f t="shared" si="11"/>
        <v>2.6921464213358567E-3</v>
      </c>
      <c r="M49" s="73">
        <f t="shared" si="12"/>
        <v>96671.388772061546</v>
      </c>
      <c r="N49" s="73">
        <f t="shared" si="5"/>
        <v>260.25353332827217</v>
      </c>
      <c r="O49" s="73">
        <f t="shared" si="6"/>
        <v>31045.606579016272</v>
      </c>
      <c r="P49" s="73">
        <f t="shared" si="7"/>
        <v>716204.69895374065</v>
      </c>
      <c r="Q49" s="73">
        <f t="shared" si="10"/>
        <v>96541.26200539741</v>
      </c>
      <c r="R49" s="73">
        <f>SUM(Q49:$Q$103)</f>
        <v>3373310.5461995504</v>
      </c>
      <c r="S49" s="73">
        <f t="shared" si="8"/>
        <v>34.894611415517929</v>
      </c>
    </row>
    <row r="50" spans="1:31" x14ac:dyDescent="0.3">
      <c r="A50" s="77">
        <v>47</v>
      </c>
      <c r="B50" s="57">
        <v>47729</v>
      </c>
      <c r="C50" s="57">
        <v>45169</v>
      </c>
      <c r="D50" s="57">
        <v>92898</v>
      </c>
      <c r="E50" s="109">
        <v>4.0924080809994845E-3</v>
      </c>
      <c r="F50" s="178">
        <v>1.7701487708613535E-3</v>
      </c>
      <c r="G50" s="75">
        <f t="shared" si="0"/>
        <v>79.955849831036474</v>
      </c>
      <c r="H50" s="75">
        <f t="shared" si="1"/>
        <v>195.3265452980244</v>
      </c>
      <c r="I50" s="75">
        <f t="shared" si="2"/>
        <v>275.28239512906089</v>
      </c>
      <c r="J50" s="73">
        <f t="shared" si="3"/>
        <v>2.9632757985000851E-3</v>
      </c>
      <c r="K50" s="73">
        <f t="shared" si="4"/>
        <v>2.9588896303160972E-3</v>
      </c>
      <c r="L50" s="226">
        <f t="shared" si="11"/>
        <v>2.9676875929497198E-3</v>
      </c>
      <c r="M50" s="73">
        <f t="shared" si="12"/>
        <v>96411.135238733274</v>
      </c>
      <c r="N50" s="73">
        <f t="shared" si="5"/>
        <v>286.11812987018493</v>
      </c>
      <c r="O50" s="73">
        <f t="shared" si="6"/>
        <v>30206.855863772074</v>
      </c>
      <c r="P50" s="73">
        <f t="shared" si="7"/>
        <v>685159.09237472457</v>
      </c>
      <c r="Q50" s="73">
        <f t="shared" si="10"/>
        <v>96268.076173798181</v>
      </c>
      <c r="R50" s="73">
        <f>SUM(Q50:$Q$103)</f>
        <v>3276769.2841941528</v>
      </c>
      <c r="S50" s="73">
        <f t="shared" si="8"/>
        <v>33.98745669865017</v>
      </c>
    </row>
    <row r="51" spans="1:31" x14ac:dyDescent="0.3">
      <c r="A51" s="77">
        <v>48</v>
      </c>
      <c r="B51" s="57">
        <v>47554</v>
      </c>
      <c r="C51" s="57">
        <v>44644</v>
      </c>
      <c r="D51" s="57">
        <v>92198</v>
      </c>
      <c r="E51" s="109">
        <v>4.5446044069973827E-3</v>
      </c>
      <c r="F51" s="178">
        <v>1.9654843340624123E-3</v>
      </c>
      <c r="G51" s="75">
        <f t="shared" si="0"/>
        <v>87.747082609882327</v>
      </c>
      <c r="H51" s="75">
        <f t="shared" si="1"/>
        <v>216.11411797035353</v>
      </c>
      <c r="I51" s="75">
        <f t="shared" si="2"/>
        <v>303.86120058023585</v>
      </c>
      <c r="J51" s="73">
        <f t="shared" si="3"/>
        <v>3.2957461179226864E-3</v>
      </c>
      <c r="K51" s="73">
        <f t="shared" si="4"/>
        <v>3.290321108140537E-3</v>
      </c>
      <c r="L51" s="226">
        <f t="shared" si="11"/>
        <v>3.2900196180792292E-3</v>
      </c>
      <c r="M51" s="73">
        <f t="shared" si="12"/>
        <v>96125.017108863089</v>
      </c>
      <c r="N51" s="73">
        <f t="shared" si="5"/>
        <v>316.25319207635766</v>
      </c>
      <c r="O51" s="73">
        <f t="shared" si="6"/>
        <v>29382.645221856717</v>
      </c>
      <c r="P51" s="73">
        <f t="shared" si="7"/>
        <v>654952.23651095259</v>
      </c>
      <c r="Q51" s="73">
        <f t="shared" si="10"/>
        <v>95966.890512824903</v>
      </c>
      <c r="R51" s="73">
        <f>SUM(Q51:$Q$103)</f>
        <v>3180501.2080203546</v>
      </c>
      <c r="S51" s="73">
        <f t="shared" si="8"/>
        <v>33.087132815990941</v>
      </c>
    </row>
    <row r="52" spans="1:31" x14ac:dyDescent="0.3">
      <c r="A52" s="77">
        <v>49</v>
      </c>
      <c r="B52" s="57">
        <v>47089</v>
      </c>
      <c r="C52" s="57">
        <v>44324</v>
      </c>
      <c r="D52" s="57">
        <v>91413</v>
      </c>
      <c r="E52" s="109">
        <v>5.0828513791796306E-3</v>
      </c>
      <c r="F52" s="178">
        <v>2.1745605038142692E-3</v>
      </c>
      <c r="G52" s="75">
        <f t="shared" si="0"/>
        <v>96.385219771063674</v>
      </c>
      <c r="H52" s="75">
        <f t="shared" si="1"/>
        <v>239.34638859418962</v>
      </c>
      <c r="I52" s="75">
        <f t="shared" si="2"/>
        <v>335.73160836525329</v>
      </c>
      <c r="J52" s="73">
        <f t="shared" si="3"/>
        <v>3.6726899715057298E-3</v>
      </c>
      <c r="K52" s="73">
        <f t="shared" si="4"/>
        <v>3.6659538947229064E-3</v>
      </c>
      <c r="L52" s="226">
        <f t="shared" si="11"/>
        <v>3.6647989677249491E-3</v>
      </c>
      <c r="M52" s="73">
        <f t="shared" si="12"/>
        <v>95808.763916786731</v>
      </c>
      <c r="N52" s="73">
        <f t="shared" si="5"/>
        <v>351.11985910125077</v>
      </c>
      <c r="O52" s="73">
        <f t="shared" si="6"/>
        <v>28571.683651361705</v>
      </c>
      <c r="P52" s="73">
        <f t="shared" si="7"/>
        <v>625569.59128909581</v>
      </c>
      <c r="Q52" s="73">
        <f t="shared" si="10"/>
        <v>95633.203987236106</v>
      </c>
      <c r="R52" s="73">
        <f>SUM(Q52:$Q$103)</f>
        <v>3084534.3175075296</v>
      </c>
      <c r="S52" s="73">
        <f t="shared" si="8"/>
        <v>32.194699017164609</v>
      </c>
    </row>
    <row r="53" spans="1:31" x14ac:dyDescent="0.3">
      <c r="A53" s="77">
        <v>50</v>
      </c>
      <c r="B53" s="57">
        <v>45382</v>
      </c>
      <c r="C53" s="57">
        <v>43716</v>
      </c>
      <c r="D53" s="57">
        <v>89098</v>
      </c>
      <c r="E53" s="109">
        <v>5.6879065344111711E-3</v>
      </c>
      <c r="F53" s="178">
        <v>2.3886134696521964E-3</v>
      </c>
      <c r="G53" s="75">
        <f t="shared" si="0"/>
        <v>104.42062643931541</v>
      </c>
      <c r="H53" s="75">
        <f t="shared" si="1"/>
        <v>258.12857434464775</v>
      </c>
      <c r="I53" s="75">
        <f t="shared" si="2"/>
        <v>362.54920078396316</v>
      </c>
      <c r="J53" s="73">
        <f t="shared" si="3"/>
        <v>4.0691059371025518E-3</v>
      </c>
      <c r="K53" s="73">
        <f t="shared" si="4"/>
        <v>4.0608383432454431E-3</v>
      </c>
      <c r="L53" s="226">
        <f t="shared" si="11"/>
        <v>4.0672034522024189E-3</v>
      </c>
      <c r="M53" s="73">
        <f t="shared" si="12"/>
        <v>95457.64405768548</v>
      </c>
      <c r="N53" s="73">
        <f t="shared" si="5"/>
        <v>388.24565945053473</v>
      </c>
      <c r="O53" s="73">
        <f t="shared" si="6"/>
        <v>27772.657731326861</v>
      </c>
      <c r="P53" s="73">
        <f t="shared" si="7"/>
        <v>596997.90763773397</v>
      </c>
      <c r="Q53" s="73">
        <f t="shared" si="10"/>
        <v>95263.521227960213</v>
      </c>
      <c r="R53" s="73">
        <f>SUM(Q53:$Q$103)</f>
        <v>2988901.113520293</v>
      </c>
      <c r="S53" s="73">
        <f t="shared" si="8"/>
        <v>31.311280966813793</v>
      </c>
    </row>
    <row r="54" spans="1:31" x14ac:dyDescent="0.3">
      <c r="A54" s="77">
        <v>51</v>
      </c>
      <c r="B54" s="57">
        <v>45285</v>
      </c>
      <c r="C54" s="57">
        <v>43389</v>
      </c>
      <c r="D54" s="57">
        <v>88674</v>
      </c>
      <c r="E54" s="109">
        <v>6.3260858429336712E-3</v>
      </c>
      <c r="F54" s="178">
        <v>2.6017135519313208E-3</v>
      </c>
      <c r="G54" s="75">
        <f t="shared" si="0"/>
        <v>112.88574930474807</v>
      </c>
      <c r="H54" s="75">
        <f t="shared" si="1"/>
        <v>286.47679739725129</v>
      </c>
      <c r="I54" s="75">
        <f t="shared" si="2"/>
        <v>399.36254670199935</v>
      </c>
      <c r="J54" s="73">
        <f t="shared" si="3"/>
        <v>4.5037163847576446E-3</v>
      </c>
      <c r="K54" s="73">
        <f t="shared" si="4"/>
        <v>4.4935898621528692E-3</v>
      </c>
      <c r="L54" s="226">
        <f t="shared" si="11"/>
        <v>4.481009629203535E-3</v>
      </c>
      <c r="M54" s="73">
        <f t="shared" si="12"/>
        <v>95069.398398234945</v>
      </c>
      <c r="N54" s="73">
        <f t="shared" si="5"/>
        <v>426.00688966507732</v>
      </c>
      <c r="O54" s="73">
        <f t="shared" si="6"/>
        <v>26985.07383602456</v>
      </c>
      <c r="P54" s="73">
        <f t="shared" si="7"/>
        <v>569225.24990640697</v>
      </c>
      <c r="Q54" s="73">
        <f t="shared" si="10"/>
        <v>94856.3949534024</v>
      </c>
      <c r="R54" s="73">
        <f>SUM(Q54:$Q$103)</f>
        <v>2893637.592292333</v>
      </c>
      <c r="S54" s="73">
        <f t="shared" si="8"/>
        <v>30.437108481229814</v>
      </c>
    </row>
    <row r="55" spans="1:31" x14ac:dyDescent="0.3">
      <c r="A55" s="77">
        <v>52</v>
      </c>
      <c r="B55" s="57">
        <v>42204</v>
      </c>
      <c r="C55" s="57">
        <v>41353</v>
      </c>
      <c r="D55" s="57">
        <v>83557</v>
      </c>
      <c r="E55" s="109">
        <v>6.9625528113707296E-3</v>
      </c>
      <c r="F55" s="178">
        <v>2.8143597648110706E-3</v>
      </c>
      <c r="G55" s="75">
        <f t="shared" si="0"/>
        <v>116.38221935423221</v>
      </c>
      <c r="H55" s="75">
        <f t="shared" si="1"/>
        <v>293.84757885109025</v>
      </c>
      <c r="I55" s="75">
        <f t="shared" si="2"/>
        <v>410.22979820532248</v>
      </c>
      <c r="J55" s="73">
        <f t="shared" si="3"/>
        <v>4.9095802650325222E-3</v>
      </c>
      <c r="K55" s="73">
        <f t="shared" si="4"/>
        <v>4.8975479750612561E-3</v>
      </c>
      <c r="L55" s="226">
        <f t="shared" si="11"/>
        <v>4.8953373385843824E-3</v>
      </c>
      <c r="M55" s="73">
        <f t="shared" si="12"/>
        <v>94643.391508569868</v>
      </c>
      <c r="N55" s="73">
        <f t="shared" si="5"/>
        <v>463.31132830216666</v>
      </c>
      <c r="O55" s="73">
        <f t="shared" si="6"/>
        <v>26208.930205190794</v>
      </c>
      <c r="P55" s="73">
        <f t="shared" si="7"/>
        <v>542240.17607038247</v>
      </c>
      <c r="Q55" s="73">
        <f t="shared" si="10"/>
        <v>94411.735844418785</v>
      </c>
      <c r="R55" s="73">
        <f>SUM(Q55:$Q$103)</f>
        <v>2798781.1973389303</v>
      </c>
      <c r="S55" s="73">
        <f t="shared" si="8"/>
        <v>29.571860778948349</v>
      </c>
    </row>
    <row r="56" spans="1:31" x14ac:dyDescent="0.3">
      <c r="A56" s="77">
        <v>53</v>
      </c>
      <c r="B56" s="57">
        <v>39512</v>
      </c>
      <c r="C56" s="57">
        <v>38923</v>
      </c>
      <c r="D56" s="57">
        <v>78435</v>
      </c>
      <c r="E56" s="109">
        <v>7.5775757147223607E-3</v>
      </c>
      <c r="F56" s="178">
        <v>3.0342772282460854E-3</v>
      </c>
      <c r="G56" s="75">
        <f t="shared" si="0"/>
        <v>118.10317255502238</v>
      </c>
      <c r="H56" s="75">
        <f t="shared" si="1"/>
        <v>299.40517164010993</v>
      </c>
      <c r="I56" s="75">
        <f t="shared" si="2"/>
        <v>417.50834419513228</v>
      </c>
      <c r="J56" s="73">
        <f t="shared" si="3"/>
        <v>5.3229852004224171E-3</v>
      </c>
      <c r="K56" s="73">
        <f t="shared" si="4"/>
        <v>5.3088432183475698E-3</v>
      </c>
      <c r="L56" s="226">
        <f t="shared" si="11"/>
        <v>5.3075544409021775E-3</v>
      </c>
      <c r="M56" s="73">
        <f t="shared" si="12"/>
        <v>94180.080180267702</v>
      </c>
      <c r="N56" s="73">
        <f t="shared" si="5"/>
        <v>499.86590280529344</v>
      </c>
      <c r="O56" s="73">
        <f t="shared" si="6"/>
        <v>25444.515756637047</v>
      </c>
      <c r="P56" s="73">
        <f t="shared" si="7"/>
        <v>516031.24586519145</v>
      </c>
      <c r="Q56" s="73">
        <f t="shared" si="10"/>
        <v>93930.147228865055</v>
      </c>
      <c r="R56" s="73">
        <f>SUM(Q56:$Q$103)</f>
        <v>2704369.4614945124</v>
      </c>
      <c r="S56" s="73">
        <f t="shared" si="8"/>
        <v>28.714877459417611</v>
      </c>
    </row>
    <row r="57" spans="1:31" x14ac:dyDescent="0.3">
      <c r="A57" s="77">
        <v>54</v>
      </c>
      <c r="B57" s="57">
        <v>37016</v>
      </c>
      <c r="C57" s="57">
        <v>36568</v>
      </c>
      <c r="D57" s="57">
        <v>73584</v>
      </c>
      <c r="E57" s="109">
        <v>8.1769132168980421E-3</v>
      </c>
      <c r="F57" s="178">
        <v>3.274120772116054E-3</v>
      </c>
      <c r="G57" s="75">
        <f t="shared" si="0"/>
        <v>119.72804839473986</v>
      </c>
      <c r="H57" s="75">
        <f t="shared" si="1"/>
        <v>302.67661963669792</v>
      </c>
      <c r="I57" s="75">
        <f t="shared" si="2"/>
        <v>422.40466803143778</v>
      </c>
      <c r="J57" s="73">
        <f t="shared" si="3"/>
        <v>5.7404417812491546E-3</v>
      </c>
      <c r="K57" s="73">
        <f t="shared" si="4"/>
        <v>5.7239969272832036E-3</v>
      </c>
      <c r="L57" s="226">
        <f t="shared" si="11"/>
        <v>5.7211995410346092E-3</v>
      </c>
      <c r="M57" s="73">
        <f t="shared" si="12"/>
        <v>93680.214277462408</v>
      </c>
      <c r="N57" s="73">
        <f t="shared" si="5"/>
        <v>535.96319892823522</v>
      </c>
      <c r="O57" s="73">
        <f t="shared" si="6"/>
        <v>24692.16351613298</v>
      </c>
      <c r="P57" s="73">
        <f t="shared" si="7"/>
        <v>490586.73010855442</v>
      </c>
      <c r="Q57" s="73">
        <f t="shared" si="10"/>
        <v>93412.232677998283</v>
      </c>
      <c r="R57" s="73">
        <f>SUM(Q57:$Q$103)</f>
        <v>2610439.314265647</v>
      </c>
      <c r="S57" s="73">
        <f t="shared" si="8"/>
        <v>27.865428515503158</v>
      </c>
    </row>
    <row r="58" spans="1:31" x14ac:dyDescent="0.3">
      <c r="A58" s="77">
        <v>55</v>
      </c>
      <c r="B58" s="57">
        <v>35614</v>
      </c>
      <c r="C58" s="57">
        <v>35369</v>
      </c>
      <c r="D58" s="57">
        <v>70983</v>
      </c>
      <c r="E58" s="109">
        <v>8.7905939586198582E-3</v>
      </c>
      <c r="F58" s="178">
        <v>3.547346469470141E-3</v>
      </c>
      <c r="G58" s="75">
        <f t="shared" si="0"/>
        <v>125.46609727868942</v>
      </c>
      <c r="H58" s="75">
        <f t="shared" si="1"/>
        <v>313.06821324228764</v>
      </c>
      <c r="I58" s="75">
        <f t="shared" si="2"/>
        <v>438.53431052097704</v>
      </c>
      <c r="J58" s="73">
        <f t="shared" si="3"/>
        <v>6.1780188287474053E-3</v>
      </c>
      <c r="K58" s="73">
        <f t="shared" si="4"/>
        <v>6.1589741101497619E-3</v>
      </c>
      <c r="L58" s="226">
        <f t="shared" si="11"/>
        <v>6.1564183968499941E-3</v>
      </c>
      <c r="M58" s="73">
        <f t="shared" si="12"/>
        <v>93144.251078534173</v>
      </c>
      <c r="N58" s="73">
        <f t="shared" si="5"/>
        <v>573.43498090069625</v>
      </c>
      <c r="O58" s="73">
        <f t="shared" si="6"/>
        <v>23952.092411275451</v>
      </c>
      <c r="P58" s="73">
        <f t="shared" si="7"/>
        <v>465894.56659242144</v>
      </c>
      <c r="Q58" s="73">
        <f t="shared" si="10"/>
        <v>92857.533588083825</v>
      </c>
      <c r="R58" s="73">
        <f>SUM(Q58:$Q$103)</f>
        <v>2517027.0815876485</v>
      </c>
      <c r="S58" s="73">
        <f t="shared" si="8"/>
        <v>27.02289247530079</v>
      </c>
    </row>
    <row r="59" spans="1:31" x14ac:dyDescent="0.3">
      <c r="A59" s="77">
        <v>56</v>
      </c>
      <c r="B59" s="57">
        <v>34641</v>
      </c>
      <c r="C59" s="57">
        <v>34801</v>
      </c>
      <c r="D59" s="57">
        <v>69442</v>
      </c>
      <c r="E59" s="109">
        <v>9.4617577226291695E-3</v>
      </c>
      <c r="F59" s="178">
        <v>3.8638933283831156E-3</v>
      </c>
      <c r="G59" s="75">
        <f t="shared" si="0"/>
        <v>134.46735172106079</v>
      </c>
      <c r="H59" s="75">
        <f t="shared" si="1"/>
        <v>327.76474926959708</v>
      </c>
      <c r="I59" s="75">
        <f t="shared" si="2"/>
        <v>462.23210099065784</v>
      </c>
      <c r="J59" s="73">
        <f t="shared" si="3"/>
        <v>6.6563765587203403E-3</v>
      </c>
      <c r="K59" s="73">
        <f t="shared" si="4"/>
        <v>6.6342719569855158E-3</v>
      </c>
      <c r="L59" s="226">
        <f t="shared" si="11"/>
        <v>6.6390776689737203E-3</v>
      </c>
      <c r="M59" s="73">
        <f t="shared" si="12"/>
        <v>92570.816097633477</v>
      </c>
      <c r="N59" s="73">
        <f t="shared" si="5"/>
        <v>614.58483795246866</v>
      </c>
      <c r="O59" s="73">
        <f t="shared" si="6"/>
        <v>23224.032496499145</v>
      </c>
      <c r="P59" s="73">
        <f t="shared" si="7"/>
        <v>441942.47418114595</v>
      </c>
      <c r="Q59" s="73">
        <f t="shared" si="10"/>
        <v>92263.52367865725</v>
      </c>
      <c r="R59" s="73">
        <f>SUM(Q59:$Q$103)</f>
        <v>2424169.5479995646</v>
      </c>
      <c r="S59" s="73">
        <f t="shared" si="8"/>
        <v>26.187189982670329</v>
      </c>
    </row>
    <row r="60" spans="1:31" x14ac:dyDescent="0.3">
      <c r="A60" s="77">
        <v>57</v>
      </c>
      <c r="B60" s="57">
        <v>32487</v>
      </c>
      <c r="C60" s="57">
        <v>33244</v>
      </c>
      <c r="D60" s="57">
        <v>65731</v>
      </c>
      <c r="E60" s="109">
        <v>1.0231885967021981E-2</v>
      </c>
      <c r="F60" s="178">
        <v>4.2268849361410225E-3</v>
      </c>
      <c r="G60" s="75">
        <f t="shared" si="0"/>
        <v>140.51856281707217</v>
      </c>
      <c r="H60" s="75">
        <f t="shared" si="1"/>
        <v>332.40327941064311</v>
      </c>
      <c r="I60" s="75">
        <f t="shared" si="2"/>
        <v>472.92184222771527</v>
      </c>
      <c r="J60" s="73">
        <f t="shared" si="3"/>
        <v>7.1948067460972038E-3</v>
      </c>
      <c r="K60" s="73">
        <f t="shared" si="4"/>
        <v>7.1689860860371102E-3</v>
      </c>
      <c r="L60" s="226">
        <f t="shared" si="11"/>
        <v>7.1822363567344595E-3</v>
      </c>
      <c r="M60" s="73">
        <f t="shared" si="12"/>
        <v>91956.231259681008</v>
      </c>
      <c r="N60" s="73">
        <f t="shared" si="5"/>
        <v>660.45138738155947</v>
      </c>
      <c r="O60" s="73">
        <f t="shared" si="6"/>
        <v>22507.167161920119</v>
      </c>
      <c r="P60" s="73">
        <f t="shared" si="7"/>
        <v>418718.44168464682</v>
      </c>
      <c r="Q60" s="73">
        <f t="shared" si="10"/>
        <v>91626.005565990228</v>
      </c>
      <c r="R60" s="73">
        <f>SUM(Q60:$Q$103)</f>
        <v>2331906.024320907</v>
      </c>
      <c r="S60" s="73">
        <f t="shared" si="8"/>
        <v>25.358869022542805</v>
      </c>
    </row>
    <row r="61" spans="1:31" x14ac:dyDescent="0.3">
      <c r="A61" s="77">
        <v>58</v>
      </c>
      <c r="B61" s="57">
        <v>32500</v>
      </c>
      <c r="C61" s="57">
        <v>33331</v>
      </c>
      <c r="D61" s="57">
        <v>65831</v>
      </c>
      <c r="E61" s="109">
        <v>1.1128126725904118E-2</v>
      </c>
      <c r="F61" s="178">
        <v>4.631207473552449E-3</v>
      </c>
      <c r="G61" s="75">
        <f t="shared" si="0"/>
        <v>154.36277630097669</v>
      </c>
      <c r="H61" s="75">
        <f t="shared" si="1"/>
        <v>361.66411859188383</v>
      </c>
      <c r="I61" s="75">
        <f t="shared" si="2"/>
        <v>516.02689489286058</v>
      </c>
      <c r="J61" s="73">
        <f t="shared" si="3"/>
        <v>7.8386610395233345E-3</v>
      </c>
      <c r="K61" s="73">
        <f t="shared" si="4"/>
        <v>7.8080188529211503E-3</v>
      </c>
      <c r="L61" s="226">
        <f t="shared" si="11"/>
        <v>7.7991682555781485E-3</v>
      </c>
      <c r="M61" s="73">
        <f t="shared" si="12"/>
        <v>91295.779872299448</v>
      </c>
      <c r="N61" s="73">
        <f t="shared" si="5"/>
        <v>712.0311482482939</v>
      </c>
      <c r="O61" s="73">
        <f t="shared" si="6"/>
        <v>21800.502797700174</v>
      </c>
      <c r="P61" s="73">
        <f t="shared" si="7"/>
        <v>396211.27452272666</v>
      </c>
      <c r="Q61" s="73">
        <f t="shared" si="10"/>
        <v>90939.764298175302</v>
      </c>
      <c r="R61" s="73">
        <f>SUM(Q61:$Q$103)</f>
        <v>2240280.0187549163</v>
      </c>
      <c r="S61" s="73">
        <f t="shared" si="8"/>
        <v>24.538702904871641</v>
      </c>
      <c r="T61" s="73"/>
      <c r="U61" s="73"/>
      <c r="V61" s="73"/>
      <c r="W61" s="73"/>
      <c r="X61" s="73"/>
      <c r="Y61" s="73" t="s">
        <v>22</v>
      </c>
      <c r="Z61" s="73"/>
      <c r="AA61" s="73"/>
      <c r="AB61" s="73"/>
      <c r="AC61" s="73"/>
      <c r="AD61" s="73"/>
      <c r="AE61" s="85"/>
    </row>
    <row r="62" spans="1:31" x14ac:dyDescent="0.3">
      <c r="A62" s="77">
        <v>59</v>
      </c>
      <c r="B62" s="57">
        <v>33006</v>
      </c>
      <c r="C62" s="57">
        <v>34752</v>
      </c>
      <c r="D62" s="57">
        <v>67758</v>
      </c>
      <c r="E62" s="109">
        <v>1.2155771557320441E-2</v>
      </c>
      <c r="F62" s="178">
        <v>5.064712507193962E-3</v>
      </c>
      <c r="G62" s="75">
        <f t="shared" si="0"/>
        <v>176.00888905000457</v>
      </c>
      <c r="H62" s="75">
        <f t="shared" si="1"/>
        <v>401.21339602091848</v>
      </c>
      <c r="I62" s="75">
        <f t="shared" si="2"/>
        <v>577.22228507092302</v>
      </c>
      <c r="J62" s="73">
        <f t="shared" si="3"/>
        <v>8.5188802070740432E-3</v>
      </c>
      <c r="K62" s="73">
        <f t="shared" si="4"/>
        <v>8.4826973657448068E-3</v>
      </c>
      <c r="L62" s="226">
        <f t="shared" si="11"/>
        <v>8.4921588855679277E-3</v>
      </c>
      <c r="M62" s="73">
        <f t="shared" si="12"/>
        <v>90583.748724051155</v>
      </c>
      <c r="N62" s="73">
        <f t="shared" si="5"/>
        <v>769.25158661500609</v>
      </c>
      <c r="O62" s="73">
        <f t="shared" si="6"/>
        <v>21102.904398365568</v>
      </c>
      <c r="P62" s="73">
        <f t="shared" si="7"/>
        <v>374410.77172502648</v>
      </c>
      <c r="Q62" s="73">
        <f t="shared" si="10"/>
        <v>90199.122930743644</v>
      </c>
      <c r="R62" s="73">
        <f>SUM(Q62:$Q$103)</f>
        <v>2149340.2544567403</v>
      </c>
      <c r="S62" s="73">
        <f t="shared" si="8"/>
        <v>23.727658489872841</v>
      </c>
      <c r="T62" s="73" t="s">
        <v>23</v>
      </c>
      <c r="U62" s="73" t="s">
        <v>24</v>
      </c>
      <c r="V62" s="73" t="s">
        <v>25</v>
      </c>
      <c r="W62" s="73" t="s">
        <v>26</v>
      </c>
      <c r="X62" s="73" t="s">
        <v>27</v>
      </c>
      <c r="Y62" s="73" t="s">
        <v>28</v>
      </c>
      <c r="Z62" s="73" t="s">
        <v>29</v>
      </c>
      <c r="AA62" s="73" t="s">
        <v>30</v>
      </c>
      <c r="AB62" s="73" t="s">
        <v>31</v>
      </c>
      <c r="AC62" s="73" t="s">
        <v>32</v>
      </c>
      <c r="AD62" s="73" t="s">
        <v>33</v>
      </c>
      <c r="AE62" s="85" t="s">
        <v>34</v>
      </c>
    </row>
    <row r="63" spans="1:31" x14ac:dyDescent="0.3">
      <c r="A63" s="77">
        <v>60</v>
      </c>
      <c r="B63" s="57">
        <v>33599</v>
      </c>
      <c r="C63" s="57">
        <v>35710</v>
      </c>
      <c r="D63" s="57">
        <v>69309</v>
      </c>
      <c r="E63" s="109">
        <v>1.3297444911974307E-2</v>
      </c>
      <c r="F63" s="178">
        <v>5.5123463806534935E-3</v>
      </c>
      <c r="G63" s="75">
        <f t="shared" si="0"/>
        <v>196.84588925313625</v>
      </c>
      <c r="H63" s="75">
        <f t="shared" si="1"/>
        <v>446.78085159742477</v>
      </c>
      <c r="I63" s="75">
        <f t="shared" si="2"/>
        <v>643.62674085056096</v>
      </c>
      <c r="J63" s="73">
        <f t="shared" si="3"/>
        <v>9.2863371402063365E-3</v>
      </c>
      <c r="K63" s="73">
        <f t="shared" si="4"/>
        <v>9.2433522716967031E-3</v>
      </c>
      <c r="L63" s="226">
        <f t="shared" si="11"/>
        <v>9.2496948984290648E-3</v>
      </c>
      <c r="M63" s="73">
        <f t="shared" si="12"/>
        <v>89814.497137436148</v>
      </c>
      <c r="N63" s="73">
        <f t="shared" si="5"/>
        <v>830.75669597712113</v>
      </c>
      <c r="O63" s="73">
        <f t="shared" si="6"/>
        <v>20413.361152456291</v>
      </c>
      <c r="P63" s="73">
        <f t="shared" si="7"/>
        <v>353307.86732666095</v>
      </c>
      <c r="Q63" s="73">
        <f t="shared" si="10"/>
        <v>89399.118789447588</v>
      </c>
      <c r="R63" s="73">
        <f>SUM(Q63:$Q$103)</f>
        <v>2059141.1315259968</v>
      </c>
      <c r="S63" s="73">
        <f t="shared" si="8"/>
        <v>22.926600906923223</v>
      </c>
      <c r="T63" s="73"/>
      <c r="U63" s="73">
        <f>MIN(U79:U88)</f>
        <v>3.0976792423116351E-3</v>
      </c>
      <c r="V63" s="73"/>
      <c r="W63" s="73">
        <f>1-K63</f>
        <v>0.9907566477283033</v>
      </c>
      <c r="X63" s="73">
        <f>LN(W63)</f>
        <v>-9.2863371402063851E-3</v>
      </c>
      <c r="Y63" s="73">
        <f>SUM(X63:X70)</f>
        <v>-9.8187961085996811E-2</v>
      </c>
      <c r="Z63" s="73">
        <f>SUM(X71:X78)</f>
        <v>-0.18995606587350658</v>
      </c>
      <c r="AA63" s="73">
        <f>SUM(X79:X86)</f>
        <v>-0.43521933464900919</v>
      </c>
      <c r="AB63" s="73">
        <f>(AA63-Z63)/(Z63-Y63)</f>
        <v>2.6726417565603309</v>
      </c>
      <c r="AC63" s="73">
        <f>(Y63-(Z63-Y63)/(AB63-1))/8</f>
        <v>-5.4154736535954994E-3</v>
      </c>
      <c r="AD63" s="73">
        <f>AB63^(1/8)</f>
        <v>1.1307525965135472</v>
      </c>
      <c r="AE63" s="85">
        <f>(AD63-1)*(Z63-Y63)/(AD63^60*(AB63-1)^2)</f>
        <v>-2.6932743499713186E-6</v>
      </c>
    </row>
    <row r="64" spans="1:31" x14ac:dyDescent="0.3">
      <c r="A64" s="77">
        <v>61</v>
      </c>
      <c r="B64" s="57">
        <v>34347</v>
      </c>
      <c r="C64" s="57">
        <v>36687</v>
      </c>
      <c r="D64" s="57">
        <v>71034</v>
      </c>
      <c r="E64" s="109">
        <v>1.4519857737271597E-2</v>
      </c>
      <c r="F64" s="178">
        <v>5.9623380012201821E-3</v>
      </c>
      <c r="G64" s="75">
        <f t="shared" si="0"/>
        <v>218.74029425076483</v>
      </c>
      <c r="H64" s="75">
        <f t="shared" si="1"/>
        <v>498.71355370206754</v>
      </c>
      <c r="I64" s="75">
        <f t="shared" si="2"/>
        <v>717.45384795283235</v>
      </c>
      <c r="J64" s="73">
        <f t="shared" si="3"/>
        <v>1.0100147083830734E-2</v>
      </c>
      <c r="K64" s="73">
        <f t="shared" si="4"/>
        <v>1.0049311889872792E-2</v>
      </c>
      <c r="L64" s="226">
        <f t="shared" si="11"/>
        <v>1.0043005774990907E-2</v>
      </c>
      <c r="M64" s="73">
        <f t="shared" si="12"/>
        <v>88983.740441459027</v>
      </c>
      <c r="N64" s="73">
        <f t="shared" si="5"/>
        <v>893.66421913387603</v>
      </c>
      <c r="O64" s="73">
        <f t="shared" si="6"/>
        <v>19731.262234092315</v>
      </c>
      <c r="P64" s="73">
        <f t="shared" si="7"/>
        <v>332894.50617420464</v>
      </c>
      <c r="Q64" s="73">
        <f t="shared" si="10"/>
        <v>88536.908331892089</v>
      </c>
      <c r="R64" s="73">
        <f>SUM(Q64:$Q$103)</f>
        <v>1969742.0127365491</v>
      </c>
      <c r="S64" s="73">
        <f t="shared" si="8"/>
        <v>22.135976785920914</v>
      </c>
      <c r="T64" s="73"/>
      <c r="U64" s="73"/>
      <c r="V64" s="73"/>
      <c r="W64" s="73">
        <f t="shared" ref="W64:W103" si="13">1-K64</f>
        <v>0.98995068811012721</v>
      </c>
      <c r="X64" s="73">
        <f t="shared" ref="X64:X80" si="14">LN(W64)</f>
        <v>-1.0100147083830674E-2</v>
      </c>
      <c r="Y64" s="73"/>
      <c r="Z64" s="73"/>
      <c r="AA64" s="73"/>
      <c r="AB64" s="73"/>
      <c r="AC64" s="73"/>
      <c r="AD64" s="73"/>
      <c r="AE64" s="85"/>
    </row>
    <row r="65" spans="1:31" x14ac:dyDescent="0.3">
      <c r="A65" s="77">
        <v>62</v>
      </c>
      <c r="B65" s="57">
        <v>33427</v>
      </c>
      <c r="C65" s="57">
        <v>35960</v>
      </c>
      <c r="D65" s="57">
        <v>69387</v>
      </c>
      <c r="E65" s="109">
        <v>1.5787077260882632E-2</v>
      </c>
      <c r="F65" s="178">
        <v>6.412274893694182E-3</v>
      </c>
      <c r="G65" s="75">
        <f t="shared" si="0"/>
        <v>230.58540517724279</v>
      </c>
      <c r="H65" s="75">
        <f t="shared" si="1"/>
        <v>527.71463159952373</v>
      </c>
      <c r="I65" s="75">
        <f t="shared" si="2"/>
        <v>758.30003677676655</v>
      </c>
      <c r="J65" s="73">
        <f t="shared" si="3"/>
        <v>1.0928560634942663E-2</v>
      </c>
      <c r="K65" s="73">
        <f t="shared" si="4"/>
        <v>1.0869060862376489E-2</v>
      </c>
      <c r="L65" s="226">
        <f t="shared" si="11"/>
        <v>1.0848716344230512E-2</v>
      </c>
      <c r="M65" s="73">
        <f t="shared" si="12"/>
        <v>88090.076222325151</v>
      </c>
      <c r="N65" s="73">
        <f t="shared" si="5"/>
        <v>955.6642496776476</v>
      </c>
      <c r="O65" s="73">
        <f t="shared" si="6"/>
        <v>19056.683954660944</v>
      </c>
      <c r="P65" s="73">
        <f t="shared" si="7"/>
        <v>313163.24394011236</v>
      </c>
      <c r="Q65" s="73">
        <f t="shared" si="10"/>
        <v>87612.244097486328</v>
      </c>
      <c r="R65" s="73">
        <f>SUM(Q65:$Q$103)</f>
        <v>1881205.1044046571</v>
      </c>
      <c r="S65" s="73">
        <f t="shared" si="8"/>
        <v>21.355471411521982</v>
      </c>
      <c r="T65" s="73"/>
      <c r="U65" s="73"/>
      <c r="V65" s="73"/>
      <c r="W65" s="73">
        <f t="shared" si="13"/>
        <v>0.98913093913762351</v>
      </c>
      <c r="X65" s="73">
        <f t="shared" si="14"/>
        <v>-1.0928560634942651E-2</v>
      </c>
      <c r="Y65" s="73"/>
      <c r="Z65" s="73"/>
      <c r="AA65" s="73"/>
      <c r="AB65" s="73"/>
      <c r="AC65" s="73"/>
      <c r="AD65" s="73"/>
      <c r="AE65" s="85"/>
    </row>
    <row r="66" spans="1:31" x14ac:dyDescent="0.3">
      <c r="A66" s="77">
        <v>63</v>
      </c>
      <c r="B66" s="57">
        <v>31521</v>
      </c>
      <c r="C66" s="57">
        <v>34539</v>
      </c>
      <c r="D66" s="57">
        <v>66060</v>
      </c>
      <c r="E66" s="109">
        <v>1.7076017014932537E-2</v>
      </c>
      <c r="F66" s="178">
        <v>6.8726462398217532E-3</v>
      </c>
      <c r="G66" s="75">
        <f t="shared" si="0"/>
        <v>237.37432847720353</v>
      </c>
      <c r="H66" s="75">
        <f t="shared" si="1"/>
        <v>538.25313232768849</v>
      </c>
      <c r="I66" s="75">
        <f t="shared" si="2"/>
        <v>775.62746080489205</v>
      </c>
      <c r="J66" s="73">
        <f t="shared" si="3"/>
        <v>1.1741257353994733E-2</v>
      </c>
      <c r="K66" s="73">
        <f t="shared" si="4"/>
        <v>1.1672597771195448E-2</v>
      </c>
      <c r="L66" s="226">
        <f t="shared" si="11"/>
        <v>1.1662193280474275E-2</v>
      </c>
      <c r="M66" s="73">
        <f t="shared" si="12"/>
        <v>87134.411972647504</v>
      </c>
      <c r="N66" s="73">
        <f t="shared" si="5"/>
        <v>1016.1783538054879</v>
      </c>
      <c r="O66" s="73">
        <f t="shared" si="6"/>
        <v>18390.188679000177</v>
      </c>
      <c r="P66" s="73">
        <f t="shared" si="7"/>
        <v>294106.55998545134</v>
      </c>
      <c r="Q66" s="73">
        <f t="shared" si="10"/>
        <v>86626.322795744753</v>
      </c>
      <c r="R66" s="73">
        <f>SUM(Q66:$Q$103)</f>
        <v>1793592.8603071708</v>
      </c>
      <c r="S66" s="73">
        <f t="shared" si="8"/>
        <v>20.584208003494648</v>
      </c>
      <c r="T66" s="73"/>
      <c r="U66" s="73"/>
      <c r="V66" s="73"/>
      <c r="W66" s="73">
        <f t="shared" si="13"/>
        <v>0.98832740222880455</v>
      </c>
      <c r="X66" s="73">
        <f t="shared" si="14"/>
        <v>-1.1741257353994759E-2</v>
      </c>
      <c r="Y66" s="73"/>
      <c r="Z66" s="73"/>
      <c r="AA66" s="73"/>
      <c r="AB66" s="73"/>
      <c r="AC66" s="73"/>
      <c r="AD66" s="73"/>
      <c r="AE66" s="85"/>
    </row>
    <row r="67" spans="1:31" x14ac:dyDescent="0.3">
      <c r="A67" s="77">
        <v>64</v>
      </c>
      <c r="B67" s="57">
        <v>31783</v>
      </c>
      <c r="C67" s="57">
        <v>35643</v>
      </c>
      <c r="D67" s="57">
        <v>67426</v>
      </c>
      <c r="E67" s="109">
        <v>1.8387777119221623E-2</v>
      </c>
      <c r="F67" s="178">
        <v>7.3666854452284899E-3</v>
      </c>
      <c r="G67" s="75">
        <f t="shared" si="0"/>
        <v>262.57076932427907</v>
      </c>
      <c r="H67" s="75">
        <f t="shared" si="1"/>
        <v>584.41872018022082</v>
      </c>
      <c r="I67" s="75">
        <f t="shared" si="2"/>
        <v>846.98948950449994</v>
      </c>
      <c r="J67" s="73">
        <f t="shared" si="3"/>
        <v>1.2561763852289918E-2</v>
      </c>
      <c r="K67" s="73">
        <f t="shared" si="4"/>
        <v>1.2483194231859063E-2</v>
      </c>
      <c r="L67" s="226">
        <f t="shared" si="11"/>
        <v>1.2505141214956508E-2</v>
      </c>
      <c r="M67" s="73">
        <f t="shared" si="12"/>
        <v>86118.233618842016</v>
      </c>
      <c r="N67" s="73">
        <f t="shared" si="5"/>
        <v>1076.9206725862314</v>
      </c>
      <c r="O67" s="73">
        <f t="shared" si="6"/>
        <v>17732.408530889057</v>
      </c>
      <c r="P67" s="73">
        <f t="shared" si="7"/>
        <v>275716.37130645115</v>
      </c>
      <c r="Q67" s="73">
        <f t="shared" si="10"/>
        <v>85579.773282548907</v>
      </c>
      <c r="R67" s="73">
        <f>SUM(Q67:$Q$103)</f>
        <v>1706966.5375114258</v>
      </c>
      <c r="S67" s="73">
        <f t="shared" si="8"/>
        <v>19.821197739220171</v>
      </c>
      <c r="T67" s="73"/>
      <c r="U67" s="73"/>
      <c r="V67" s="73"/>
      <c r="W67" s="73">
        <f t="shared" si="13"/>
        <v>0.98751680576814094</v>
      </c>
      <c r="X67" s="73">
        <f t="shared" si="14"/>
        <v>-1.2561763852289909E-2</v>
      </c>
      <c r="Y67" s="73"/>
      <c r="Z67" s="73"/>
      <c r="AA67" s="73"/>
      <c r="AB67" s="73"/>
      <c r="AC67" s="73"/>
      <c r="AD67" s="73"/>
      <c r="AE67" s="85"/>
    </row>
    <row r="68" spans="1:31" x14ac:dyDescent="0.3">
      <c r="A68" s="77">
        <v>65</v>
      </c>
      <c r="B68" s="57">
        <v>31349</v>
      </c>
      <c r="C68" s="57">
        <v>35234</v>
      </c>
      <c r="D68" s="57">
        <v>66583</v>
      </c>
      <c r="E68" s="109">
        <v>1.9750018148470272E-2</v>
      </c>
      <c r="F68" s="178">
        <v>7.9271725145298802E-3</v>
      </c>
      <c r="G68" s="75">
        <f t="shared" ref="G68:G103" si="15">C68*F68</f>
        <v>279.30599637694581</v>
      </c>
      <c r="H68" s="75">
        <f t="shared" ref="H68:H103" si="16">B68*E68</f>
        <v>619.14331893639451</v>
      </c>
      <c r="I68" s="75">
        <f t="shared" ref="I68:I103" si="17">G68+H68</f>
        <v>898.44931531334032</v>
      </c>
      <c r="J68" s="73">
        <f t="shared" ref="J68:J103" si="18">I68/D68</f>
        <v>1.3493674290935228E-2</v>
      </c>
      <c r="K68" s="73">
        <f t="shared" ref="K68:K103" si="19">1-($W$3^((-1)*J68))</f>
        <v>1.340304277669091E-2</v>
      </c>
      <c r="L68" s="226">
        <f t="shared" si="11"/>
        <v>1.3392502049962172E-2</v>
      </c>
      <c r="M68" s="73">
        <f t="shared" si="12"/>
        <v>85041.312946255784</v>
      </c>
      <c r="N68" s="73">
        <f t="shared" ref="N68:N103" si="20">M68-M69</f>
        <v>1138.9159579642001</v>
      </c>
      <c r="O68" s="73">
        <f t="shared" ref="O68:O103" si="21">M68*$W$4^A68</f>
        <v>17083.572934759995</v>
      </c>
      <c r="P68" s="73">
        <f t="shared" ref="P68:P103" si="22">SUM(O68:O168)</f>
        <v>257983.96277556222</v>
      </c>
      <c r="Q68" s="73">
        <f t="shared" si="10"/>
        <v>84471.854967273684</v>
      </c>
      <c r="R68" s="73">
        <f>SUM(Q68:$Q$103)</f>
        <v>1621386.7642288769</v>
      </c>
      <c r="S68" s="73">
        <f t="shared" ref="S68:S103" si="23">R68/M68</f>
        <v>19.06587172817472</v>
      </c>
      <c r="T68" s="73"/>
      <c r="U68" s="73"/>
      <c r="V68" s="73"/>
      <c r="W68" s="73">
        <f t="shared" si="13"/>
        <v>0.98659695722330909</v>
      </c>
      <c r="X68" s="73">
        <f t="shared" si="14"/>
        <v>-1.3493674290935259E-2</v>
      </c>
      <c r="Y68" s="73"/>
      <c r="Z68" s="73"/>
      <c r="AA68" s="73"/>
      <c r="AB68" s="73"/>
      <c r="AC68" s="73"/>
      <c r="AD68" s="73"/>
      <c r="AE68" s="85"/>
    </row>
    <row r="69" spans="1:31" x14ac:dyDescent="0.3">
      <c r="A69" s="77">
        <v>66</v>
      </c>
      <c r="B69" s="57">
        <v>30388</v>
      </c>
      <c r="C69" s="57">
        <v>34539</v>
      </c>
      <c r="D69" s="57">
        <v>64927</v>
      </c>
      <c r="E69" s="109">
        <v>2.1210010735883349E-2</v>
      </c>
      <c r="F69" s="178">
        <v>8.5918914488851139E-3</v>
      </c>
      <c r="G69" s="75">
        <f t="shared" si="15"/>
        <v>296.75533875304296</v>
      </c>
      <c r="H69" s="75">
        <f t="shared" si="16"/>
        <v>644.52980624202326</v>
      </c>
      <c r="I69" s="75">
        <f t="shared" si="17"/>
        <v>941.28514499506628</v>
      </c>
      <c r="J69" s="73">
        <f t="shared" si="18"/>
        <v>1.4497591833829782E-2</v>
      </c>
      <c r="K69" s="73">
        <f t="shared" si="19"/>
        <v>1.4393007765059695E-2</v>
      </c>
      <c r="L69" s="226">
        <f t="shared" si="11"/>
        <v>1.4379776256817573E-2</v>
      </c>
      <c r="M69" s="73">
        <f t="shared" si="12"/>
        <v>83902.396988291584</v>
      </c>
      <c r="N69" s="73">
        <f t="shared" si="20"/>
        <v>1206.4976961023203</v>
      </c>
      <c r="O69" s="73">
        <f t="shared" si="21"/>
        <v>16443.688926059069</v>
      </c>
      <c r="P69" s="73">
        <f t="shared" si="22"/>
        <v>240900.38984080221</v>
      </c>
      <c r="Q69" s="73">
        <f t="shared" ref="Q69:Q102" si="24">AVERAGEA(M69:M70)</f>
        <v>83299.148140240432</v>
      </c>
      <c r="R69" s="73">
        <f>SUM(Q69:$Q$103)</f>
        <v>1536914.9092616034</v>
      </c>
      <c r="S69" s="73">
        <f t="shared" si="23"/>
        <v>18.317890363443095</v>
      </c>
      <c r="T69" s="73"/>
      <c r="U69" s="73"/>
      <c r="V69" s="73"/>
      <c r="W69" s="73">
        <f t="shared" si="13"/>
        <v>0.9856069922349403</v>
      </c>
      <c r="X69" s="73">
        <f t="shared" si="14"/>
        <v>-1.4497591833829787E-2</v>
      </c>
      <c r="Y69" s="73"/>
      <c r="Z69" s="73"/>
      <c r="AA69" s="73"/>
      <c r="AB69" s="73"/>
      <c r="AC69" s="73"/>
      <c r="AD69" s="73"/>
      <c r="AE69" s="85"/>
    </row>
    <row r="70" spans="1:31" x14ac:dyDescent="0.3">
      <c r="A70" s="77">
        <v>67</v>
      </c>
      <c r="B70" s="57">
        <v>30721</v>
      </c>
      <c r="C70" s="57">
        <v>36011</v>
      </c>
      <c r="D70" s="57">
        <v>66732</v>
      </c>
      <c r="E70" s="109">
        <v>2.282208855920349E-2</v>
      </c>
      <c r="F70" s="178">
        <v>9.3992302590433976E-3</v>
      </c>
      <c r="G70" s="75">
        <f t="shared" si="15"/>
        <v>338.47568085841181</v>
      </c>
      <c r="H70" s="75">
        <f t="shared" si="16"/>
        <v>701.11738262729045</v>
      </c>
      <c r="I70" s="75">
        <f t="shared" si="17"/>
        <v>1039.5930634857023</v>
      </c>
      <c r="J70" s="73">
        <f t="shared" si="18"/>
        <v>1.5578628895967487E-2</v>
      </c>
      <c r="K70" s="73">
        <f t="shared" si="19"/>
        <v>1.5457909749403975E-2</v>
      </c>
      <c r="L70" s="226">
        <f t="shared" si="11"/>
        <v>1.5475509399457191E-2</v>
      </c>
      <c r="M70" s="73">
        <f t="shared" si="12"/>
        <v>82695.899292189264</v>
      </c>
      <c r="N70" s="73">
        <f t="shared" si="20"/>
        <v>1279.7611667928431</v>
      </c>
      <c r="O70" s="73">
        <f t="shared" si="21"/>
        <v>15811.934008259152</v>
      </c>
      <c r="P70" s="73">
        <f t="shared" si="22"/>
        <v>224456.70091474315</v>
      </c>
      <c r="Q70" s="73">
        <f t="shared" si="24"/>
        <v>82056.018708792835</v>
      </c>
      <c r="R70" s="73">
        <f>SUM(Q70:$Q$103)</f>
        <v>1453615.7611213629</v>
      </c>
      <c r="S70" s="73">
        <f t="shared" si="23"/>
        <v>17.57784574039524</v>
      </c>
      <c r="T70" s="73"/>
      <c r="U70" s="73"/>
      <c r="V70" s="73"/>
      <c r="W70" s="73">
        <f t="shared" si="13"/>
        <v>0.98454209025059602</v>
      </c>
      <c r="X70" s="73">
        <f t="shared" si="14"/>
        <v>-1.5578628895967393E-2</v>
      </c>
      <c r="Y70" s="73"/>
      <c r="Z70" s="73"/>
      <c r="AA70" s="73"/>
      <c r="AB70" s="73"/>
      <c r="AC70" s="73"/>
      <c r="AD70" s="73"/>
      <c r="AE70" s="85"/>
    </row>
    <row r="71" spans="1:31" x14ac:dyDescent="0.3">
      <c r="A71" s="77">
        <v>68</v>
      </c>
      <c r="B71" s="57">
        <v>30838</v>
      </c>
      <c r="C71" s="57">
        <v>36749</v>
      </c>
      <c r="D71" s="57">
        <v>67587</v>
      </c>
      <c r="E71" s="109">
        <v>2.4634600174692389E-2</v>
      </c>
      <c r="F71" s="178">
        <v>1.0384595208596312E-2</v>
      </c>
      <c r="G71" s="75">
        <f t="shared" si="15"/>
        <v>381.62348932070586</v>
      </c>
      <c r="H71" s="75">
        <f t="shared" si="16"/>
        <v>759.68180018716384</v>
      </c>
      <c r="I71" s="75">
        <f t="shared" si="17"/>
        <v>1141.3052895078697</v>
      </c>
      <c r="J71" s="73">
        <f t="shared" si="18"/>
        <v>1.6886461738320532E-2</v>
      </c>
      <c r="K71" s="73">
        <f t="shared" si="19"/>
        <v>1.6744684603094306E-2</v>
      </c>
      <c r="L71" s="226">
        <f t="shared" si="11"/>
        <v>1.6719314715316312E-2</v>
      </c>
      <c r="M71" s="73">
        <f t="shared" si="12"/>
        <v>81416.138125396421</v>
      </c>
      <c r="N71" s="73">
        <f t="shared" si="20"/>
        <v>1361.2220362241642</v>
      </c>
      <c r="O71" s="73">
        <f t="shared" si="21"/>
        <v>15187.547585259259</v>
      </c>
      <c r="P71" s="73">
        <f t="shared" si="22"/>
        <v>208644.766906484</v>
      </c>
      <c r="Q71" s="73">
        <f t="shared" si="24"/>
        <v>80735.527107284346</v>
      </c>
      <c r="R71" s="73">
        <f>SUM(Q71:$Q$103)</f>
        <v>1371559.7424125702</v>
      </c>
      <c r="S71" s="73">
        <f t="shared" si="23"/>
        <v>16.846288389411271</v>
      </c>
      <c r="T71" s="73"/>
      <c r="U71" s="73"/>
      <c r="V71" s="73"/>
      <c r="W71" s="73">
        <f t="shared" si="13"/>
        <v>0.98325531539690569</v>
      </c>
      <c r="X71" s="73">
        <f t="shared" si="14"/>
        <v>-1.6886461738320483E-2</v>
      </c>
      <c r="Y71" s="73"/>
      <c r="Z71" s="73"/>
      <c r="AA71" s="73"/>
      <c r="AB71" s="73"/>
      <c r="AC71" s="73"/>
      <c r="AD71" s="73"/>
      <c r="AE71" s="85"/>
    </row>
    <row r="72" spans="1:31" x14ac:dyDescent="0.3">
      <c r="A72" s="77">
        <v>69</v>
      </c>
      <c r="B72" s="57">
        <v>30224</v>
      </c>
      <c r="C72" s="57">
        <v>37614</v>
      </c>
      <c r="D72" s="57">
        <v>67838</v>
      </c>
      <c r="E72" s="109">
        <v>2.6680496892446802E-2</v>
      </c>
      <c r="F72" s="178">
        <v>1.1577738482599622E-2</v>
      </c>
      <c r="G72" s="75">
        <f t="shared" si="15"/>
        <v>435.48505528450221</v>
      </c>
      <c r="H72" s="75">
        <f t="shared" si="16"/>
        <v>806.39133807731218</v>
      </c>
      <c r="I72" s="75">
        <f t="shared" si="17"/>
        <v>1241.8763933618143</v>
      </c>
      <c r="J72" s="73">
        <f t="shared" si="18"/>
        <v>1.8306500683419533E-2</v>
      </c>
      <c r="K72" s="73">
        <f t="shared" si="19"/>
        <v>1.8139954540643655E-2</v>
      </c>
      <c r="L72" s="226">
        <f t="shared" si="11"/>
        <v>1.8173067684660229E-2</v>
      </c>
      <c r="M72" s="73">
        <f t="shared" si="12"/>
        <v>80054.916089172257</v>
      </c>
      <c r="N72" s="73">
        <f t="shared" si="20"/>
        <v>1454.8434085783229</v>
      </c>
      <c r="O72" s="73">
        <f t="shared" si="21"/>
        <v>14569.387509685333</v>
      </c>
      <c r="P72" s="73">
        <f t="shared" si="22"/>
        <v>193457.21932122469</v>
      </c>
      <c r="Q72" s="73">
        <f t="shared" si="24"/>
        <v>79327.494384883088</v>
      </c>
      <c r="R72" s="73">
        <f>SUM(Q72:$Q$103)</f>
        <v>1290824.2153052858</v>
      </c>
      <c r="S72" s="73">
        <f t="shared" si="23"/>
        <v>16.124234192781508</v>
      </c>
      <c r="T72" s="73"/>
      <c r="U72" s="73"/>
      <c r="V72" s="73"/>
      <c r="W72" s="73">
        <f t="shared" si="13"/>
        <v>0.98186004545935635</v>
      </c>
      <c r="X72" s="73">
        <f t="shared" si="14"/>
        <v>-1.8306500683419456E-2</v>
      </c>
      <c r="Y72" s="73"/>
      <c r="Z72" s="73"/>
      <c r="AA72" s="73"/>
      <c r="AB72" s="73"/>
      <c r="AC72" s="73"/>
      <c r="AD72" s="73"/>
      <c r="AE72" s="85"/>
    </row>
    <row r="73" spans="1:31" x14ac:dyDescent="0.3">
      <c r="A73" s="77">
        <v>70</v>
      </c>
      <c r="B73" s="57">
        <v>29231</v>
      </c>
      <c r="C73" s="57">
        <v>36970</v>
      </c>
      <c r="D73" s="57">
        <v>66201</v>
      </c>
      <c r="E73" s="109">
        <v>2.8974062950424585E-2</v>
      </c>
      <c r="F73" s="178">
        <v>1.3001114481007429E-2</v>
      </c>
      <c r="G73" s="75">
        <f t="shared" si="15"/>
        <v>480.65120236284469</v>
      </c>
      <c r="H73" s="75">
        <f t="shared" si="16"/>
        <v>846.94083410386099</v>
      </c>
      <c r="I73" s="75">
        <f t="shared" si="17"/>
        <v>1327.5920364667056</v>
      </c>
      <c r="J73" s="73">
        <f t="shared" si="18"/>
        <v>2.0053957439717007E-2</v>
      </c>
      <c r="K73" s="73">
        <f t="shared" si="19"/>
        <v>1.985421427721823E-2</v>
      </c>
      <c r="L73" s="226">
        <f t="shared" si="11"/>
        <v>1.9873123402081156E-2</v>
      </c>
      <c r="M73" s="73">
        <f t="shared" si="12"/>
        <v>78600.072680593934</v>
      </c>
      <c r="N73" s="73">
        <f t="shared" si="20"/>
        <v>1562.0289437939937</v>
      </c>
      <c r="O73" s="73">
        <f t="shared" si="21"/>
        <v>13955.723945705155</v>
      </c>
      <c r="P73" s="73">
        <f t="shared" si="22"/>
        <v>178887.83181153933</v>
      </c>
      <c r="Q73" s="73">
        <f t="shared" si="24"/>
        <v>77819.058208696937</v>
      </c>
      <c r="R73" s="73">
        <f>SUM(Q73:$Q$103)</f>
        <v>1211496.7209204028</v>
      </c>
      <c r="S73" s="73">
        <f t="shared" si="23"/>
        <v>15.413430033882358</v>
      </c>
      <c r="T73" s="73"/>
      <c r="U73" s="73"/>
      <c r="V73" s="73"/>
      <c r="W73" s="73">
        <f t="shared" si="13"/>
        <v>0.98014578572278177</v>
      </c>
      <c r="X73" s="73">
        <f t="shared" si="14"/>
        <v>-2.0053957439717045E-2</v>
      </c>
      <c r="Y73" s="73"/>
      <c r="Z73" s="73"/>
      <c r="AA73" s="73"/>
      <c r="AB73" s="73"/>
      <c r="AC73" s="73"/>
      <c r="AD73" s="73"/>
      <c r="AE73" s="85"/>
    </row>
    <row r="74" spans="1:31" x14ac:dyDescent="0.3">
      <c r="A74" s="77">
        <v>71</v>
      </c>
      <c r="B74" s="57">
        <v>27779</v>
      </c>
      <c r="C74" s="57">
        <v>35570</v>
      </c>
      <c r="D74" s="57">
        <v>63349</v>
      </c>
      <c r="E74" s="109">
        <v>3.1514820408538695E-2</v>
      </c>
      <c r="F74" s="178">
        <v>1.4669755080854522E-2</v>
      </c>
      <c r="G74" s="75">
        <f t="shared" si="15"/>
        <v>521.80318822599531</v>
      </c>
      <c r="H74" s="75">
        <f t="shared" si="16"/>
        <v>875.45019612879639</v>
      </c>
      <c r="I74" s="75">
        <f t="shared" si="17"/>
        <v>1397.2533843547917</v>
      </c>
      <c r="J74" s="73">
        <f t="shared" si="18"/>
        <v>2.2056439475836898E-2</v>
      </c>
      <c r="K74" s="73">
        <f t="shared" si="19"/>
        <v>2.1814974756877659E-2</v>
      </c>
      <c r="L74" s="226">
        <f t="shared" ref="L74:L78" si="25">((105*K74+90*(K73+K75)+45*(K72+K76)-30*(K71+K77))/315)</f>
        <v>2.1800734304553003E-2</v>
      </c>
      <c r="M74" s="73">
        <f t="shared" si="12"/>
        <v>77038.04373679994</v>
      </c>
      <c r="N74" s="73">
        <f t="shared" si="20"/>
        <v>1679.4859228485147</v>
      </c>
      <c r="O74" s="73">
        <f t="shared" si="21"/>
        <v>13344.761094211488</v>
      </c>
      <c r="P74" s="73">
        <f t="shared" si="22"/>
        <v>164932.10786583423</v>
      </c>
      <c r="Q74" s="73">
        <f t="shared" si="24"/>
        <v>76198.300775375683</v>
      </c>
      <c r="R74" s="73">
        <f>SUM(Q74:$Q$103)</f>
        <v>1133677.662711706</v>
      </c>
      <c r="S74" s="73">
        <f t="shared" si="23"/>
        <v>14.715815819323108</v>
      </c>
      <c r="T74" s="73"/>
      <c r="U74" s="73"/>
      <c r="V74" s="73"/>
      <c r="W74" s="73">
        <f t="shared" si="13"/>
        <v>0.97818502524312234</v>
      </c>
      <c r="X74" s="73">
        <f t="shared" si="14"/>
        <v>-2.2056439475836714E-2</v>
      </c>
      <c r="Y74" s="73"/>
      <c r="Z74" s="73"/>
      <c r="AA74" s="73"/>
      <c r="AB74" s="73"/>
      <c r="AC74" s="73"/>
      <c r="AD74" s="73"/>
      <c r="AE74" s="85"/>
    </row>
    <row r="75" spans="1:31" x14ac:dyDescent="0.3">
      <c r="A75" s="77">
        <v>72</v>
      </c>
      <c r="B75" s="57">
        <v>26514</v>
      </c>
      <c r="C75" s="57">
        <v>34572</v>
      </c>
      <c r="D75" s="57">
        <v>61086</v>
      </c>
      <c r="E75" s="109">
        <v>3.4298032488589723E-2</v>
      </c>
      <c r="F75" s="178">
        <v>1.6593399039018929E-2</v>
      </c>
      <c r="G75" s="75">
        <f t="shared" si="15"/>
        <v>573.66699157696246</v>
      </c>
      <c r="H75" s="75">
        <f t="shared" si="16"/>
        <v>909.37803340246796</v>
      </c>
      <c r="I75" s="75">
        <f t="shared" si="17"/>
        <v>1483.0450249794303</v>
      </c>
      <c r="J75" s="73">
        <f t="shared" si="18"/>
        <v>2.4277985544632653E-2</v>
      </c>
      <c r="K75" s="73">
        <f t="shared" si="19"/>
        <v>2.3985645838620728E-2</v>
      </c>
      <c r="L75" s="226">
        <f t="shared" si="25"/>
        <v>2.3956716716339449E-2</v>
      </c>
      <c r="M75" s="73">
        <f t="shared" ref="M75:M103" si="26">M74*(1-L74)</f>
        <v>75358.557813951425</v>
      </c>
      <c r="N75" s="73">
        <f t="shared" si="20"/>
        <v>1805.3436217007256</v>
      </c>
      <c r="O75" s="73">
        <f t="shared" si="21"/>
        <v>12735.449271452533</v>
      </c>
      <c r="P75" s="73">
        <f t="shared" si="22"/>
        <v>151587.34677162275</v>
      </c>
      <c r="Q75" s="73">
        <f t="shared" si="24"/>
        <v>74455.88600310107</v>
      </c>
      <c r="R75" s="73">
        <f>SUM(Q75:$Q$103)</f>
        <v>1057479.3619363308</v>
      </c>
      <c r="S75" s="73">
        <f t="shared" si="23"/>
        <v>14.032637999085427</v>
      </c>
      <c r="T75" s="73"/>
      <c r="U75" s="73"/>
      <c r="V75" s="73"/>
      <c r="W75" s="73">
        <f t="shared" si="13"/>
        <v>0.97601435416137927</v>
      </c>
      <c r="X75" s="73">
        <f t="shared" si="14"/>
        <v>-2.427798554463265E-2</v>
      </c>
      <c r="Y75" s="73"/>
      <c r="Z75" s="73"/>
      <c r="AA75" s="73"/>
      <c r="AB75" s="73"/>
      <c r="AC75" s="73"/>
      <c r="AD75" s="73"/>
      <c r="AE75" s="85"/>
    </row>
    <row r="76" spans="1:31" x14ac:dyDescent="0.3">
      <c r="A76" s="77">
        <v>73</v>
      </c>
      <c r="B76" s="57">
        <v>25424</v>
      </c>
      <c r="C76" s="57">
        <v>34300</v>
      </c>
      <c r="D76" s="57">
        <v>59724</v>
      </c>
      <c r="E76" s="109">
        <v>3.7329224923915071E-2</v>
      </c>
      <c r="F76" s="178">
        <v>1.8781338699671506E-2</v>
      </c>
      <c r="G76" s="75">
        <f t="shared" si="15"/>
        <v>644.19991739873262</v>
      </c>
      <c r="H76" s="75">
        <f t="shared" si="16"/>
        <v>949.05821446561674</v>
      </c>
      <c r="I76" s="75">
        <f t="shared" si="17"/>
        <v>1593.2581318643493</v>
      </c>
      <c r="J76" s="73">
        <f t="shared" si="18"/>
        <v>2.6677016473517334E-2</v>
      </c>
      <c r="K76" s="73">
        <f t="shared" si="19"/>
        <v>2.6324328054144197E-2</v>
      </c>
      <c r="L76" s="226">
        <f t="shared" si="25"/>
        <v>2.6322066554908367E-2</v>
      </c>
      <c r="M76" s="73">
        <f t="shared" si="26"/>
        <v>73553.2141922507</v>
      </c>
      <c r="N76" s="73">
        <f t="shared" si="20"/>
        <v>1936.0725992958469</v>
      </c>
      <c r="O76" s="73">
        <f t="shared" si="21"/>
        <v>12127.170459513205</v>
      </c>
      <c r="P76" s="73">
        <f t="shared" si="22"/>
        <v>138851.89750017019</v>
      </c>
      <c r="Q76" s="73">
        <f t="shared" si="24"/>
        <v>72585.177892602776</v>
      </c>
      <c r="R76" s="73">
        <f>SUM(Q76:$Q$103)</f>
        <v>983023.47593322978</v>
      </c>
      <c r="S76" s="73">
        <f t="shared" si="23"/>
        <v>13.364792915287685</v>
      </c>
      <c r="T76" s="73"/>
      <c r="U76" s="73"/>
      <c r="V76" s="73"/>
      <c r="W76" s="73">
        <f t="shared" si="13"/>
        <v>0.9736756719458558</v>
      </c>
      <c r="X76" s="73">
        <f t="shared" si="14"/>
        <v>-2.6677016473517175E-2</v>
      </c>
      <c r="Y76" s="73"/>
      <c r="Z76" s="73"/>
      <c r="AA76" s="73"/>
      <c r="AB76" s="73"/>
      <c r="AC76" s="73"/>
      <c r="AD76" s="73"/>
      <c r="AE76" s="85"/>
    </row>
    <row r="77" spans="1:31" x14ac:dyDescent="0.3">
      <c r="A77" s="77">
        <v>74</v>
      </c>
      <c r="B77" s="57">
        <v>23747</v>
      </c>
      <c r="C77" s="57">
        <v>33147</v>
      </c>
      <c r="D77" s="57">
        <v>56894</v>
      </c>
      <c r="E77" s="109">
        <v>4.0638415630694057E-2</v>
      </c>
      <c r="F77" s="178">
        <v>2.1249643068635846E-2</v>
      </c>
      <c r="G77" s="75">
        <f t="shared" si="15"/>
        <v>704.36191879607236</v>
      </c>
      <c r="H77" s="75">
        <f t="shared" si="16"/>
        <v>965.04045598209177</v>
      </c>
      <c r="I77" s="75">
        <f t="shared" si="17"/>
        <v>1669.4023747781641</v>
      </c>
      <c r="J77" s="73">
        <f t="shared" si="18"/>
        <v>2.9342327394420574E-2</v>
      </c>
      <c r="K77" s="73">
        <f t="shared" si="19"/>
        <v>2.8916021087869614E-2</v>
      </c>
      <c r="L77" s="226">
        <f t="shared" si="25"/>
        <v>2.8920763936908268E-2</v>
      </c>
      <c r="M77" s="73">
        <f t="shared" si="26"/>
        <v>71617.141592954853</v>
      </c>
      <c r="N77" s="73">
        <f t="shared" si="20"/>
        <v>2071.2224458459823</v>
      </c>
      <c r="O77" s="73">
        <f t="shared" si="21"/>
        <v>11519.959289322127</v>
      </c>
      <c r="P77" s="73">
        <f t="shared" si="22"/>
        <v>126724.72704065697</v>
      </c>
      <c r="Q77" s="73">
        <f t="shared" si="24"/>
        <v>70581.530370031862</v>
      </c>
      <c r="R77" s="73">
        <f>SUM(Q77:$Q$103)</f>
        <v>910438.2980406268</v>
      </c>
      <c r="S77" s="73">
        <f t="shared" si="23"/>
        <v>12.712575199038504</v>
      </c>
      <c r="T77" s="73"/>
      <c r="U77" s="73"/>
      <c r="V77" s="73"/>
      <c r="W77" s="73">
        <f t="shared" si="13"/>
        <v>0.97108397891213039</v>
      </c>
      <c r="X77" s="73">
        <f t="shared" si="14"/>
        <v>-2.9342327394420633E-2</v>
      </c>
      <c r="Y77" s="73"/>
      <c r="Z77" s="73"/>
      <c r="AA77" s="73"/>
      <c r="AB77" s="73"/>
      <c r="AC77" s="73"/>
      <c r="AD77" s="73"/>
      <c r="AE77" s="85"/>
    </row>
    <row r="78" spans="1:31" x14ac:dyDescent="0.3">
      <c r="A78" s="77">
        <v>75</v>
      </c>
      <c r="B78" s="57">
        <v>21492</v>
      </c>
      <c r="C78" s="57">
        <v>30806</v>
      </c>
      <c r="D78" s="57">
        <v>52298</v>
      </c>
      <c r="E78" s="109">
        <v>4.4289471615624104E-2</v>
      </c>
      <c r="F78" s="178">
        <v>2.402948090791605E-2</v>
      </c>
      <c r="G78" s="75">
        <f t="shared" si="15"/>
        <v>740.25218884926187</v>
      </c>
      <c r="H78" s="75">
        <f t="shared" si="16"/>
        <v>951.86932396299323</v>
      </c>
      <c r="I78" s="75">
        <f t="shared" si="17"/>
        <v>1692.1215128122551</v>
      </c>
      <c r="J78" s="73">
        <f t="shared" si="18"/>
        <v>3.235537712364249E-2</v>
      </c>
      <c r="K78" s="73">
        <f t="shared" si="19"/>
        <v>3.1837541853662055E-2</v>
      </c>
      <c r="L78" s="226">
        <f t="shared" si="25"/>
        <v>3.182441455890133E-2</v>
      </c>
      <c r="M78" s="73">
        <f t="shared" si="26"/>
        <v>69545.919147108871</v>
      </c>
      <c r="N78" s="73">
        <f t="shared" si="20"/>
        <v>2213.2581618174299</v>
      </c>
      <c r="O78" s="73">
        <f t="shared" si="21"/>
        <v>10913.944649905219</v>
      </c>
      <c r="P78" s="73">
        <f t="shared" si="22"/>
        <v>115204.76775133485</v>
      </c>
      <c r="Q78" s="73">
        <f t="shared" si="24"/>
        <v>68439.290066200163</v>
      </c>
      <c r="R78" s="73">
        <f>SUM(Q78:$Q$103)</f>
        <v>839856.76767059509</v>
      </c>
      <c r="S78" s="73">
        <f t="shared" si="23"/>
        <v>12.076291146487913</v>
      </c>
      <c r="T78" s="73"/>
      <c r="U78" s="73"/>
      <c r="V78" s="73"/>
      <c r="W78" s="73">
        <f t="shared" si="13"/>
        <v>0.96816245814633795</v>
      </c>
      <c r="X78" s="73">
        <f t="shared" si="14"/>
        <v>-3.235537712364242E-2</v>
      </c>
      <c r="Y78" s="73"/>
      <c r="Z78" s="73"/>
      <c r="AA78" s="73"/>
      <c r="AB78" s="73"/>
      <c r="AC78" s="73"/>
      <c r="AD78" s="73"/>
      <c r="AE78" s="85"/>
    </row>
    <row r="79" spans="1:31" x14ac:dyDescent="0.3">
      <c r="A79" s="77">
        <v>76</v>
      </c>
      <c r="B79" s="57">
        <v>18611</v>
      </c>
      <c r="C79" s="57">
        <v>27613</v>
      </c>
      <c r="D79" s="57">
        <v>46224</v>
      </c>
      <c r="E79" s="109">
        <v>4.8381644254824184E-2</v>
      </c>
      <c r="F79" s="178">
        <v>2.7174747713190457E-2</v>
      </c>
      <c r="G79" s="75">
        <f t="shared" si="15"/>
        <v>750.37630860432807</v>
      </c>
      <c r="H79" s="75">
        <f t="shared" si="16"/>
        <v>900.43078122653287</v>
      </c>
      <c r="I79" s="75">
        <f t="shared" si="17"/>
        <v>1650.8070898308611</v>
      </c>
      <c r="J79" s="73">
        <f t="shared" si="18"/>
        <v>3.5713202877960822E-2</v>
      </c>
      <c r="K79" s="73">
        <f t="shared" si="19"/>
        <v>3.5083010781029156E-2</v>
      </c>
      <c r="L79">
        <f>IF(T79=1,1-V79,((105*K79+90*(K78+K80)+45*(K77+K81)-30*(K76+K82))/315))</f>
        <v>3.1985331538717521E-2</v>
      </c>
      <c r="M79" s="73">
        <f t="shared" si="26"/>
        <v>67332.660985291441</v>
      </c>
      <c r="N79" s="73">
        <f t="shared" si="20"/>
        <v>2153.6574849986137</v>
      </c>
      <c r="O79" s="73">
        <f t="shared" si="21"/>
        <v>10308.892439896325</v>
      </c>
      <c r="P79" s="73">
        <f t="shared" si="22"/>
        <v>104290.82310142962</v>
      </c>
      <c r="Q79" s="73">
        <f t="shared" si="24"/>
        <v>66255.832242792138</v>
      </c>
      <c r="R79" s="73">
        <f>SUM(Q79:$Q$103)</f>
        <v>771417.47760439478</v>
      </c>
      <c r="S79" s="73">
        <f t="shared" si="23"/>
        <v>11.456809612394615</v>
      </c>
      <c r="T79" s="73">
        <f>IF(U79=$U$63,1,0)</f>
        <v>1</v>
      </c>
      <c r="U79" s="73">
        <f>ABS(W79-V79)</f>
        <v>3.0976792423116351E-3</v>
      </c>
      <c r="V79" s="73">
        <f>$W$3^($AC$63+$AE$63*$AD$63^A78)</f>
        <v>0.96801466846128248</v>
      </c>
      <c r="W79" s="73">
        <f t="shared" si="13"/>
        <v>0.96491698921897084</v>
      </c>
      <c r="X79" s="73">
        <f t="shared" si="14"/>
        <v>-3.5713202877960773E-2</v>
      </c>
      <c r="Y79" s="73"/>
      <c r="Z79" s="73"/>
      <c r="AA79" s="73"/>
      <c r="AB79" s="73"/>
      <c r="AC79" s="73"/>
      <c r="AD79" s="73"/>
      <c r="AE79" s="85"/>
    </row>
    <row r="80" spans="1:31" x14ac:dyDescent="0.3">
      <c r="A80" s="77">
        <v>77</v>
      </c>
      <c r="B80" s="57">
        <v>17238</v>
      </c>
      <c r="C80" s="57">
        <v>26310</v>
      </c>
      <c r="D80" s="57">
        <v>43548</v>
      </c>
      <c r="E80" s="109">
        <v>5.3042966136179835E-2</v>
      </c>
      <c r="F80" s="178">
        <v>3.0767365661113769E-2</v>
      </c>
      <c r="G80" s="75">
        <f t="shared" si="15"/>
        <v>809.48939054390326</v>
      </c>
      <c r="H80" s="75">
        <f t="shared" si="16"/>
        <v>914.35465025546796</v>
      </c>
      <c r="I80" s="75">
        <f t="shared" si="17"/>
        <v>1723.8440407993712</v>
      </c>
      <c r="J80" s="73">
        <f t="shared" si="18"/>
        <v>3.9584918728744631E-2</v>
      </c>
      <c r="K80" s="73">
        <f t="shared" si="19"/>
        <v>3.8811672366022787E-2</v>
      </c>
      <c r="L80" s="73">
        <f t="shared" ref="L80:L103" si="27">IF(T80=1,1-V80,((105*K80+90*(K79+K81)+45*(K78+K82)-30*(K77+K83))/315))</f>
        <v>3.5408382624564583E-2</v>
      </c>
      <c r="M80" s="73">
        <f t="shared" si="26"/>
        <v>65179.003500292827</v>
      </c>
      <c r="N80" s="73">
        <f t="shared" si="20"/>
        <v>2307.8830950262054</v>
      </c>
      <c r="O80" s="73">
        <f t="shared" si="21"/>
        <v>9735.7649730822068</v>
      </c>
      <c r="P80" s="73">
        <f t="shared" si="22"/>
        <v>93981.930661533304</v>
      </c>
      <c r="Q80" s="73">
        <f t="shared" si="24"/>
        <v>64025.061952779724</v>
      </c>
      <c r="R80" s="73">
        <f>SUM(Q80:$Q$103)</f>
        <v>705161.64536160277</v>
      </c>
      <c r="S80" s="73">
        <f t="shared" si="23"/>
        <v>10.818846675961144</v>
      </c>
      <c r="T80" s="73">
        <f>IF(T79=1,1,IF(U80=$U$63,1,T79))</f>
        <v>1</v>
      </c>
      <c r="U80" s="73">
        <f t="shared" ref="U80:U88" si="28">ABS(W80-V80)</f>
        <v>3.4032897414582042E-3</v>
      </c>
      <c r="V80" s="73">
        <f t="shared" ref="V80:V104" si="29">$W$3^($AC$63+$AE$63*$AD$63^A79)</f>
        <v>0.96459161737543542</v>
      </c>
      <c r="W80" s="73">
        <f t="shared" si="13"/>
        <v>0.96118832763397721</v>
      </c>
      <c r="X80" s="73">
        <f t="shared" si="14"/>
        <v>-3.958491872874461E-2</v>
      </c>
      <c r="Y80" s="73"/>
      <c r="Z80" s="73"/>
      <c r="AA80" s="73"/>
      <c r="AB80" s="73"/>
      <c r="AC80" s="73"/>
      <c r="AD80" s="73"/>
      <c r="AE80" s="85"/>
    </row>
    <row r="81" spans="1:31" x14ac:dyDescent="0.3">
      <c r="A81" s="77">
        <v>78</v>
      </c>
      <c r="B81" s="57">
        <v>15331</v>
      </c>
      <c r="C81" s="57">
        <v>24596</v>
      </c>
      <c r="D81" s="57">
        <v>39927</v>
      </c>
      <c r="E81" s="109">
        <v>5.8417346042485177E-2</v>
      </c>
      <c r="F81" s="178">
        <v>3.4919258580739167E-2</v>
      </c>
      <c r="G81" s="75">
        <f t="shared" si="15"/>
        <v>858.87408405186056</v>
      </c>
      <c r="H81" s="75">
        <f t="shared" si="16"/>
        <v>895.59633217734029</v>
      </c>
      <c r="I81" s="75">
        <f t="shared" si="17"/>
        <v>1754.470416229201</v>
      </c>
      <c r="J81" s="73">
        <f t="shared" si="18"/>
        <v>4.3941954472642597E-2</v>
      </c>
      <c r="K81" s="73">
        <f t="shared" si="19"/>
        <v>4.2990494017679293E-2</v>
      </c>
      <c r="L81" s="73">
        <f t="shared" si="27"/>
        <v>3.9264426832276711E-2</v>
      </c>
      <c r="M81" s="73">
        <f t="shared" si="26"/>
        <v>62871.120405266622</v>
      </c>
      <c r="N81" s="73">
        <f t="shared" si="20"/>
        <v>2468.5985070158495</v>
      </c>
      <c r="O81" s="73">
        <f t="shared" si="21"/>
        <v>9161.9875919731512</v>
      </c>
      <c r="P81" s="73">
        <f t="shared" si="22"/>
        <v>84246.165688451103</v>
      </c>
      <c r="Q81" s="73">
        <f t="shared" si="24"/>
        <v>61636.821151758697</v>
      </c>
      <c r="R81" s="73">
        <f>SUM(Q81:$Q$103)</f>
        <v>641136.583408823</v>
      </c>
      <c r="S81" s="73">
        <f t="shared" si="23"/>
        <v>10.197632542192073</v>
      </c>
      <c r="T81" s="73">
        <f t="shared" ref="T81:T88" si="30">IF(T80=1,1,IF(U81=$U$63,1,T80))</f>
        <v>1</v>
      </c>
      <c r="U81" s="73">
        <f t="shared" si="28"/>
        <v>3.7260671854025817E-3</v>
      </c>
      <c r="V81" s="73">
        <f t="shared" si="29"/>
        <v>0.96073557316772329</v>
      </c>
      <c r="W81" s="73">
        <f t="shared" si="13"/>
        <v>0.95700950598232071</v>
      </c>
      <c r="X81" s="73">
        <f>LN(W81)</f>
        <v>-4.39419544726425E-2</v>
      </c>
      <c r="Y81" s="73"/>
      <c r="Z81" s="73"/>
      <c r="AA81" s="73"/>
      <c r="AB81" s="73"/>
      <c r="AC81" s="73"/>
      <c r="AD81" s="73"/>
      <c r="AE81" s="85"/>
    </row>
    <row r="82" spans="1:31" x14ac:dyDescent="0.3">
      <c r="A82" s="77">
        <v>79</v>
      </c>
      <c r="B82" s="57">
        <v>12190</v>
      </c>
      <c r="C82" s="57">
        <v>20443</v>
      </c>
      <c r="D82" s="57">
        <v>32633</v>
      </c>
      <c r="E82" s="109">
        <v>6.4648096007097505E-2</v>
      </c>
      <c r="F82" s="178">
        <v>3.9770602290390623E-2</v>
      </c>
      <c r="G82" s="75">
        <f t="shared" si="15"/>
        <v>813.03042262245549</v>
      </c>
      <c r="H82" s="75">
        <f t="shared" si="16"/>
        <v>788.06029032651861</v>
      </c>
      <c r="I82" s="75">
        <f t="shared" si="17"/>
        <v>1601.0907129489742</v>
      </c>
      <c r="J82" s="73">
        <f t="shared" si="18"/>
        <v>4.9063546500443547E-2</v>
      </c>
      <c r="K82" s="73">
        <f t="shared" si="19"/>
        <v>4.787937615758775E-2</v>
      </c>
      <c r="L82" s="73">
        <f t="shared" si="27"/>
        <v>4.3606092102968508E-2</v>
      </c>
      <c r="M82" s="73">
        <f t="shared" si="26"/>
        <v>60402.521898250772</v>
      </c>
      <c r="N82" s="73">
        <f t="shared" si="20"/>
        <v>2633.9179331466948</v>
      </c>
      <c r="O82" s="73">
        <f t="shared" si="21"/>
        <v>8587.5584395413625</v>
      </c>
      <c r="P82" s="73">
        <f t="shared" si="22"/>
        <v>75084.178096477961</v>
      </c>
      <c r="Q82" s="73">
        <f t="shared" si="24"/>
        <v>59085.562931677428</v>
      </c>
      <c r="R82" s="73">
        <f>SUM(Q82:$Q$103)</f>
        <v>579499.76225706434</v>
      </c>
      <c r="S82" s="73">
        <f t="shared" si="23"/>
        <v>9.5939663452006698</v>
      </c>
      <c r="T82" s="73">
        <f t="shared" si="30"/>
        <v>1</v>
      </c>
      <c r="U82" s="73">
        <f t="shared" si="28"/>
        <v>4.2732840546192419E-3</v>
      </c>
      <c r="V82" s="73">
        <f t="shared" si="29"/>
        <v>0.95639390789703149</v>
      </c>
      <c r="W82" s="73">
        <f t="shared" si="13"/>
        <v>0.95212062384241225</v>
      </c>
      <c r="X82" s="73">
        <f t="shared" ref="X82:X103" si="31">LN(W82)</f>
        <v>-4.9063546500443492E-2</v>
      </c>
      <c r="Y82" s="84"/>
      <c r="Z82" s="84"/>
      <c r="AA82" s="73"/>
      <c r="AB82" s="73"/>
      <c r="AC82" s="73"/>
      <c r="AD82" s="73"/>
      <c r="AE82" s="85"/>
    </row>
    <row r="83" spans="1:31" x14ac:dyDescent="0.3">
      <c r="A83" s="77">
        <v>80</v>
      </c>
      <c r="B83" s="57">
        <v>10322</v>
      </c>
      <c r="C83" s="57">
        <v>18383</v>
      </c>
      <c r="D83" s="57">
        <v>28705</v>
      </c>
      <c r="E83" s="109">
        <v>7.1860602598616902E-2</v>
      </c>
      <c r="F83" s="178">
        <v>4.5484138700472888E-2</v>
      </c>
      <c r="G83" s="75">
        <f t="shared" si="15"/>
        <v>836.13492173079305</v>
      </c>
      <c r="H83" s="75">
        <f t="shared" si="16"/>
        <v>741.74514002292369</v>
      </c>
      <c r="I83" s="75">
        <f t="shared" si="17"/>
        <v>1577.8800617537167</v>
      </c>
      <c r="J83" s="73">
        <f t="shared" si="18"/>
        <v>5.4968822914255942E-2</v>
      </c>
      <c r="K83" s="73">
        <f t="shared" si="19"/>
        <v>5.3485342937901192E-2</v>
      </c>
      <c r="L83" s="73">
        <f t="shared" si="27"/>
        <v>4.8491809744588443E-2</v>
      </c>
      <c r="M83" s="73">
        <f t="shared" si="26"/>
        <v>57768.603965104077</v>
      </c>
      <c r="N83" s="73">
        <f t="shared" si="20"/>
        <v>2801.3041526863017</v>
      </c>
      <c r="O83" s="73">
        <f t="shared" si="21"/>
        <v>8012.7693417435075</v>
      </c>
      <c r="P83" s="73">
        <f t="shared" si="22"/>
        <v>66496.619656936586</v>
      </c>
      <c r="Q83" s="73">
        <f t="shared" si="24"/>
        <v>56367.95188876093</v>
      </c>
      <c r="R83" s="73">
        <f>SUM(Q83:$Q$103)</f>
        <v>520414.19932538678</v>
      </c>
      <c r="S83" s="73">
        <f t="shared" si="23"/>
        <v>9.0085991975805779</v>
      </c>
      <c r="T83" s="73">
        <f t="shared" si="30"/>
        <v>1</v>
      </c>
      <c r="U83" s="73">
        <f t="shared" si="28"/>
        <v>4.9935331933127491E-3</v>
      </c>
      <c r="V83" s="73">
        <f t="shared" si="29"/>
        <v>0.95150819025541156</v>
      </c>
      <c r="W83" s="73">
        <f t="shared" si="13"/>
        <v>0.94651465706209881</v>
      </c>
      <c r="X83" s="73">
        <f t="shared" si="31"/>
        <v>-5.4968822914255838E-2</v>
      </c>
      <c r="Y83" s="73"/>
      <c r="Z83" s="73"/>
      <c r="AA83" s="73"/>
      <c r="AB83" s="73"/>
      <c r="AC83" s="73"/>
      <c r="AD83" s="73"/>
      <c r="AE83" s="85"/>
    </row>
    <row r="84" spans="1:31" x14ac:dyDescent="0.3">
      <c r="A84" s="77">
        <v>81</v>
      </c>
      <c r="B84" s="57">
        <v>9833</v>
      </c>
      <c r="C84" s="57">
        <v>18309</v>
      </c>
      <c r="D84" s="57">
        <v>28142</v>
      </c>
      <c r="E84" s="109">
        <v>8.0146676968806743E-2</v>
      </c>
      <c r="F84" s="178">
        <v>5.2235136789431605E-2</v>
      </c>
      <c r="G84" s="75">
        <f t="shared" si="15"/>
        <v>956.3731194777032</v>
      </c>
      <c r="H84" s="75">
        <f t="shared" si="16"/>
        <v>788.0822746342767</v>
      </c>
      <c r="I84" s="75">
        <f t="shared" si="17"/>
        <v>1744.4553941119798</v>
      </c>
      <c r="J84" s="73">
        <f t="shared" si="18"/>
        <v>6.1987612611469685E-2</v>
      </c>
      <c r="K84" s="73">
        <f t="shared" si="19"/>
        <v>6.010547044230774E-2</v>
      </c>
      <c r="L84" s="73">
        <f t="shared" si="27"/>
        <v>5.3986287324060966E-2</v>
      </c>
      <c r="M84" s="73">
        <f t="shared" si="26"/>
        <v>54967.299812417776</v>
      </c>
      <c r="N84" s="73">
        <f t="shared" si="20"/>
        <v>2967.48044110099</v>
      </c>
      <c r="O84" s="73">
        <f t="shared" si="21"/>
        <v>7438.2591758989383</v>
      </c>
      <c r="P84" s="73">
        <f t="shared" si="22"/>
        <v>58483.850315193071</v>
      </c>
      <c r="Q84" s="73">
        <f t="shared" si="24"/>
        <v>53483.559591867277</v>
      </c>
      <c r="R84" s="73">
        <f>SUM(Q84:$Q$103)</f>
        <v>464046.24743662577</v>
      </c>
      <c r="S84" s="73">
        <f t="shared" si="23"/>
        <v>8.4422238134352039</v>
      </c>
      <c r="T84" s="73">
        <f t="shared" si="30"/>
        <v>1</v>
      </c>
      <c r="U84" s="73">
        <f t="shared" si="28"/>
        <v>6.1191831182467737E-3</v>
      </c>
      <c r="V84" s="73">
        <f t="shared" si="29"/>
        <v>0.94601371267593903</v>
      </c>
      <c r="W84" s="73">
        <f t="shared" si="13"/>
        <v>0.93989452955769226</v>
      </c>
      <c r="X84" s="73">
        <f t="shared" si="31"/>
        <v>-6.1987612611469609E-2</v>
      </c>
      <c r="Y84" s="73"/>
      <c r="Z84" s="73"/>
      <c r="AA84" s="73"/>
      <c r="AB84" s="73"/>
      <c r="AC84" s="73"/>
      <c r="AD84" s="73"/>
      <c r="AE84" s="85"/>
    </row>
    <row r="85" spans="1:31" x14ac:dyDescent="0.3">
      <c r="A85" s="77">
        <v>82</v>
      </c>
      <c r="B85" s="57">
        <v>8433</v>
      </c>
      <c r="C85" s="57">
        <v>16059</v>
      </c>
      <c r="D85" s="57">
        <v>24492</v>
      </c>
      <c r="E85" s="109">
        <v>8.9553065816886449E-2</v>
      </c>
      <c r="F85" s="178">
        <v>6.0196361955150039E-2</v>
      </c>
      <c r="G85" s="75">
        <f t="shared" si="15"/>
        <v>966.69337663775445</v>
      </c>
      <c r="H85" s="75">
        <f t="shared" si="16"/>
        <v>755.20100403380343</v>
      </c>
      <c r="I85" s="75">
        <f t="shared" si="17"/>
        <v>1721.8943806715579</v>
      </c>
      <c r="J85" s="73">
        <f t="shared" si="18"/>
        <v>7.0304359818371631E-2</v>
      </c>
      <c r="K85" s="73">
        <f t="shared" si="19"/>
        <v>6.7889920126006364E-2</v>
      </c>
      <c r="L85" s="73">
        <f t="shared" si="27"/>
        <v>6.0160969965500022E-2</v>
      </c>
      <c r="M85" s="73">
        <f t="shared" si="26"/>
        <v>51999.819371316786</v>
      </c>
      <c r="N85" s="73">
        <f t="shared" si="20"/>
        <v>3128.3595714092153</v>
      </c>
      <c r="O85" s="73">
        <f t="shared" si="21"/>
        <v>6865.0684671590489</v>
      </c>
      <c r="P85" s="73">
        <f t="shared" si="22"/>
        <v>51045.591139294127</v>
      </c>
      <c r="Q85" s="73">
        <f t="shared" si="24"/>
        <v>50435.639585612182</v>
      </c>
      <c r="R85" s="73">
        <f>SUM(Q85:$Q$103)</f>
        <v>410562.6878447585</v>
      </c>
      <c r="S85" s="73">
        <f t="shared" si="23"/>
        <v>7.8954637306149138</v>
      </c>
      <c r="T85" s="73">
        <f t="shared" si="30"/>
        <v>1</v>
      </c>
      <c r="U85" s="73">
        <f t="shared" si="28"/>
        <v>7.7289501605063426E-3</v>
      </c>
      <c r="V85" s="73">
        <f t="shared" si="29"/>
        <v>0.93983903003449998</v>
      </c>
      <c r="W85" s="73">
        <f t="shared" si="13"/>
        <v>0.93211007987399364</v>
      </c>
      <c r="X85" s="73">
        <f t="shared" si="31"/>
        <v>-7.0304359818371451E-2</v>
      </c>
      <c r="Y85" s="73"/>
      <c r="Z85" s="73"/>
      <c r="AA85" s="73"/>
      <c r="AB85" s="73"/>
      <c r="AC85" s="73"/>
      <c r="AD85" s="73"/>
      <c r="AE85" s="85"/>
    </row>
    <row r="86" spans="1:31" x14ac:dyDescent="0.3">
      <c r="A86" s="77">
        <v>83</v>
      </c>
      <c r="B86" s="57">
        <v>7456</v>
      </c>
      <c r="C86" s="57">
        <v>15020</v>
      </c>
      <c r="D86" s="57">
        <v>22476</v>
      </c>
      <c r="E86" s="109">
        <v>0.10007621181865839</v>
      </c>
      <c r="F86" s="178">
        <v>6.9517687948994863E-2</v>
      </c>
      <c r="G86" s="75">
        <f t="shared" si="15"/>
        <v>1044.155672993903</v>
      </c>
      <c r="H86" s="75">
        <f t="shared" si="16"/>
        <v>746.1682353199169</v>
      </c>
      <c r="I86" s="75">
        <f t="shared" si="17"/>
        <v>1790.3239083138199</v>
      </c>
      <c r="J86" s="73">
        <f t="shared" si="18"/>
        <v>7.9654916725121011E-2</v>
      </c>
      <c r="K86" s="73">
        <f t="shared" si="19"/>
        <v>7.6565046631650091E-2</v>
      </c>
      <c r="L86" s="73">
        <f t="shared" si="27"/>
        <v>6.7094470746121737E-2</v>
      </c>
      <c r="M86" s="73">
        <f t="shared" si="26"/>
        <v>48871.45979990757</v>
      </c>
      <c r="N86" s="73">
        <f t="shared" si="20"/>
        <v>3279.0047298651625</v>
      </c>
      <c r="O86" s="73">
        <f t="shared" si="21"/>
        <v>6294.691989556286</v>
      </c>
      <c r="P86" s="73">
        <f t="shared" si="22"/>
        <v>44180.522672135085</v>
      </c>
      <c r="Q86" s="73">
        <f t="shared" si="24"/>
        <v>47231.957434974989</v>
      </c>
      <c r="R86" s="73">
        <f>SUM(Q86:$Q$103)</f>
        <v>360127.0482591464</v>
      </c>
      <c r="S86" s="73">
        <f t="shared" si="23"/>
        <v>7.3688621075286047</v>
      </c>
      <c r="T86" s="73">
        <f t="shared" si="30"/>
        <v>1</v>
      </c>
      <c r="U86" s="73">
        <f t="shared" si="28"/>
        <v>9.4705758855283539E-3</v>
      </c>
      <c r="V86" s="73">
        <f t="shared" si="29"/>
        <v>0.93290552925387826</v>
      </c>
      <c r="W86" s="73">
        <f t="shared" si="13"/>
        <v>0.92343495336834991</v>
      </c>
      <c r="X86" s="73">
        <f t="shared" si="31"/>
        <v>-7.9654916725120928E-2</v>
      </c>
      <c r="Y86" s="73"/>
      <c r="Z86" s="73"/>
      <c r="AA86" s="73"/>
      <c r="AB86" s="73"/>
      <c r="AC86" s="73"/>
      <c r="AD86" s="73"/>
      <c r="AE86" s="85"/>
    </row>
    <row r="87" spans="1:31" x14ac:dyDescent="0.3">
      <c r="A87" s="77">
        <v>84</v>
      </c>
      <c r="B87" s="57">
        <v>6597</v>
      </c>
      <c r="C87" s="57">
        <v>13791</v>
      </c>
      <c r="D87" s="57">
        <v>20388</v>
      </c>
      <c r="E87" s="109">
        <v>0.11166393541722619</v>
      </c>
      <c r="F87" s="178">
        <v>8.0301127133804426E-2</v>
      </c>
      <c r="G87" s="75">
        <f t="shared" si="15"/>
        <v>1107.4328443022969</v>
      </c>
      <c r="H87" s="75">
        <f t="shared" si="16"/>
        <v>736.64698194744119</v>
      </c>
      <c r="I87" s="75">
        <f t="shared" si="17"/>
        <v>1844.0798262497381</v>
      </c>
      <c r="J87" s="73">
        <f t="shared" si="18"/>
        <v>9.044927537030302E-2</v>
      </c>
      <c r="K87" s="73">
        <f t="shared" si="19"/>
        <v>8.6479329276522909E-2</v>
      </c>
      <c r="L87" s="73">
        <f t="shared" si="27"/>
        <v>7.4872944517700324E-2</v>
      </c>
      <c r="M87" s="73">
        <f t="shared" si="26"/>
        <v>45592.455070042408</v>
      </c>
      <c r="N87" s="73">
        <f t="shared" si="20"/>
        <v>3413.6413588850264</v>
      </c>
      <c r="O87" s="73">
        <f t="shared" si="21"/>
        <v>5729.1248409825903</v>
      </c>
      <c r="P87" s="73">
        <f t="shared" si="22"/>
        <v>37885.830682578795</v>
      </c>
      <c r="Q87" s="73">
        <f t="shared" si="24"/>
        <v>43885.634390599895</v>
      </c>
      <c r="R87" s="73">
        <f>SUM(Q87:$Q$103)</f>
        <v>312895.09082417132</v>
      </c>
      <c r="S87" s="73">
        <f t="shared" si="23"/>
        <v>6.862869971434514</v>
      </c>
      <c r="T87" s="73">
        <f t="shared" si="30"/>
        <v>1</v>
      </c>
      <c r="U87" s="73">
        <f t="shared" si="28"/>
        <v>1.1606384758822585E-2</v>
      </c>
      <c r="V87" s="73">
        <f t="shared" si="29"/>
        <v>0.92512705548229968</v>
      </c>
      <c r="W87" s="73">
        <f t="shared" si="13"/>
        <v>0.91352067072347709</v>
      </c>
      <c r="X87" s="73">
        <f t="shared" si="31"/>
        <v>-9.0449275370302756E-2</v>
      </c>
      <c r="Y87" s="73"/>
      <c r="Z87" s="73"/>
      <c r="AA87" s="73"/>
      <c r="AB87" s="73"/>
      <c r="AC87" s="73"/>
      <c r="AD87" s="73"/>
      <c r="AE87" s="85"/>
    </row>
    <row r="88" spans="1:31" x14ac:dyDescent="0.3">
      <c r="A88" s="77">
        <v>85</v>
      </c>
      <c r="B88" s="57">
        <v>5750</v>
      </c>
      <c r="C88" s="57">
        <v>12313</v>
      </c>
      <c r="D88" s="57">
        <v>18063</v>
      </c>
      <c r="E88" s="109">
        <v>0.12422222661463643</v>
      </c>
      <c r="F88" s="178">
        <v>9.2574058680025481E-2</v>
      </c>
      <c r="G88" s="75">
        <f t="shared" si="15"/>
        <v>1139.8643845271538</v>
      </c>
      <c r="H88" s="75">
        <f t="shared" si="16"/>
        <v>714.27780303415943</v>
      </c>
      <c r="I88" s="75">
        <f t="shared" si="17"/>
        <v>1854.1421875613132</v>
      </c>
      <c r="J88" s="73">
        <f t="shared" si="18"/>
        <v>0.10264862910708704</v>
      </c>
      <c r="K88" s="73">
        <f t="shared" si="19"/>
        <v>9.7555989662790554E-2</v>
      </c>
      <c r="L88" s="73">
        <f t="shared" si="27"/>
        <v>8.3590371671652397E-2</v>
      </c>
      <c r="M88" s="73">
        <f t="shared" si="26"/>
        <v>42178.813711157381</v>
      </c>
      <c r="N88" s="73">
        <f t="shared" si="20"/>
        <v>3525.7427147850321</v>
      </c>
      <c r="O88" s="73">
        <f t="shared" si="21"/>
        <v>5170.8959947597305</v>
      </c>
      <c r="P88" s="73">
        <f t="shared" si="22"/>
        <v>32156.705841596213</v>
      </c>
      <c r="Q88" s="73">
        <f t="shared" si="24"/>
        <v>40415.942353764869</v>
      </c>
      <c r="R88" s="73">
        <f>SUM(Q88:$Q$103)</f>
        <v>269009.45643357141</v>
      </c>
      <c r="S88" s="73">
        <f t="shared" si="23"/>
        <v>6.3778336269901184</v>
      </c>
      <c r="T88" s="73">
        <f t="shared" si="30"/>
        <v>1</v>
      </c>
      <c r="U88" s="73">
        <f t="shared" si="28"/>
        <v>1.3965617991138157E-2</v>
      </c>
      <c r="V88" s="73">
        <f t="shared" si="29"/>
        <v>0.9164096283283476</v>
      </c>
      <c r="W88" s="73">
        <f t="shared" si="13"/>
        <v>0.90244401033720945</v>
      </c>
      <c r="X88" s="73">
        <f t="shared" si="31"/>
        <v>-0.10264862910708683</v>
      </c>
      <c r="Y88" s="73"/>
      <c r="Z88" s="73"/>
      <c r="AA88" s="73"/>
      <c r="AB88" s="73"/>
      <c r="AC88" s="73"/>
      <c r="AD88" s="73"/>
      <c r="AE88" s="85"/>
    </row>
    <row r="89" spans="1:31" x14ac:dyDescent="0.3">
      <c r="A89" s="77">
        <v>86</v>
      </c>
      <c r="B89" s="57">
        <v>4578</v>
      </c>
      <c r="C89" s="57">
        <v>10540</v>
      </c>
      <c r="D89" s="57">
        <v>15118</v>
      </c>
      <c r="E89" s="109">
        <v>0.13762282296514453</v>
      </c>
      <c r="F89" s="178">
        <v>0.1062657419545828</v>
      </c>
      <c r="G89" s="75">
        <f t="shared" si="15"/>
        <v>1120.0409202013027</v>
      </c>
      <c r="H89" s="75">
        <f t="shared" si="16"/>
        <v>630.03728353443159</v>
      </c>
      <c r="I89" s="75">
        <f t="shared" si="17"/>
        <v>1750.0782037357344</v>
      </c>
      <c r="J89" s="73">
        <f t="shared" si="18"/>
        <v>0.11576122527687091</v>
      </c>
      <c r="K89" s="73">
        <f t="shared" si="19"/>
        <v>0.10931212834111448</v>
      </c>
      <c r="L89" s="73">
        <f t="shared" si="27"/>
        <v>9.3348708927500357E-2</v>
      </c>
      <c r="M89" s="73">
        <f t="shared" si="26"/>
        <v>38653.070996372349</v>
      </c>
      <c r="N89" s="73">
        <f t="shared" si="20"/>
        <v>3608.2142735943708</v>
      </c>
      <c r="O89" s="73">
        <f t="shared" si="21"/>
        <v>4623.0818309095666</v>
      </c>
      <c r="P89" s="73">
        <f t="shared" si="22"/>
        <v>26985.809846836484</v>
      </c>
      <c r="Q89" s="73">
        <f t="shared" si="24"/>
        <v>36848.96385957516</v>
      </c>
      <c r="R89" s="73">
        <f>SUM(Q89:$Q$103)</f>
        <v>228593.51407980663</v>
      </c>
      <c r="S89" s="73">
        <f t="shared" si="23"/>
        <v>5.9139806537302171</v>
      </c>
      <c r="T89" s="73">
        <f>T88</f>
        <v>1</v>
      </c>
      <c r="U89" s="73"/>
      <c r="V89" s="73">
        <f t="shared" si="29"/>
        <v>0.90665129107249964</v>
      </c>
      <c r="W89" s="73">
        <f t="shared" si="13"/>
        <v>0.89068787165888552</v>
      </c>
      <c r="X89" s="73">
        <f t="shared" si="31"/>
        <v>-0.11576122527687062</v>
      </c>
      <c r="Y89" s="73"/>
      <c r="Z89" s="73"/>
      <c r="AA89" s="73"/>
      <c r="AB89" s="73"/>
      <c r="AC89" s="73"/>
      <c r="AD89" s="73"/>
      <c r="AE89" s="85"/>
    </row>
    <row r="90" spans="1:31" x14ac:dyDescent="0.3">
      <c r="A90" s="77">
        <v>87</v>
      </c>
      <c r="B90" s="57">
        <v>3741</v>
      </c>
      <c r="C90" s="57">
        <v>8860</v>
      </c>
      <c r="D90" s="57">
        <v>12601</v>
      </c>
      <c r="E90" s="109">
        <v>0.15170637316886845</v>
      </c>
      <c r="F90" s="178">
        <v>0.12119373685884403</v>
      </c>
      <c r="G90" s="75">
        <f t="shared" si="15"/>
        <v>1073.7765085693582</v>
      </c>
      <c r="H90" s="75">
        <f t="shared" si="16"/>
        <v>567.5335420247369</v>
      </c>
      <c r="I90" s="75">
        <f t="shared" si="17"/>
        <v>1641.3100505940952</v>
      </c>
      <c r="J90" s="73">
        <f t="shared" si="18"/>
        <v>0.13025236493882195</v>
      </c>
      <c r="K90" s="73">
        <f t="shared" si="19"/>
        <v>0.12212614161939628</v>
      </c>
      <c r="L90" s="73">
        <f t="shared" si="27"/>
        <v>0.10425785301686719</v>
      </c>
      <c r="M90" s="73">
        <f t="shared" si="26"/>
        <v>35044.856722777979</v>
      </c>
      <c r="N90" s="73">
        <f t="shared" si="20"/>
        <v>3653.7015212005572</v>
      </c>
      <c r="O90" s="73">
        <f t="shared" si="21"/>
        <v>4089.2908397346096</v>
      </c>
      <c r="P90" s="73">
        <f t="shared" si="22"/>
        <v>22362.728015926918</v>
      </c>
      <c r="Q90" s="73">
        <f t="shared" si="24"/>
        <v>33218.005962177704</v>
      </c>
      <c r="R90" s="73">
        <f>SUM(Q90:$Q$103)</f>
        <v>191744.55022023147</v>
      </c>
      <c r="S90" s="73">
        <f t="shared" si="23"/>
        <v>5.4714034569187993</v>
      </c>
      <c r="T90" s="73">
        <f t="shared" ref="T90:T103" si="32">T89</f>
        <v>1</v>
      </c>
      <c r="U90" s="73"/>
      <c r="V90" s="73">
        <f t="shared" si="29"/>
        <v>0.89574214698313281</v>
      </c>
      <c r="W90" s="73">
        <f t="shared" si="13"/>
        <v>0.87787385838060372</v>
      </c>
      <c r="X90" s="73">
        <f t="shared" si="31"/>
        <v>-0.13025236493882161</v>
      </c>
      <c r="Y90" s="73"/>
      <c r="Z90" s="73"/>
      <c r="AA90" s="73"/>
      <c r="AB90" s="73"/>
      <c r="AC90" s="73"/>
      <c r="AD90" s="73"/>
      <c r="AE90" s="85"/>
    </row>
    <row r="91" spans="1:31" x14ac:dyDescent="0.3">
      <c r="A91" s="77">
        <v>88</v>
      </c>
      <c r="B91" s="57">
        <v>3041</v>
      </c>
      <c r="C91" s="57">
        <v>7407</v>
      </c>
      <c r="D91" s="57">
        <v>10448</v>
      </c>
      <c r="E91" s="109">
        <v>0.166277918898809</v>
      </c>
      <c r="F91" s="178">
        <v>0.13706641432568403</v>
      </c>
      <c r="G91" s="75">
        <f t="shared" si="15"/>
        <v>1015.2509309103416</v>
      </c>
      <c r="H91" s="75">
        <f t="shared" si="16"/>
        <v>505.65115137127816</v>
      </c>
      <c r="I91" s="75">
        <f t="shared" si="17"/>
        <v>1520.9020822816196</v>
      </c>
      <c r="J91" s="73">
        <f t="shared" si="18"/>
        <v>0.14556872916171704</v>
      </c>
      <c r="K91" s="73">
        <f t="shared" si="19"/>
        <v>0.13546953042243626</v>
      </c>
      <c r="L91" s="73">
        <f t="shared" si="27"/>
        <v>0.11643535010309014</v>
      </c>
      <c r="M91" s="73">
        <f t="shared" si="26"/>
        <v>31391.155201577421</v>
      </c>
      <c r="N91" s="73">
        <f t="shared" si="20"/>
        <v>3655.0401460361063</v>
      </c>
      <c r="O91" s="73">
        <f t="shared" si="21"/>
        <v>3573.6099087047187</v>
      </c>
      <c r="P91" s="73">
        <f t="shared" si="22"/>
        <v>18273.43717619231</v>
      </c>
      <c r="Q91" s="73">
        <f t="shared" si="24"/>
        <v>29563.63512855937</v>
      </c>
      <c r="R91" s="73">
        <f>SUM(Q91:$Q$103)</f>
        <v>158526.54425805373</v>
      </c>
      <c r="S91" s="73">
        <f t="shared" si="23"/>
        <v>5.0500385615017986</v>
      </c>
      <c r="T91" s="73">
        <f t="shared" si="32"/>
        <v>1</v>
      </c>
      <c r="U91" s="73"/>
      <c r="V91" s="73">
        <f t="shared" si="29"/>
        <v>0.88356464989690986</v>
      </c>
      <c r="W91" s="73">
        <f t="shared" si="13"/>
        <v>0.86453046957756374</v>
      </c>
      <c r="X91" s="73">
        <f t="shared" si="31"/>
        <v>-0.14556872916171681</v>
      </c>
      <c r="Y91" s="73"/>
      <c r="Z91" s="73"/>
      <c r="AA91" s="73"/>
      <c r="AB91" s="73"/>
      <c r="AC91" s="73"/>
      <c r="AD91" s="73"/>
      <c r="AE91" s="85"/>
    </row>
    <row r="92" spans="1:31" x14ac:dyDescent="0.3">
      <c r="A92" s="77">
        <v>89</v>
      </c>
      <c r="B92" s="57">
        <v>2443</v>
      </c>
      <c r="C92" s="57">
        <v>6156</v>
      </c>
      <c r="D92" s="57">
        <v>8599</v>
      </c>
      <c r="E92" s="109">
        <v>0.18108436290231372</v>
      </c>
      <c r="F92" s="178">
        <v>0.15295558019465516</v>
      </c>
      <c r="G92" s="75">
        <f t="shared" si="15"/>
        <v>941.59455167829719</v>
      </c>
      <c r="H92" s="75">
        <f t="shared" si="16"/>
        <v>442.38909857035242</v>
      </c>
      <c r="I92" s="75">
        <f t="shared" si="17"/>
        <v>1383.9836502486496</v>
      </c>
      <c r="J92" s="73">
        <f t="shared" si="18"/>
        <v>0.1609470461970752</v>
      </c>
      <c r="K92" s="73">
        <f t="shared" si="19"/>
        <v>0.14866284854670642</v>
      </c>
      <c r="L92" s="73">
        <f t="shared" si="27"/>
        <v>0.1300057690144063</v>
      </c>
      <c r="M92" s="73">
        <f t="shared" si="26"/>
        <v>27736.115055541315</v>
      </c>
      <c r="N92" s="73">
        <f t="shared" si="20"/>
        <v>3605.8549672677</v>
      </c>
      <c r="O92" s="73">
        <f t="shared" si="21"/>
        <v>3080.5028174173785</v>
      </c>
      <c r="P92" s="73">
        <f t="shared" si="22"/>
        <v>14699.827267487586</v>
      </c>
      <c r="Q92" s="73">
        <f t="shared" si="24"/>
        <v>25933.187571907467</v>
      </c>
      <c r="R92" s="73">
        <f>SUM(Q92:$Q$103)</f>
        <v>128962.90912949435</v>
      </c>
      <c r="S92" s="73">
        <f t="shared" si="23"/>
        <v>4.649638526204817</v>
      </c>
      <c r="T92" s="73">
        <f t="shared" si="32"/>
        <v>1</v>
      </c>
      <c r="U92" s="73"/>
      <c r="V92" s="73">
        <f t="shared" si="29"/>
        <v>0.8699942309855937</v>
      </c>
      <c r="W92" s="73">
        <f t="shared" si="13"/>
        <v>0.85133715145329358</v>
      </c>
      <c r="X92" s="73">
        <f t="shared" si="31"/>
        <v>-0.16094704619707492</v>
      </c>
      <c r="Y92" s="73"/>
      <c r="Z92" s="73"/>
      <c r="AA92" s="73"/>
      <c r="AB92" s="73"/>
      <c r="AC92" s="73"/>
      <c r="AD92" s="73"/>
      <c r="AE92" s="85"/>
    </row>
    <row r="93" spans="1:31" x14ac:dyDescent="0.3">
      <c r="A93" s="77">
        <v>90</v>
      </c>
      <c r="B93" s="57">
        <v>2025</v>
      </c>
      <c r="C93" s="57">
        <v>5120</v>
      </c>
      <c r="D93" s="57">
        <v>7145</v>
      </c>
      <c r="E93" s="109">
        <v>0.19643955369388405</v>
      </c>
      <c r="F93" s="178">
        <v>0.16945853951086248</v>
      </c>
      <c r="G93" s="75">
        <f t="shared" si="15"/>
        <v>867.62772229561597</v>
      </c>
      <c r="H93" s="75">
        <f t="shared" si="16"/>
        <v>397.79009623011518</v>
      </c>
      <c r="I93" s="75">
        <f t="shared" si="17"/>
        <v>1265.417818525731</v>
      </c>
      <c r="J93" s="73">
        <f t="shared" si="18"/>
        <v>0.17710536298470694</v>
      </c>
      <c r="K93" s="73">
        <f t="shared" si="19"/>
        <v>0.1623084818055468</v>
      </c>
      <c r="L93" s="73">
        <f t="shared" si="27"/>
        <v>0.14509964021076605</v>
      </c>
      <c r="M93" s="73">
        <f t="shared" si="26"/>
        <v>24130.260088273615</v>
      </c>
      <c r="N93" s="73">
        <f t="shared" si="20"/>
        <v>3501.2920570007082</v>
      </c>
      <c r="O93" s="73">
        <f t="shared" si="21"/>
        <v>2614.6533460370606</v>
      </c>
      <c r="P93" s="73">
        <f t="shared" si="22"/>
        <v>11619.324450070208</v>
      </c>
      <c r="Q93" s="73">
        <f t="shared" si="24"/>
        <v>22379.614059773259</v>
      </c>
      <c r="R93" s="73">
        <f>SUM(Q93:$Q$103)</f>
        <v>103029.72155758689</v>
      </c>
      <c r="S93" s="73">
        <f t="shared" si="23"/>
        <v>4.2697310837381073</v>
      </c>
      <c r="T93" s="73">
        <f t="shared" si="32"/>
        <v>1</v>
      </c>
      <c r="U93" s="73"/>
      <c r="V93" s="73">
        <f t="shared" si="29"/>
        <v>0.85490035978923395</v>
      </c>
      <c r="W93" s="73">
        <f t="shared" si="13"/>
        <v>0.8376915181944532</v>
      </c>
      <c r="X93" s="73">
        <f t="shared" si="31"/>
        <v>-0.17710536298470664</v>
      </c>
      <c r="Y93" s="73"/>
      <c r="Z93" s="73"/>
      <c r="AA93" s="73"/>
      <c r="AB93" s="73"/>
      <c r="AC93" s="73"/>
      <c r="AD93" s="73"/>
      <c r="AE93" s="85"/>
    </row>
    <row r="94" spans="1:31" x14ac:dyDescent="0.3">
      <c r="A94" s="77">
        <v>91</v>
      </c>
      <c r="B94" s="57">
        <v>1592</v>
      </c>
      <c r="C94" s="57">
        <v>4007</v>
      </c>
      <c r="D94" s="57">
        <v>5599</v>
      </c>
      <c r="E94" s="109">
        <v>0.21176669237161455</v>
      </c>
      <c r="F94" s="178">
        <v>0.1856419534912134</v>
      </c>
      <c r="G94" s="75">
        <f t="shared" si="15"/>
        <v>743.86730763929211</v>
      </c>
      <c r="H94" s="75">
        <f t="shared" si="16"/>
        <v>337.13257425561039</v>
      </c>
      <c r="I94" s="75">
        <f t="shared" si="17"/>
        <v>1080.9998818949025</v>
      </c>
      <c r="J94" s="73">
        <f t="shared" si="18"/>
        <v>0.1930701700115918</v>
      </c>
      <c r="K94" s="73">
        <f t="shared" si="19"/>
        <v>0.17557587774081673</v>
      </c>
      <c r="L94" s="73">
        <f t="shared" si="27"/>
        <v>0.16185184554833543</v>
      </c>
      <c r="M94" s="73">
        <f t="shared" si="26"/>
        <v>20628.968031272907</v>
      </c>
      <c r="N94" s="73">
        <f t="shared" si="20"/>
        <v>3338.836547619132</v>
      </c>
      <c r="O94" s="73">
        <f t="shared" si="21"/>
        <v>2180.749352440203</v>
      </c>
      <c r="P94" s="73">
        <f t="shared" si="22"/>
        <v>9004.6711040331484</v>
      </c>
      <c r="Q94" s="73">
        <f t="shared" si="24"/>
        <v>18959.549757463341</v>
      </c>
      <c r="R94" s="73">
        <f>SUM(Q94:$Q$103)</f>
        <v>80650.107497813631</v>
      </c>
      <c r="S94" s="73">
        <f t="shared" si="23"/>
        <v>3.9095560851880933</v>
      </c>
      <c r="T94" s="73">
        <f t="shared" si="32"/>
        <v>1</v>
      </c>
      <c r="U94" s="73"/>
      <c r="V94" s="73">
        <f t="shared" si="29"/>
        <v>0.83814815445166457</v>
      </c>
      <c r="W94" s="73">
        <f t="shared" si="13"/>
        <v>0.82442412225918327</v>
      </c>
      <c r="X94" s="73">
        <f t="shared" si="31"/>
        <v>-0.19307017001159135</v>
      </c>
      <c r="Y94" s="73"/>
      <c r="Z94" s="73"/>
      <c r="AA94" s="73"/>
      <c r="AB94" s="73"/>
      <c r="AC94" s="73"/>
      <c r="AD94" s="73"/>
      <c r="AE94" s="85"/>
    </row>
    <row r="95" spans="1:31" x14ac:dyDescent="0.3">
      <c r="A95" s="77">
        <v>92</v>
      </c>
      <c r="B95" s="57">
        <v>1203</v>
      </c>
      <c r="C95" s="57">
        <v>3092</v>
      </c>
      <c r="D95" s="57">
        <v>4295</v>
      </c>
      <c r="E95" s="109">
        <v>0.2266647973015691</v>
      </c>
      <c r="F95" s="178">
        <v>0.20100377466633337</v>
      </c>
      <c r="G95" s="75">
        <f t="shared" si="15"/>
        <v>621.50367126830281</v>
      </c>
      <c r="H95" s="75">
        <f t="shared" si="16"/>
        <v>272.67775115378765</v>
      </c>
      <c r="I95" s="75">
        <f t="shared" si="17"/>
        <v>894.18142242209046</v>
      </c>
      <c r="J95" s="73">
        <f t="shared" si="18"/>
        <v>0.20819125085496867</v>
      </c>
      <c r="K95" s="73">
        <f t="shared" si="19"/>
        <v>0.18794828372518668</v>
      </c>
      <c r="L95" s="73">
        <f t="shared" si="27"/>
        <v>0.18039932757424493</v>
      </c>
      <c r="M95" s="73">
        <f t="shared" si="26"/>
        <v>17290.131483653775</v>
      </c>
      <c r="N95" s="73">
        <f t="shared" si="20"/>
        <v>3119.1280933214221</v>
      </c>
      <c r="O95" s="73">
        <f t="shared" si="21"/>
        <v>1783.2107756774817</v>
      </c>
      <c r="P95" s="73">
        <f t="shared" si="22"/>
        <v>6823.9217515929449</v>
      </c>
      <c r="Q95" s="73">
        <f t="shared" si="24"/>
        <v>15730.567436993064</v>
      </c>
      <c r="R95" s="73">
        <f>SUM(Q95:$Q$103)</f>
        <v>61690.557740350305</v>
      </c>
      <c r="S95" s="73">
        <f t="shared" si="23"/>
        <v>3.5679634824450606</v>
      </c>
      <c r="T95" s="73">
        <f t="shared" si="32"/>
        <v>1</v>
      </c>
      <c r="U95" s="73"/>
      <c r="V95" s="73">
        <f t="shared" si="29"/>
        <v>0.81960067242575507</v>
      </c>
      <c r="W95" s="73">
        <f t="shared" si="13"/>
        <v>0.81205171627481332</v>
      </c>
      <c r="X95" s="73">
        <f t="shared" si="31"/>
        <v>-0.20819125085496817</v>
      </c>
      <c r="Y95" s="73"/>
      <c r="Z95" s="73"/>
      <c r="AA95" s="73"/>
      <c r="AB95" s="73"/>
      <c r="AC95" s="73"/>
      <c r="AD95" s="73"/>
      <c r="AE95" s="85"/>
    </row>
    <row r="96" spans="1:31" x14ac:dyDescent="0.3">
      <c r="A96" s="77">
        <v>93</v>
      </c>
      <c r="B96" s="57">
        <v>933</v>
      </c>
      <c r="C96" s="57">
        <v>2377</v>
      </c>
      <c r="D96" s="57">
        <v>3310</v>
      </c>
      <c r="E96" s="109">
        <v>0.24068393384639042</v>
      </c>
      <c r="F96" s="178">
        <v>0.21510304825742893</v>
      </c>
      <c r="G96" s="75">
        <f t="shared" si="15"/>
        <v>511.29994570790859</v>
      </c>
      <c r="H96" s="75">
        <f t="shared" si="16"/>
        <v>224.55811027868225</v>
      </c>
      <c r="I96" s="75">
        <f t="shared" si="17"/>
        <v>735.8580559865909</v>
      </c>
      <c r="J96" s="73">
        <f t="shared" si="18"/>
        <v>0.22231361208054107</v>
      </c>
      <c r="K96" s="73">
        <f t="shared" si="19"/>
        <v>0.19933577301717476</v>
      </c>
      <c r="L96" s="73">
        <f t="shared" si="27"/>
        <v>0.20087797322730339</v>
      </c>
      <c r="M96" s="73">
        <f t="shared" si="26"/>
        <v>14171.003390332353</v>
      </c>
      <c r="N96" s="73">
        <f t="shared" si="20"/>
        <v>2846.6424396472084</v>
      </c>
      <c r="O96" s="73">
        <f t="shared" si="21"/>
        <v>1425.8739032410892</v>
      </c>
      <c r="P96" s="73">
        <f t="shared" si="22"/>
        <v>5040.7109759154637</v>
      </c>
      <c r="Q96" s="73">
        <f t="shared" si="24"/>
        <v>12747.68217050875</v>
      </c>
      <c r="R96" s="73">
        <f>SUM(Q96:$Q$103)</f>
        <v>45959.990303357234</v>
      </c>
      <c r="S96" s="73">
        <f t="shared" si="23"/>
        <v>3.2432417830562197</v>
      </c>
      <c r="T96" s="73">
        <f t="shared" si="32"/>
        <v>1</v>
      </c>
      <c r="U96" s="73"/>
      <c r="V96" s="73">
        <f t="shared" si="29"/>
        <v>0.79912202677269661</v>
      </c>
      <c r="W96" s="73">
        <f t="shared" si="13"/>
        <v>0.80066422698282524</v>
      </c>
      <c r="X96" s="73">
        <f t="shared" si="31"/>
        <v>-0.22231361208054068</v>
      </c>
      <c r="Y96" s="73"/>
      <c r="Z96" s="73"/>
      <c r="AA96" s="73"/>
      <c r="AB96" s="73"/>
      <c r="AC96" s="73"/>
      <c r="AD96" s="73"/>
      <c r="AE96" s="85"/>
    </row>
    <row r="97" spans="1:31" x14ac:dyDescent="0.3">
      <c r="A97" s="77">
        <v>94</v>
      </c>
      <c r="B97" s="57">
        <v>653</v>
      </c>
      <c r="C97" s="57">
        <v>1625</v>
      </c>
      <c r="D97" s="57">
        <v>2278</v>
      </c>
      <c r="E97" s="109">
        <v>0.25339920197489368</v>
      </c>
      <c r="F97" s="178">
        <v>0.22762399295469843</v>
      </c>
      <c r="G97" s="75">
        <f t="shared" si="15"/>
        <v>369.88898855138495</v>
      </c>
      <c r="H97" s="75">
        <f t="shared" si="16"/>
        <v>165.46967888960558</v>
      </c>
      <c r="I97" s="75">
        <f t="shared" si="17"/>
        <v>535.35866744099053</v>
      </c>
      <c r="J97" s="73">
        <f t="shared" si="18"/>
        <v>0.23501258447804677</v>
      </c>
      <c r="K97" s="73">
        <f t="shared" si="19"/>
        <v>0.20943909923016502</v>
      </c>
      <c r="L97" s="73">
        <f t="shared" si="27"/>
        <v>0.22341851835534532</v>
      </c>
      <c r="M97" s="73">
        <f t="shared" si="26"/>
        <v>11324.360950685144</v>
      </c>
      <c r="N97" s="73">
        <f t="shared" si="20"/>
        <v>2530.0719449232056</v>
      </c>
      <c r="O97" s="73">
        <f t="shared" si="21"/>
        <v>1111.6558472978686</v>
      </c>
      <c r="P97" s="73">
        <f t="shared" si="22"/>
        <v>3614.8370726743756</v>
      </c>
      <c r="Q97" s="73">
        <f t="shared" si="24"/>
        <v>10059.324978223542</v>
      </c>
      <c r="R97" s="73">
        <f>SUM(Q97:$Q$103)</f>
        <v>33212.308132848484</v>
      </c>
      <c r="S97" s="73">
        <f t="shared" si="23"/>
        <v>2.9328196334857268</v>
      </c>
      <c r="T97" s="73">
        <f t="shared" si="32"/>
        <v>1</v>
      </c>
      <c r="U97" s="73"/>
      <c r="V97" s="73">
        <f t="shared" si="29"/>
        <v>0.77658148164465468</v>
      </c>
      <c r="W97" s="73">
        <f t="shared" si="13"/>
        <v>0.79056090076983498</v>
      </c>
      <c r="X97" s="73">
        <f t="shared" si="31"/>
        <v>-0.23501258447804643</v>
      </c>
      <c r="Y97" s="73"/>
      <c r="Z97" s="73"/>
      <c r="AA97" s="73"/>
      <c r="AB97" s="73"/>
      <c r="AC97" s="73"/>
      <c r="AD97" s="73"/>
      <c r="AE97" s="85"/>
    </row>
    <row r="98" spans="1:31" x14ac:dyDescent="0.3">
      <c r="A98" s="77">
        <v>95</v>
      </c>
      <c r="B98" s="57">
        <v>437</v>
      </c>
      <c r="C98" s="57">
        <v>1059</v>
      </c>
      <c r="D98" s="57">
        <v>1496</v>
      </c>
      <c r="E98" s="109">
        <v>0.26449956607546787</v>
      </c>
      <c r="F98" s="178">
        <v>0.23842383284623786</v>
      </c>
      <c r="G98" s="75">
        <f t="shared" si="15"/>
        <v>252.49083898416589</v>
      </c>
      <c r="H98" s="75">
        <f t="shared" si="16"/>
        <v>115.58631037497946</v>
      </c>
      <c r="I98" s="75">
        <f t="shared" si="17"/>
        <v>368.07714935914532</v>
      </c>
      <c r="J98" s="73">
        <f t="shared" si="18"/>
        <v>0.2460408752400704</v>
      </c>
      <c r="K98" s="73">
        <f t="shared" si="19"/>
        <v>0.21810973567997938</v>
      </c>
      <c r="L98" s="73">
        <f t="shared" si="27"/>
        <v>0.24814132053023152</v>
      </c>
      <c r="M98" s="73">
        <f t="shared" si="26"/>
        <v>8794.2890057619388</v>
      </c>
      <c r="N98" s="73">
        <f t="shared" si="20"/>
        <v>2182.2264870142644</v>
      </c>
      <c r="O98" s="73">
        <f t="shared" si="21"/>
        <v>842.23545851075403</v>
      </c>
      <c r="P98" s="73">
        <f t="shared" si="22"/>
        <v>2503.1812253765065</v>
      </c>
      <c r="Q98" s="73">
        <f t="shared" si="24"/>
        <v>7703.1757622548066</v>
      </c>
      <c r="R98" s="73">
        <f>SUM(Q98:$Q$103)</f>
        <v>23152.983154624944</v>
      </c>
      <c r="S98" s="73">
        <f t="shared" si="23"/>
        <v>2.6327293928429367</v>
      </c>
      <c r="T98" s="73">
        <f t="shared" si="32"/>
        <v>1</v>
      </c>
      <c r="U98" s="73"/>
      <c r="V98" s="73">
        <f t="shared" si="29"/>
        <v>0.75185867946976848</v>
      </c>
      <c r="W98" s="73">
        <f t="shared" si="13"/>
        <v>0.78189026432002062</v>
      </c>
      <c r="X98" s="73">
        <f t="shared" si="31"/>
        <v>-0.24604087524006987</v>
      </c>
      <c r="Y98" s="73"/>
      <c r="Z98" s="73"/>
      <c r="AA98" s="73"/>
      <c r="AB98" s="73"/>
      <c r="AC98" s="73"/>
      <c r="AD98" s="73"/>
      <c r="AE98" s="85"/>
    </row>
    <row r="99" spans="1:31" x14ac:dyDescent="0.3">
      <c r="A99" s="77">
        <v>96</v>
      </c>
      <c r="B99" s="57">
        <v>284</v>
      </c>
      <c r="C99" s="57">
        <v>626</v>
      </c>
      <c r="D99" s="57">
        <v>910</v>
      </c>
      <c r="E99" s="109">
        <v>0.2738631452490628</v>
      </c>
      <c r="F99" s="178">
        <v>0.24755085647390185</v>
      </c>
      <c r="G99" s="75">
        <f t="shared" si="15"/>
        <v>154.96683615266255</v>
      </c>
      <c r="H99" s="75">
        <f t="shared" si="16"/>
        <v>77.77713325073384</v>
      </c>
      <c r="I99" s="75">
        <f t="shared" si="17"/>
        <v>232.74396940339639</v>
      </c>
      <c r="J99" s="73">
        <f t="shared" si="18"/>
        <v>0.25576260373999604</v>
      </c>
      <c r="K99" s="73">
        <f t="shared" si="19"/>
        <v>0.22567423098376826</v>
      </c>
      <c r="L99" s="73">
        <f t="shared" si="27"/>
        <v>0.27514986385974427</v>
      </c>
      <c r="M99" s="73">
        <f t="shared" si="26"/>
        <v>6612.0625187476744</v>
      </c>
      <c r="N99" s="73">
        <f t="shared" si="20"/>
        <v>1819.3081018655403</v>
      </c>
      <c r="O99" s="73">
        <f t="shared" si="21"/>
        <v>617.79711184244911</v>
      </c>
      <c r="P99" s="73">
        <f t="shared" si="22"/>
        <v>1660.9457668657526</v>
      </c>
      <c r="Q99" s="73">
        <f t="shared" si="24"/>
        <v>5702.4084678149047</v>
      </c>
      <c r="R99" s="73">
        <f>SUM(Q99:$Q$103)</f>
        <v>15449.807392370138</v>
      </c>
      <c r="S99" s="73">
        <f t="shared" si="23"/>
        <v>2.3366093935990691</v>
      </c>
      <c r="T99" s="73">
        <f t="shared" si="32"/>
        <v>1</v>
      </c>
      <c r="U99" s="73"/>
      <c r="V99" s="73">
        <f t="shared" si="29"/>
        <v>0.72485013614025573</v>
      </c>
      <c r="W99" s="73">
        <f t="shared" si="13"/>
        <v>0.77432576901623174</v>
      </c>
      <c r="X99" s="73">
        <f t="shared" si="31"/>
        <v>-0.25576260373999565</v>
      </c>
      <c r="Y99" s="73"/>
      <c r="Z99" s="73"/>
      <c r="AA99" s="73"/>
      <c r="AB99" s="73"/>
      <c r="AC99" s="73"/>
      <c r="AD99" s="73"/>
      <c r="AE99" s="85"/>
    </row>
    <row r="100" spans="1:31" x14ac:dyDescent="0.3">
      <c r="A100" s="77">
        <v>97</v>
      </c>
      <c r="B100" s="57">
        <v>168</v>
      </c>
      <c r="C100" s="57">
        <v>354</v>
      </c>
      <c r="D100" s="57">
        <v>522</v>
      </c>
      <c r="E100" s="109">
        <v>0.28159055065553301</v>
      </c>
      <c r="F100" s="178">
        <v>0.25522610989155392</v>
      </c>
      <c r="G100" s="75">
        <f t="shared" si="15"/>
        <v>90.350042901610081</v>
      </c>
      <c r="H100" s="75">
        <f t="shared" si="16"/>
        <v>47.307212510129546</v>
      </c>
      <c r="I100" s="75">
        <f t="shared" si="17"/>
        <v>137.65725541173964</v>
      </c>
      <c r="J100" s="73">
        <f t="shared" si="18"/>
        <v>0.26371121726386904</v>
      </c>
      <c r="K100" s="73">
        <f t="shared" si="19"/>
        <v>0.23180465081739576</v>
      </c>
      <c r="L100" s="73">
        <f t="shared" si="27"/>
        <v>0.30452289809807442</v>
      </c>
      <c r="M100" s="73">
        <f t="shared" si="26"/>
        <v>4792.7544168821341</v>
      </c>
      <c r="N100" s="73">
        <f t="shared" si="20"/>
        <v>1459.5034649012941</v>
      </c>
      <c r="O100" s="73">
        <f t="shared" si="21"/>
        <v>436.8881176839572</v>
      </c>
      <c r="P100" s="73">
        <f t="shared" si="22"/>
        <v>1043.1486550233033</v>
      </c>
      <c r="Q100" s="73">
        <f t="shared" si="24"/>
        <v>4063.0026844314871</v>
      </c>
      <c r="R100" s="73">
        <f>SUM(Q100:$Q$103)</f>
        <v>9747.398924555233</v>
      </c>
      <c r="S100" s="73">
        <f t="shared" si="23"/>
        <v>2.0337780901564075</v>
      </c>
      <c r="T100" s="73">
        <f t="shared" si="32"/>
        <v>1</v>
      </c>
      <c r="U100" s="73"/>
      <c r="V100" s="73">
        <f t="shared" si="29"/>
        <v>0.69547710190192558</v>
      </c>
      <c r="W100" s="73">
        <f t="shared" si="13"/>
        <v>0.76819534918260424</v>
      </c>
      <c r="X100" s="73">
        <f t="shared" si="31"/>
        <v>-0.26371121726386848</v>
      </c>
      <c r="Y100" s="73"/>
      <c r="Z100" s="73"/>
      <c r="AA100" s="73"/>
      <c r="AB100" s="73"/>
      <c r="AC100" s="73"/>
      <c r="AD100" s="73"/>
      <c r="AE100" s="85"/>
    </row>
    <row r="101" spans="1:31" x14ac:dyDescent="0.3">
      <c r="A101" s="77">
        <v>98</v>
      </c>
      <c r="B101" s="57">
        <v>102</v>
      </c>
      <c r="C101" s="57">
        <v>182</v>
      </c>
      <c r="D101" s="57">
        <v>284</v>
      </c>
      <c r="E101" s="109">
        <v>0.2879797975937578</v>
      </c>
      <c r="F101" s="178">
        <v>0.2617909353456282</v>
      </c>
      <c r="G101" s="75">
        <f t="shared" si="15"/>
        <v>47.645950232904333</v>
      </c>
      <c r="H101" s="75">
        <f t="shared" si="16"/>
        <v>29.373939354563294</v>
      </c>
      <c r="I101" s="75">
        <f t="shared" si="17"/>
        <v>77.019889587467631</v>
      </c>
      <c r="J101" s="73">
        <f t="shared" si="18"/>
        <v>0.27119679432206911</v>
      </c>
      <c r="K101" s="73">
        <f t="shared" si="19"/>
        <v>0.23753356742500387</v>
      </c>
      <c r="L101" s="73">
        <f t="shared" si="27"/>
        <v>0.33630518415509025</v>
      </c>
      <c r="M101" s="73">
        <f t="shared" si="26"/>
        <v>3333.25095198084</v>
      </c>
      <c r="N101" s="73">
        <f t="shared" si="20"/>
        <v>1120.9895752410462</v>
      </c>
      <c r="O101" s="73">
        <f t="shared" si="21"/>
        <v>296.43481165095216</v>
      </c>
      <c r="P101" s="73">
        <f t="shared" si="22"/>
        <v>606.26053733934623</v>
      </c>
      <c r="Q101" s="73">
        <f t="shared" si="24"/>
        <v>2772.7561643603167</v>
      </c>
      <c r="R101" s="73">
        <f>SUM(Q101:$Q$103)</f>
        <v>5684.3962401237441</v>
      </c>
      <c r="S101" s="73">
        <f t="shared" si="23"/>
        <v>1.7053610190212942</v>
      </c>
      <c r="T101" s="73">
        <f t="shared" si="32"/>
        <v>1</v>
      </c>
      <c r="U101" s="73"/>
      <c r="V101" s="73">
        <f t="shared" si="29"/>
        <v>0.66369481584490975</v>
      </c>
      <c r="W101" s="73">
        <f t="shared" si="13"/>
        <v>0.76246643257499613</v>
      </c>
      <c r="X101" s="73">
        <f t="shared" si="31"/>
        <v>-0.27119679432206867</v>
      </c>
      <c r="Y101" s="73"/>
      <c r="Z101" s="73"/>
      <c r="AA101" s="73"/>
      <c r="AB101" s="73"/>
      <c r="AC101" s="73"/>
      <c r="AD101" s="73"/>
      <c r="AE101" s="85"/>
    </row>
    <row r="102" spans="1:31" x14ac:dyDescent="0.3">
      <c r="A102" s="77">
        <v>99</v>
      </c>
      <c r="B102" s="57">
        <v>56</v>
      </c>
      <c r="C102" s="57">
        <v>87</v>
      </c>
      <c r="D102" s="57">
        <v>143</v>
      </c>
      <c r="E102" s="109">
        <v>0.29344415365206122</v>
      </c>
      <c r="F102" s="178">
        <v>0.2676292456924203</v>
      </c>
      <c r="G102" s="75">
        <f t="shared" si="15"/>
        <v>23.283744375240566</v>
      </c>
      <c r="H102" s="75">
        <f t="shared" si="16"/>
        <v>16.432872604515428</v>
      </c>
      <c r="I102" s="75">
        <f t="shared" si="17"/>
        <v>39.716616979755997</v>
      </c>
      <c r="J102" s="73">
        <f t="shared" si="18"/>
        <v>0.27773858027801396</v>
      </c>
      <c r="K102" s="73">
        <f t="shared" si="19"/>
        <v>0.2425051802819328</v>
      </c>
      <c r="L102" s="73">
        <f t="shared" si="27"/>
        <v>0.3704969290569613</v>
      </c>
      <c r="M102" s="73">
        <f t="shared" si="26"/>
        <v>2212.2613767397938</v>
      </c>
      <c r="N102" s="73">
        <f t="shared" si="20"/>
        <v>819.63604635341903</v>
      </c>
      <c r="O102" s="73">
        <f t="shared" si="21"/>
        <v>191.94365632068218</v>
      </c>
      <c r="P102" s="73">
        <f t="shared" si="22"/>
        <v>309.82572568839402</v>
      </c>
      <c r="Q102" s="73">
        <f t="shared" si="24"/>
        <v>1802.4433535630842</v>
      </c>
      <c r="R102" s="73">
        <f>SUM(Q102:$Q$103)</f>
        <v>2911.6400757634274</v>
      </c>
      <c r="S102" s="73">
        <f t="shared" si="23"/>
        <v>1.3161374629494762</v>
      </c>
      <c r="T102" s="73">
        <f t="shared" si="32"/>
        <v>1</v>
      </c>
      <c r="U102" s="73"/>
      <c r="V102" s="73">
        <f t="shared" si="29"/>
        <v>0.6295030709430387</v>
      </c>
      <c r="W102" s="73">
        <f t="shared" si="13"/>
        <v>0.7574948197180672</v>
      </c>
      <c r="X102" s="73">
        <f t="shared" si="31"/>
        <v>-0.27773858027801346</v>
      </c>
      <c r="Y102" s="73"/>
      <c r="Z102" s="73"/>
      <c r="AA102" s="73"/>
      <c r="AB102" s="73"/>
      <c r="AC102" s="73"/>
      <c r="AD102" s="73"/>
      <c r="AE102" s="85"/>
    </row>
    <row r="103" spans="1:31" x14ac:dyDescent="0.3">
      <c r="A103" s="77">
        <v>100</v>
      </c>
      <c r="B103" s="57">
        <v>58</v>
      </c>
      <c r="C103" s="57">
        <v>58</v>
      </c>
      <c r="D103" s="57">
        <v>116</v>
      </c>
      <c r="E103" s="110">
        <v>0.30357855178119925</v>
      </c>
      <c r="F103" s="179">
        <v>0.2730753338074341</v>
      </c>
      <c r="G103" s="75">
        <f t="shared" si="15"/>
        <v>15.838369360831177</v>
      </c>
      <c r="H103" s="75">
        <f t="shared" si="16"/>
        <v>17.607556003309558</v>
      </c>
      <c r="I103" s="75">
        <f t="shared" si="17"/>
        <v>33.445925364140734</v>
      </c>
      <c r="J103" s="73">
        <f t="shared" si="18"/>
        <v>0.2883269427943167</v>
      </c>
      <c r="K103" s="73">
        <f t="shared" si="19"/>
        <v>0.25048349684375826</v>
      </c>
      <c r="L103" s="73">
        <f t="shared" si="27"/>
        <v>0.40704215556297019</v>
      </c>
      <c r="M103" s="73">
        <f t="shared" si="26"/>
        <v>1392.6253303863748</v>
      </c>
      <c r="N103" s="73">
        <f t="shared" si="20"/>
        <v>1392.6253303863748</v>
      </c>
      <c r="O103" s="73">
        <f t="shared" si="21"/>
        <v>117.88206936771184</v>
      </c>
      <c r="P103" s="73">
        <f t="shared" si="22"/>
        <v>117.88206936771184</v>
      </c>
      <c r="Q103">
        <f>M103-0.5*(M103*L103)</f>
        <v>1109.1967222003432</v>
      </c>
      <c r="R103">
        <f>M103-0.5*(M103*L103)</f>
        <v>1109.1967222003432</v>
      </c>
      <c r="S103" s="73">
        <f t="shared" si="23"/>
        <v>0.79647892221851502</v>
      </c>
      <c r="T103" s="73">
        <f t="shared" si="32"/>
        <v>1</v>
      </c>
      <c r="U103" s="73"/>
      <c r="V103" s="73">
        <f t="shared" si="29"/>
        <v>0.59295784443702981</v>
      </c>
      <c r="W103" s="73">
        <f t="shared" si="13"/>
        <v>0.74951650315624174</v>
      </c>
      <c r="X103" s="73">
        <f t="shared" si="31"/>
        <v>-0.28832694279431609</v>
      </c>
      <c r="Y103" s="73"/>
      <c r="Z103" s="73"/>
      <c r="AA103" s="73"/>
      <c r="AB103" s="73"/>
      <c r="AC103" s="73"/>
      <c r="AD103" s="73"/>
      <c r="AE103" s="85"/>
    </row>
    <row r="104" spans="1:31" x14ac:dyDescent="0.3">
      <c r="A104" s="77" t="s">
        <v>9</v>
      </c>
      <c r="B104" s="57">
        <v>2718590</v>
      </c>
      <c r="C104" s="57">
        <v>2824571</v>
      </c>
      <c r="D104" s="57">
        <v>5543161</v>
      </c>
      <c r="T104" s="73"/>
      <c r="U104" s="73"/>
      <c r="V104" s="73">
        <f t="shared" si="29"/>
        <v>0.55418352686902017</v>
      </c>
      <c r="W104" s="73"/>
      <c r="X104" s="73"/>
      <c r="Y104" s="73"/>
      <c r="Z104" s="73"/>
      <c r="AA104" s="73"/>
      <c r="AB104" s="73"/>
      <c r="AC104" s="73"/>
      <c r="AD104" s="73"/>
      <c r="AE104" s="85"/>
    </row>
  </sheetData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03"/>
  <sheetViews>
    <sheetView topLeftCell="A81" workbookViewId="0">
      <selection activeCell="R102" sqref="R102"/>
    </sheetView>
  </sheetViews>
  <sheetFormatPr defaultRowHeight="14.4" x14ac:dyDescent="0.3"/>
  <cols>
    <col min="5" max="5" width="10.109375" customWidth="1"/>
    <col min="6" max="6" width="10.33203125" customWidth="1"/>
    <col min="7" max="7" width="11" customWidth="1"/>
    <col min="8" max="8" width="9.88671875" customWidth="1"/>
    <col min="9" max="9" width="10.88671875" customWidth="1"/>
  </cols>
  <sheetData>
    <row r="1" spans="1:23" ht="72" x14ac:dyDescent="0.3">
      <c r="A1" s="79" t="s">
        <v>0</v>
      </c>
      <c r="B1" s="79" t="s">
        <v>1</v>
      </c>
      <c r="C1" s="79" t="s">
        <v>2</v>
      </c>
      <c r="D1" s="80" t="s">
        <v>3</v>
      </c>
      <c r="E1" s="81" t="s">
        <v>5</v>
      </c>
      <c r="F1" s="81" t="s">
        <v>4</v>
      </c>
      <c r="G1" s="7" t="s">
        <v>6</v>
      </c>
      <c r="H1" s="7" t="s">
        <v>7</v>
      </c>
      <c r="I1" s="86" t="s">
        <v>8</v>
      </c>
      <c r="J1" s="82" t="s">
        <v>10</v>
      </c>
      <c r="K1" s="7" t="s">
        <v>13</v>
      </c>
      <c r="L1" s="83" t="s">
        <v>14</v>
      </c>
      <c r="M1" s="79" t="s">
        <v>15</v>
      </c>
      <c r="N1" s="79" t="s">
        <v>16</v>
      </c>
      <c r="O1" s="79" t="s">
        <v>17</v>
      </c>
      <c r="P1" s="79" t="s">
        <v>18</v>
      </c>
      <c r="Q1" s="79" t="s">
        <v>19</v>
      </c>
      <c r="R1" s="79" t="s">
        <v>20</v>
      </c>
      <c r="S1" s="79" t="s">
        <v>21</v>
      </c>
    </row>
    <row r="2" spans="1:23" ht="28.8" x14ac:dyDescent="0.3">
      <c r="A2" s="59">
        <v>0</v>
      </c>
      <c r="B2" s="58">
        <v>24925</v>
      </c>
      <c r="C2" s="58">
        <v>23777</v>
      </c>
      <c r="D2" s="58">
        <v>48702</v>
      </c>
      <c r="E2" s="111">
        <v>5.8377483346570723E-3</v>
      </c>
      <c r="F2" s="180">
        <v>4.1115835653129061E-3</v>
      </c>
      <c r="G2" s="75">
        <f>C2*F2</f>
        <v>97.761122432444964</v>
      </c>
      <c r="H2" s="75">
        <f>B2*E2</f>
        <v>145.50587724132754</v>
      </c>
      <c r="I2" s="13">
        <f>G2+H2</f>
        <v>243.26699967377249</v>
      </c>
      <c r="J2">
        <f>I2/D2</f>
        <v>4.9950104651507636E-3</v>
      </c>
      <c r="K2">
        <f>1-($W$2^((-1)*J2))</f>
        <v>4.9825561454915901E-3</v>
      </c>
      <c r="M2">
        <v>100000</v>
      </c>
      <c r="N2">
        <f>M2-M3</f>
        <v>498.25561454915442</v>
      </c>
      <c r="O2">
        <f>M2*$W$3^A2</f>
        <v>100000</v>
      </c>
      <c r="P2">
        <f>SUM(O2:O102)</f>
        <v>3474580.7590404851</v>
      </c>
      <c r="Q2">
        <f>M2-(I2/D2)*M2*K2</f>
        <v>99997.511207991003</v>
      </c>
      <c r="R2">
        <f>SUM(Q2:$Q$102)</f>
        <v>7936431.5159684112</v>
      </c>
      <c r="S2">
        <f>R2/M2</f>
        <v>79.364315159684111</v>
      </c>
      <c r="V2" s="76" t="s">
        <v>11</v>
      </c>
      <c r="W2" s="73">
        <v>2.7182818284590402</v>
      </c>
    </row>
    <row r="3" spans="1:23" x14ac:dyDescent="0.3">
      <c r="A3" s="59">
        <v>1</v>
      </c>
      <c r="B3" s="58">
        <v>25489</v>
      </c>
      <c r="C3" s="58">
        <v>24393</v>
      </c>
      <c r="D3" s="58">
        <v>49882</v>
      </c>
      <c r="E3" s="112">
        <v>7.9485128644175688E-4</v>
      </c>
      <c r="F3" s="181">
        <v>6.0022723660644488E-4</v>
      </c>
      <c r="G3" s="75">
        <f t="shared" ref="G3:G66" si="0">C3*F3</f>
        <v>14.64134298254101</v>
      </c>
      <c r="H3" s="75">
        <f t="shared" ref="H3:H66" si="1">B3*E3</f>
        <v>20.25996444011394</v>
      </c>
      <c r="I3" s="75">
        <f t="shared" ref="I3:I66" si="2">G3+H3</f>
        <v>34.901307422654952</v>
      </c>
      <c r="J3" s="73">
        <f t="shared" ref="J3:J66" si="3">I3/D3</f>
        <v>6.996773870866235E-4</v>
      </c>
      <c r="K3" s="73">
        <f t="shared" ref="K3:K66" si="4">1-($W$2^((-1)*J3))</f>
        <v>6.9943266994121345E-4</v>
      </c>
      <c r="M3">
        <f>M2*(1-K2)</f>
        <v>99501.744385450846</v>
      </c>
      <c r="N3" s="73">
        <f t="shared" ref="N3:N66" si="5">M3-M4</f>
        <v>69.594770739320666</v>
      </c>
      <c r="O3" s="73">
        <f t="shared" ref="O3:O66" si="6">M3*$W$3^A3</f>
        <v>97074.872571171567</v>
      </c>
      <c r="P3" s="73">
        <f t="shared" ref="P3:P66" si="7">SUM(O3:O103)</f>
        <v>3374580.7590404842</v>
      </c>
      <c r="Q3">
        <f>AVERAGEA(M3:M4)</f>
        <v>99466.947000081185</v>
      </c>
      <c r="R3" s="73">
        <f>SUM(Q3:$Q$102)</f>
        <v>7836434.0047604209</v>
      </c>
      <c r="S3" s="73">
        <f t="shared" ref="S3:S66" si="8">R3/M3</f>
        <v>78.756749976197057</v>
      </c>
      <c r="V3" s="78" t="s">
        <v>12</v>
      </c>
      <c r="W3" s="73">
        <f>1/1.025</f>
        <v>0.97560975609756106</v>
      </c>
    </row>
    <row r="4" spans="1:23" ht="15" x14ac:dyDescent="0.25">
      <c r="A4" s="59">
        <v>2</v>
      </c>
      <c r="B4" s="58">
        <v>26053</v>
      </c>
      <c r="C4" s="58">
        <v>24950</v>
      </c>
      <c r="D4" s="58">
        <v>51003</v>
      </c>
      <c r="E4" s="112">
        <v>2.6451311829642937E-4</v>
      </c>
      <c r="F4" s="181">
        <v>2.1988193787874798E-4</v>
      </c>
      <c r="G4" s="75">
        <f t="shared" si="0"/>
        <v>5.4860543500747623</v>
      </c>
      <c r="H4" s="75">
        <f t="shared" si="1"/>
        <v>6.8913602709768744</v>
      </c>
      <c r="I4" s="75">
        <f t="shared" si="2"/>
        <v>12.377414621051637</v>
      </c>
      <c r="J4" s="73">
        <f t="shared" si="3"/>
        <v>2.4268012903263801E-4</v>
      </c>
      <c r="K4" s="73">
        <f t="shared" si="4"/>
        <v>2.4265068459206063E-4</v>
      </c>
      <c r="M4" s="73">
        <f t="shared" ref="M4:M8" si="9">M3*(1-K3)</f>
        <v>99432.149614711525</v>
      </c>
      <c r="N4" s="73">
        <f t="shared" si="5"/>
        <v>24.127279174470459</v>
      </c>
      <c r="O4" s="73">
        <f t="shared" si="6"/>
        <v>94640.951447673084</v>
      </c>
      <c r="P4" s="73">
        <f t="shared" si="7"/>
        <v>3277505.8864693129</v>
      </c>
      <c r="Q4" s="73">
        <f t="shared" ref="Q4:Q67" si="10">AVERAGEA(M4:M5)</f>
        <v>99420.085975124297</v>
      </c>
      <c r="R4" s="73">
        <f>SUM(Q4:$Q$102)</f>
        <v>7736967.0577603383</v>
      </c>
      <c r="S4" s="73">
        <f t="shared" si="8"/>
        <v>77.811523614245715</v>
      </c>
    </row>
    <row r="5" spans="1:23" ht="15" x14ac:dyDescent="0.25">
      <c r="A5" s="59">
        <v>3</v>
      </c>
      <c r="B5" s="58">
        <v>26625</v>
      </c>
      <c r="C5" s="58">
        <v>25499</v>
      </c>
      <c r="D5" s="58">
        <v>52124</v>
      </c>
      <c r="E5" s="112">
        <v>1.9605584439452174E-4</v>
      </c>
      <c r="F5" s="181">
        <v>2.0738099459811937E-4</v>
      </c>
      <c r="G5" s="75">
        <f t="shared" si="0"/>
        <v>5.2880079812574454</v>
      </c>
      <c r="H5" s="75">
        <f t="shared" si="1"/>
        <v>5.219986857004141</v>
      </c>
      <c r="I5" s="75">
        <f t="shared" si="2"/>
        <v>10.507994838261586</v>
      </c>
      <c r="J5" s="73">
        <f t="shared" si="3"/>
        <v>2.0159609466390889E-4</v>
      </c>
      <c r="K5" s="73">
        <f t="shared" si="4"/>
        <v>2.0157577553669981E-4</v>
      </c>
      <c r="M5" s="73">
        <f t="shared" si="9"/>
        <v>99408.022335537054</v>
      </c>
      <c r="N5" s="73">
        <f t="shared" si="5"/>
        <v>20.038249196848483</v>
      </c>
      <c r="O5" s="73">
        <f t="shared" si="6"/>
        <v>92310.230981476954</v>
      </c>
      <c r="P5" s="73">
        <f t="shared" si="7"/>
        <v>3182864.9350216407</v>
      </c>
      <c r="Q5" s="73">
        <f t="shared" si="10"/>
        <v>99398.003210938623</v>
      </c>
      <c r="R5" s="73">
        <f>SUM(Q5:$Q$102)</f>
        <v>7637546.9717852147</v>
      </c>
      <c r="S5" s="73">
        <f t="shared" si="8"/>
        <v>76.830287861535027</v>
      </c>
    </row>
    <row r="6" spans="1:23" ht="15" x14ac:dyDescent="0.25">
      <c r="A6" s="59">
        <v>4</v>
      </c>
      <c r="B6" s="58">
        <v>27188</v>
      </c>
      <c r="C6" s="58">
        <v>26052</v>
      </c>
      <c r="D6" s="58">
        <v>53240</v>
      </c>
      <c r="E6" s="112">
        <v>1.3561487538144254E-4</v>
      </c>
      <c r="F6" s="181">
        <v>1.6380878416833448E-4</v>
      </c>
      <c r="G6" s="75">
        <f t="shared" si="0"/>
        <v>4.2675464451534495</v>
      </c>
      <c r="H6" s="75">
        <f t="shared" si="1"/>
        <v>3.6870972318706596</v>
      </c>
      <c r="I6" s="75">
        <f t="shared" si="2"/>
        <v>7.9546436770241087</v>
      </c>
      <c r="J6" s="73">
        <f t="shared" si="3"/>
        <v>1.4941103826115906E-4</v>
      </c>
      <c r="K6" s="73">
        <f t="shared" si="4"/>
        <v>1.4939987698781021E-4</v>
      </c>
      <c r="M6" s="73">
        <f t="shared" si="9"/>
        <v>99387.984086340206</v>
      </c>
      <c r="N6" s="73">
        <f t="shared" si="5"/>
        <v>14.848552596566151</v>
      </c>
      <c r="O6" s="73">
        <f t="shared" si="6"/>
        <v>90040.608268367709</v>
      </c>
      <c r="P6" s="73">
        <f t="shared" si="7"/>
        <v>3090554.7040401632</v>
      </c>
      <c r="Q6" s="73">
        <f t="shared" si="10"/>
        <v>99380.559810041916</v>
      </c>
      <c r="R6" s="73">
        <f>SUM(Q6:$Q$102)</f>
        <v>7538148.9685742753</v>
      </c>
      <c r="S6" s="73">
        <f t="shared" si="8"/>
        <v>75.845677300645761</v>
      </c>
    </row>
    <row r="7" spans="1:23" ht="15" x14ac:dyDescent="0.25">
      <c r="A7" s="59">
        <v>5</v>
      </c>
      <c r="B7" s="58">
        <v>27756</v>
      </c>
      <c r="C7" s="58">
        <v>26606</v>
      </c>
      <c r="D7" s="58">
        <v>54362</v>
      </c>
      <c r="E7" s="112">
        <v>1.1381242025100138E-4</v>
      </c>
      <c r="F7" s="181">
        <v>1.1473077617991175E-4</v>
      </c>
      <c r="G7" s="75">
        <f t="shared" si="0"/>
        <v>3.0525270310427319</v>
      </c>
      <c r="H7" s="75">
        <f t="shared" si="1"/>
        <v>3.1589775364867942</v>
      </c>
      <c r="I7" s="75">
        <f t="shared" si="2"/>
        <v>6.2115045675295262</v>
      </c>
      <c r="J7" s="73">
        <f t="shared" si="3"/>
        <v>1.1426188454305445E-4</v>
      </c>
      <c r="K7" s="73">
        <f t="shared" si="4"/>
        <v>1.1425535690268163E-4</v>
      </c>
      <c r="M7" s="73">
        <f t="shared" si="9"/>
        <v>99373.13553374364</v>
      </c>
      <c r="N7" s="73">
        <f t="shared" si="5"/>
        <v>11.353913066952373</v>
      </c>
      <c r="O7" s="73">
        <f t="shared" si="6"/>
        <v>87831.371914700983</v>
      </c>
      <c r="P7" s="73">
        <f t="shared" si="7"/>
        <v>3000514.0957717951</v>
      </c>
      <c r="Q7" s="73">
        <f t="shared" si="10"/>
        <v>99367.458577210171</v>
      </c>
      <c r="R7" s="73">
        <f>SUM(Q7:$Q$102)</f>
        <v>7438768.4087642347</v>
      </c>
      <c r="S7" s="73">
        <f t="shared" si="8"/>
        <v>74.856935617557212</v>
      </c>
    </row>
    <row r="8" spans="1:23" ht="15" x14ac:dyDescent="0.25">
      <c r="A8" s="59">
        <v>6</v>
      </c>
      <c r="B8" s="58">
        <v>28314</v>
      </c>
      <c r="C8" s="58">
        <v>27122</v>
      </c>
      <c r="D8" s="58">
        <v>55436</v>
      </c>
      <c r="E8" s="112">
        <v>1.0146001402211919E-4</v>
      </c>
      <c r="F8" s="181">
        <v>8.4474274224323362E-5</v>
      </c>
      <c r="G8" s="75">
        <f t="shared" si="0"/>
        <v>2.2911112655120984</v>
      </c>
      <c r="H8" s="75">
        <f t="shared" si="1"/>
        <v>2.8727388370222831</v>
      </c>
      <c r="I8" s="75">
        <f t="shared" si="2"/>
        <v>5.163850102534381</v>
      </c>
      <c r="J8" s="73">
        <f t="shared" si="3"/>
        <v>9.3149760129417362E-5</v>
      </c>
      <c r="K8" s="73">
        <f t="shared" si="4"/>
        <v>9.314542182525809E-5</v>
      </c>
      <c r="L8">
        <f>((105*K8+90*(K7+K9)+45*(K6+K10)-30*(K5+K11))/315)</f>
        <v>9.2108942084736414E-5</v>
      </c>
      <c r="M8" s="73">
        <f t="shared" si="9"/>
        <v>99361.781620676687</v>
      </c>
      <c r="N8" s="73">
        <f t="shared" si="5"/>
        <v>9.1521085887361551</v>
      </c>
      <c r="O8" s="73">
        <f t="shared" si="6"/>
        <v>85679.35288776159</v>
      </c>
      <c r="P8" s="73">
        <f t="shared" si="7"/>
        <v>2912682.7238570945</v>
      </c>
      <c r="Q8" s="73">
        <f t="shared" si="10"/>
        <v>99357.205566382327</v>
      </c>
      <c r="R8" s="73">
        <f>SUM(Q8:$Q$102)</f>
        <v>7339400.9501870228</v>
      </c>
      <c r="S8" s="73">
        <f t="shared" si="8"/>
        <v>73.865432266562038</v>
      </c>
    </row>
    <row r="9" spans="1:23" ht="15" x14ac:dyDescent="0.25">
      <c r="A9" s="59">
        <v>7</v>
      </c>
      <c r="B9" s="58">
        <v>28824</v>
      </c>
      <c r="C9" s="58">
        <v>27607</v>
      </c>
      <c r="D9" s="58">
        <v>56431</v>
      </c>
      <c r="E9" s="112">
        <v>9.1545221289013106E-5</v>
      </c>
      <c r="F9" s="181">
        <v>7.0927889495469407E-5</v>
      </c>
      <c r="G9" s="75">
        <f t="shared" si="0"/>
        <v>1.958106245301424</v>
      </c>
      <c r="H9" s="75">
        <f t="shared" si="1"/>
        <v>2.6386994584345138</v>
      </c>
      <c r="I9" s="75">
        <f t="shared" si="2"/>
        <v>4.5968057037359378</v>
      </c>
      <c r="J9" s="73">
        <f t="shared" si="3"/>
        <v>8.1458873734931823E-5</v>
      </c>
      <c r="K9" s="73">
        <f t="shared" si="4"/>
        <v>8.1455556050880062E-5</v>
      </c>
      <c r="L9" s="73">
        <f t="shared" ref="L9:L72" si="11">((105*K9+90*(K8+K10)+45*(K7+K11)-30*(K6+K12))/315)</f>
        <v>8.242808066852159E-5</v>
      </c>
      <c r="M9" s="73">
        <f>M8*(1-L8)</f>
        <v>99352.629512087951</v>
      </c>
      <c r="N9" s="73">
        <f t="shared" si="5"/>
        <v>8.1894465600489639</v>
      </c>
      <c r="O9" s="73">
        <f t="shared" si="6"/>
        <v>83581.913222642528</v>
      </c>
      <c r="P9" s="73">
        <f t="shared" si="7"/>
        <v>2827003.3709693337</v>
      </c>
      <c r="Q9" s="73">
        <f t="shared" si="10"/>
        <v>99348.534788807927</v>
      </c>
      <c r="R9" s="73">
        <f>SUM(Q9:$Q$102)</f>
        <v>7240043.7446206408</v>
      </c>
      <c r="S9" s="73">
        <f t="shared" si="8"/>
        <v>72.872190501407573</v>
      </c>
    </row>
    <row r="10" spans="1:23" ht="15" x14ac:dyDescent="0.25">
      <c r="A10" s="59">
        <v>8</v>
      </c>
      <c r="B10" s="58">
        <v>29361</v>
      </c>
      <c r="C10" s="58">
        <v>28110</v>
      </c>
      <c r="D10" s="58">
        <v>57471</v>
      </c>
      <c r="E10" s="112">
        <v>9.2195486190430913E-5</v>
      </c>
      <c r="F10" s="181">
        <v>7.101487448274248E-5</v>
      </c>
      <c r="G10" s="75">
        <f t="shared" si="0"/>
        <v>1.9962281217098912</v>
      </c>
      <c r="H10" s="75">
        <f t="shared" si="1"/>
        <v>2.7069516700372422</v>
      </c>
      <c r="I10" s="75">
        <f t="shared" si="2"/>
        <v>4.7031797917471332</v>
      </c>
      <c r="J10" s="73">
        <f t="shared" si="3"/>
        <v>8.1835704820642298E-5</v>
      </c>
      <c r="K10" s="73">
        <f t="shared" si="4"/>
        <v>8.1832356370825643E-5</v>
      </c>
      <c r="L10" s="73">
        <f t="shared" si="11"/>
        <v>8.286988789978673E-5</v>
      </c>
      <c r="M10" s="73">
        <f t="shared" ref="M10:M73" si="12">M9*(1-L9)</f>
        <v>99344.440065527902</v>
      </c>
      <c r="N10" s="73">
        <f t="shared" si="5"/>
        <v>8.2326626116991974</v>
      </c>
      <c r="O10" s="73">
        <f t="shared" si="6"/>
        <v>81536.608513128769</v>
      </c>
      <c r="P10" s="73">
        <f t="shared" si="7"/>
        <v>2743421.4577466901</v>
      </c>
      <c r="Q10" s="73">
        <f t="shared" si="10"/>
        <v>99340.323734222053</v>
      </c>
      <c r="R10" s="73">
        <f>SUM(Q10:$Q$102)</f>
        <v>7140695.2098318329</v>
      </c>
      <c r="S10" s="73">
        <f t="shared" si="8"/>
        <v>71.87815649392968</v>
      </c>
    </row>
    <row r="11" spans="1:23" ht="15" x14ac:dyDescent="0.25">
      <c r="A11" s="59">
        <v>9</v>
      </c>
      <c r="B11" s="58">
        <v>29828</v>
      </c>
      <c r="C11" s="58">
        <v>28545</v>
      </c>
      <c r="D11" s="58">
        <v>58373</v>
      </c>
      <c r="E11" s="112">
        <v>9.9612234587637098E-5</v>
      </c>
      <c r="F11" s="181">
        <v>8.2562142151070618E-5</v>
      </c>
      <c r="G11" s="75">
        <f t="shared" si="0"/>
        <v>2.3567363477023107</v>
      </c>
      <c r="H11" s="75">
        <f t="shared" si="1"/>
        <v>2.9712337332800391</v>
      </c>
      <c r="I11" s="75">
        <f t="shared" si="2"/>
        <v>5.3279700809823503</v>
      </c>
      <c r="J11" s="73">
        <f t="shared" si="3"/>
        <v>9.1274563256682893E-5</v>
      </c>
      <c r="K11" s="73">
        <f t="shared" si="4"/>
        <v>9.1270397860609975E-5</v>
      </c>
      <c r="L11" s="73">
        <f t="shared" si="11"/>
        <v>9.0559785324039236E-5</v>
      </c>
      <c r="M11" s="73">
        <f t="shared" si="12"/>
        <v>99336.207402916203</v>
      </c>
      <c r="N11" s="73">
        <f t="shared" si="5"/>
        <v>8.9958656173112104</v>
      </c>
      <c r="O11" s="73">
        <f t="shared" si="6"/>
        <v>79541.31861806981</v>
      </c>
      <c r="P11" s="73">
        <f t="shared" si="7"/>
        <v>2661884.8492335621</v>
      </c>
      <c r="Q11" s="73">
        <f t="shared" si="10"/>
        <v>99331.70947010754</v>
      </c>
      <c r="R11" s="73">
        <f>SUM(Q11:$Q$102)</f>
        <v>7041354.8860976109</v>
      </c>
      <c r="S11" s="73">
        <f t="shared" si="8"/>
        <v>70.884072083981124</v>
      </c>
    </row>
    <row r="12" spans="1:23" ht="15" x14ac:dyDescent="0.25">
      <c r="A12" s="59">
        <v>10</v>
      </c>
      <c r="B12" s="58">
        <v>30077</v>
      </c>
      <c r="C12" s="58">
        <v>28761</v>
      </c>
      <c r="D12" s="58">
        <v>58838</v>
      </c>
      <c r="E12" s="112">
        <v>1.0479519780574984E-4</v>
      </c>
      <c r="F12" s="181">
        <v>1.0199627467720634E-4</v>
      </c>
      <c r="G12" s="75">
        <f t="shared" si="0"/>
        <v>2.9335148559911315</v>
      </c>
      <c r="H12" s="75">
        <f t="shared" si="1"/>
        <v>3.1519251644035378</v>
      </c>
      <c r="I12" s="75">
        <f t="shared" si="2"/>
        <v>6.0854400203946692</v>
      </c>
      <c r="J12" s="73">
        <f t="shared" si="3"/>
        <v>1.0342703729553467E-4</v>
      </c>
      <c r="K12" s="73">
        <f t="shared" si="4"/>
        <v>1.0342168890398185E-4</v>
      </c>
      <c r="L12" s="73">
        <f t="shared" si="11"/>
        <v>1.0236910830893752E-4</v>
      </c>
      <c r="M12" s="73">
        <f t="shared" si="12"/>
        <v>99327.211537298892</v>
      </c>
      <c r="N12" s="73">
        <f t="shared" si="5"/>
        <v>10.168038075891673</v>
      </c>
      <c r="O12" s="73">
        <f t="shared" si="6"/>
        <v>77594.25890081111</v>
      </c>
      <c r="P12" s="73">
        <f t="shared" si="7"/>
        <v>2582343.5306154918</v>
      </c>
      <c r="Q12" s="73">
        <f t="shared" si="10"/>
        <v>99322.127518260939</v>
      </c>
      <c r="R12" s="73">
        <f>SUM(Q12:$Q$102)</f>
        <v>6942023.1766275028</v>
      </c>
      <c r="S12" s="73">
        <f t="shared" si="8"/>
        <v>69.890446627716585</v>
      </c>
    </row>
    <row r="13" spans="1:23" ht="15" x14ac:dyDescent="0.25">
      <c r="A13" s="59">
        <v>11</v>
      </c>
      <c r="B13" s="58">
        <v>30319</v>
      </c>
      <c r="C13" s="58">
        <v>28974</v>
      </c>
      <c r="D13" s="58">
        <v>59293</v>
      </c>
      <c r="E13" s="112">
        <v>1.0832967199925827E-4</v>
      </c>
      <c r="F13" s="181">
        <v>1.2210114827497788E-4</v>
      </c>
      <c r="G13" s="75">
        <f t="shared" si="0"/>
        <v>3.5377586701192092</v>
      </c>
      <c r="H13" s="75">
        <f t="shared" si="1"/>
        <v>3.2844473253455115</v>
      </c>
      <c r="I13" s="75">
        <f t="shared" si="2"/>
        <v>6.8222059954647207</v>
      </c>
      <c r="J13" s="73">
        <f t="shared" si="3"/>
        <v>1.1505921433330613E-4</v>
      </c>
      <c r="K13" s="73">
        <f t="shared" si="4"/>
        <v>1.1505259527577749E-4</v>
      </c>
      <c r="L13" s="73">
        <f t="shared" si="11"/>
        <v>1.146533965655677E-4</v>
      </c>
      <c r="M13" s="73">
        <f t="shared" si="12"/>
        <v>99317.043499223</v>
      </c>
      <c r="N13" s="73">
        <f t="shared" si="5"/>
        <v>11.387036374042509</v>
      </c>
      <c r="O13" s="73">
        <f t="shared" si="6"/>
        <v>75693.966483626864</v>
      </c>
      <c r="P13" s="73">
        <f t="shared" si="7"/>
        <v>2504749.2717146813</v>
      </c>
      <c r="Q13" s="73">
        <f t="shared" si="10"/>
        <v>99311.349981035979</v>
      </c>
      <c r="R13" s="73">
        <f>SUM(Q13:$Q$102)</f>
        <v>6842701.0491092419</v>
      </c>
      <c r="S13" s="73">
        <f t="shared" si="8"/>
        <v>68.897550793110099</v>
      </c>
    </row>
    <row r="14" spans="1:23" ht="15" x14ac:dyDescent="0.25">
      <c r="A14" s="59">
        <v>12</v>
      </c>
      <c r="B14" s="58">
        <v>30493</v>
      </c>
      <c r="C14" s="58">
        <v>29136</v>
      </c>
      <c r="D14" s="58">
        <v>59629</v>
      </c>
      <c r="E14" s="112">
        <v>1.1777194107164565E-4</v>
      </c>
      <c r="F14" s="181">
        <v>1.3452024584169363E-4</v>
      </c>
      <c r="G14" s="75">
        <f t="shared" si="0"/>
        <v>3.9193818828435858</v>
      </c>
      <c r="H14" s="75">
        <f t="shared" si="1"/>
        <v>3.5912197990976908</v>
      </c>
      <c r="I14" s="75">
        <f t="shared" si="2"/>
        <v>7.5106016819412762</v>
      </c>
      <c r="J14" s="73">
        <f t="shared" si="3"/>
        <v>1.2595551966226629E-4</v>
      </c>
      <c r="K14" s="73">
        <f t="shared" si="4"/>
        <v>1.2594758759887359E-4</v>
      </c>
      <c r="L14" s="73">
        <f t="shared" si="11"/>
        <v>1.2573476625973989E-4</v>
      </c>
      <c r="M14" s="73">
        <f t="shared" si="12"/>
        <v>99305.656462848958</v>
      </c>
      <c r="N14" s="73">
        <f t="shared" si="5"/>
        <v>12.486173503624741</v>
      </c>
      <c r="O14" s="73">
        <f t="shared" si="6"/>
        <v>73839.305281239023</v>
      </c>
      <c r="P14" s="73">
        <f t="shared" si="7"/>
        <v>2429055.3052310548</v>
      </c>
      <c r="Q14" s="73">
        <f t="shared" si="10"/>
        <v>99299.413376097145</v>
      </c>
      <c r="R14" s="73">
        <f>SUM(Q14:$Q$102)</f>
        <v>6743389.6991282059</v>
      </c>
      <c r="S14" s="73">
        <f t="shared" si="8"/>
        <v>67.905393703841654</v>
      </c>
    </row>
    <row r="15" spans="1:23" ht="15" x14ac:dyDescent="0.25">
      <c r="A15" s="59">
        <v>13</v>
      </c>
      <c r="B15" s="58">
        <v>30674</v>
      </c>
      <c r="C15" s="58">
        <v>29301</v>
      </c>
      <c r="D15" s="58">
        <v>59975</v>
      </c>
      <c r="E15" s="112">
        <v>1.3610240263282045E-4</v>
      </c>
      <c r="F15" s="181">
        <v>1.3649232519129083E-4</v>
      </c>
      <c r="G15" s="75">
        <f t="shared" si="0"/>
        <v>3.9993616204300126</v>
      </c>
      <c r="H15" s="75">
        <f t="shared" si="1"/>
        <v>4.1748050983591343</v>
      </c>
      <c r="I15" s="75">
        <f t="shared" si="2"/>
        <v>8.1741667187891469</v>
      </c>
      <c r="J15" s="73">
        <f t="shared" si="3"/>
        <v>1.3629290068843929E-4</v>
      </c>
      <c r="K15" s="73">
        <f t="shared" si="4"/>
        <v>1.3628361323292371E-4</v>
      </c>
      <c r="L15" s="73">
        <f t="shared" si="11"/>
        <v>1.3563069305566082E-4</v>
      </c>
      <c r="M15" s="73">
        <f t="shared" si="12"/>
        <v>99293.170289345333</v>
      </c>
      <c r="N15" s="73">
        <f t="shared" si="5"/>
        <v>13.467201502033276</v>
      </c>
      <c r="O15" s="73">
        <f t="shared" si="6"/>
        <v>72029.288891169461</v>
      </c>
      <c r="P15" s="73">
        <f t="shared" si="7"/>
        <v>2355215.9999498161</v>
      </c>
      <c r="Q15" s="73">
        <f t="shared" si="10"/>
        <v>99286.436688594316</v>
      </c>
      <c r="R15" s="73">
        <f>SUM(Q15:$Q$102)</f>
        <v>6644090.2857521093</v>
      </c>
      <c r="S15" s="73">
        <f t="shared" si="8"/>
        <v>66.913869971025136</v>
      </c>
    </row>
    <row r="16" spans="1:23" ht="15" x14ac:dyDescent="0.25">
      <c r="A16" s="59">
        <v>14</v>
      </c>
      <c r="B16" s="58">
        <v>30818</v>
      </c>
      <c r="C16" s="58">
        <v>29438</v>
      </c>
      <c r="D16" s="58">
        <v>60256</v>
      </c>
      <c r="E16" s="112">
        <v>1.593705394525948E-4</v>
      </c>
      <c r="F16" s="181">
        <v>1.3290459234248405E-4</v>
      </c>
      <c r="G16" s="75">
        <f t="shared" si="0"/>
        <v>3.9124453893780453</v>
      </c>
      <c r="H16" s="75">
        <f t="shared" si="1"/>
        <v>4.9114812848500664</v>
      </c>
      <c r="I16" s="75">
        <f t="shared" si="2"/>
        <v>8.8239266742281117</v>
      </c>
      <c r="J16" s="73">
        <f t="shared" si="3"/>
        <v>1.4644063121063648E-4</v>
      </c>
      <c r="K16" s="73">
        <f t="shared" si="4"/>
        <v>1.464299093048016E-4</v>
      </c>
      <c r="L16" s="73">
        <f t="shared" si="11"/>
        <v>1.4513787303156657E-4</v>
      </c>
      <c r="M16" s="73">
        <f t="shared" si="12"/>
        <v>99279.7030878433</v>
      </c>
      <c r="N16" s="73">
        <f t="shared" si="5"/>
        <v>14.40924494137289</v>
      </c>
      <c r="O16" s="73">
        <f t="shared" si="6"/>
        <v>70262.945862240842</v>
      </c>
      <c r="P16" s="73">
        <f t="shared" si="7"/>
        <v>2283186.7110586469</v>
      </c>
      <c r="Q16" s="73">
        <f t="shared" si="10"/>
        <v>99272.498465372613</v>
      </c>
      <c r="R16" s="73">
        <f>SUM(Q16:$Q$102)</f>
        <v>6544803.8490635147</v>
      </c>
      <c r="S16" s="73">
        <f t="shared" si="8"/>
        <v>65.922878952132152</v>
      </c>
    </row>
    <row r="17" spans="1:19" ht="15" x14ac:dyDescent="0.25">
      <c r="A17" s="59">
        <v>15</v>
      </c>
      <c r="B17" s="58">
        <v>31082</v>
      </c>
      <c r="C17" s="58">
        <v>29790</v>
      </c>
      <c r="D17" s="58">
        <v>60872</v>
      </c>
      <c r="E17" s="112">
        <v>1.8412481752245167E-4</v>
      </c>
      <c r="F17" s="181">
        <v>1.3100704016782665E-4</v>
      </c>
      <c r="G17" s="75">
        <f t="shared" si="0"/>
        <v>3.9026997265995562</v>
      </c>
      <c r="H17" s="75">
        <f t="shared" si="1"/>
        <v>5.7229675782328426</v>
      </c>
      <c r="I17" s="75">
        <f t="shared" si="2"/>
        <v>9.6256673048323993</v>
      </c>
      <c r="J17" s="73">
        <f t="shared" si="3"/>
        <v>1.5812963767959651E-4</v>
      </c>
      <c r="K17" s="73">
        <f t="shared" si="4"/>
        <v>1.5811713584745757E-4</v>
      </c>
      <c r="L17" s="73">
        <f t="shared" si="11"/>
        <v>1.5751209640910279E-4</v>
      </c>
      <c r="M17" s="73">
        <f t="shared" si="12"/>
        <v>99265.293842901927</v>
      </c>
      <c r="N17" s="73">
        <f t="shared" si="5"/>
        <v>15.635484533864656</v>
      </c>
      <c r="O17" s="73">
        <f t="shared" si="6"/>
        <v>68539.266388024858</v>
      </c>
      <c r="P17" s="73">
        <f t="shared" si="7"/>
        <v>2212923.7651964063</v>
      </c>
      <c r="Q17" s="73">
        <f t="shared" si="10"/>
        <v>99257.476100634987</v>
      </c>
      <c r="R17" s="73">
        <f>SUM(Q17:$Q$102)</f>
        <v>6445531.3505981425</v>
      </c>
      <c r="S17" s="73">
        <f t="shared" si="8"/>
        <v>64.93237566796401</v>
      </c>
    </row>
    <row r="18" spans="1:19" ht="15" x14ac:dyDescent="0.25">
      <c r="A18" s="59">
        <v>16</v>
      </c>
      <c r="B18" s="58">
        <v>29326</v>
      </c>
      <c r="C18" s="58">
        <v>28596</v>
      </c>
      <c r="D18" s="58">
        <v>57922</v>
      </c>
      <c r="E18" s="112">
        <v>2.1645804320738368E-4</v>
      </c>
      <c r="F18" s="181">
        <v>1.352207438425407E-4</v>
      </c>
      <c r="G18" s="75">
        <f t="shared" si="0"/>
        <v>3.8667723909212937</v>
      </c>
      <c r="H18" s="75">
        <f t="shared" si="1"/>
        <v>6.347848575099734</v>
      </c>
      <c r="I18" s="75">
        <f t="shared" si="2"/>
        <v>10.214620966021027</v>
      </c>
      <c r="J18" s="73">
        <f t="shared" si="3"/>
        <v>1.7635131670213437E-4</v>
      </c>
      <c r="K18" s="73">
        <f t="shared" si="4"/>
        <v>1.7633576772269066E-4</v>
      </c>
      <c r="L18" s="73">
        <f t="shared" si="11"/>
        <v>1.7817552081489914E-4</v>
      </c>
      <c r="M18" s="73">
        <f t="shared" si="12"/>
        <v>99249.658358368062</v>
      </c>
      <c r="N18" s="73">
        <f t="shared" si="5"/>
        <v>17.683859568700427</v>
      </c>
      <c r="O18" s="73">
        <f t="shared" si="6"/>
        <v>66857.044511697299</v>
      </c>
      <c r="P18" s="73">
        <f t="shared" si="7"/>
        <v>2144384.4988083821</v>
      </c>
      <c r="Q18" s="73">
        <f t="shared" si="10"/>
        <v>99240.816428583712</v>
      </c>
      <c r="R18" s="73">
        <f>SUM(Q18:$Q$102)</f>
        <v>6346273.8744975077</v>
      </c>
      <c r="S18" s="73">
        <f t="shared" si="8"/>
        <v>63.942526145355068</v>
      </c>
    </row>
    <row r="19" spans="1:19" ht="15" x14ac:dyDescent="0.25">
      <c r="A19" s="59">
        <v>17</v>
      </c>
      <c r="B19" s="58">
        <v>30924</v>
      </c>
      <c r="C19" s="58">
        <v>29034</v>
      </c>
      <c r="D19" s="58">
        <v>59958</v>
      </c>
      <c r="E19" s="112">
        <v>2.7067027408111944E-4</v>
      </c>
      <c r="F19" s="181">
        <v>1.4569790149536959E-4</v>
      </c>
      <c r="G19" s="75">
        <f t="shared" si="0"/>
        <v>4.2301928720165609</v>
      </c>
      <c r="H19" s="75">
        <f t="shared" si="1"/>
        <v>8.3702075556845372</v>
      </c>
      <c r="I19" s="75">
        <f t="shared" si="2"/>
        <v>12.600400427701098</v>
      </c>
      <c r="J19" s="73">
        <f t="shared" si="3"/>
        <v>2.1015378144202771E-4</v>
      </c>
      <c r="K19" s="73">
        <f t="shared" si="4"/>
        <v>2.1013170068306941E-4</v>
      </c>
      <c r="L19" s="73">
        <f t="shared" si="11"/>
        <v>2.1356096306349027E-4</v>
      </c>
      <c r="M19" s="73">
        <f t="shared" si="12"/>
        <v>99231.974498799362</v>
      </c>
      <c r="N19" s="73">
        <f t="shared" si="5"/>
        <v>21.192076040650136</v>
      </c>
      <c r="O19" s="73">
        <f t="shared" si="6"/>
        <v>65214.763144362238</v>
      </c>
      <c r="P19" s="73">
        <f t="shared" si="7"/>
        <v>2077527.4542966841</v>
      </c>
      <c r="Q19" s="73">
        <f t="shared" si="10"/>
        <v>99221.378460779029</v>
      </c>
      <c r="R19" s="73">
        <f>SUM(Q19:$Q$102)</f>
        <v>6247033.0580689227</v>
      </c>
      <c r="S19" s="73">
        <f t="shared" si="8"/>
        <v>62.953832064930921</v>
      </c>
    </row>
    <row r="20" spans="1:19" ht="15" x14ac:dyDescent="0.25">
      <c r="A20" s="59">
        <v>18</v>
      </c>
      <c r="B20" s="58">
        <v>29491</v>
      </c>
      <c r="C20" s="58">
        <v>28019</v>
      </c>
      <c r="D20" s="58">
        <v>57510</v>
      </c>
      <c r="E20" s="112">
        <v>3.5919095869319954E-4</v>
      </c>
      <c r="F20" s="181">
        <v>1.5875800186204676E-4</v>
      </c>
      <c r="G20" s="75">
        <f t="shared" si="0"/>
        <v>4.4482404541726881</v>
      </c>
      <c r="H20" s="75">
        <f t="shared" si="1"/>
        <v>10.592900562821148</v>
      </c>
      <c r="I20" s="75">
        <f t="shared" si="2"/>
        <v>15.041141016993837</v>
      </c>
      <c r="J20" s="73">
        <f t="shared" si="3"/>
        <v>2.6153957602145431E-4</v>
      </c>
      <c r="K20" s="73">
        <f t="shared" si="4"/>
        <v>2.6150537752811509E-4</v>
      </c>
      <c r="L20" s="73">
        <f t="shared" si="11"/>
        <v>2.6575601496527828E-4</v>
      </c>
      <c r="M20" s="73">
        <f t="shared" si="12"/>
        <v>99210.782422758712</v>
      </c>
      <c r="N20" s="73">
        <f t="shared" si="5"/>
        <v>26.365862178252428</v>
      </c>
      <c r="O20" s="73">
        <f t="shared" si="6"/>
        <v>63610.571528526016</v>
      </c>
      <c r="P20" s="73">
        <f t="shared" si="7"/>
        <v>2012312.6911523219</v>
      </c>
      <c r="Q20" s="73">
        <f t="shared" si="10"/>
        <v>99197.599491669593</v>
      </c>
      <c r="R20" s="73">
        <f>SUM(Q20:$Q$102)</f>
        <v>6147811.6796081448</v>
      </c>
      <c r="S20" s="73">
        <f t="shared" si="8"/>
        <v>61.967172614474329</v>
      </c>
    </row>
    <row r="21" spans="1:19" ht="15" x14ac:dyDescent="0.25">
      <c r="A21" s="59">
        <v>19</v>
      </c>
      <c r="B21" s="58">
        <v>28248</v>
      </c>
      <c r="C21" s="58">
        <v>26919</v>
      </c>
      <c r="D21" s="58">
        <v>55167</v>
      </c>
      <c r="E21" s="112">
        <v>4.7716453182544303E-4</v>
      </c>
      <c r="F21" s="181">
        <v>1.6891236787316207E-4</v>
      </c>
      <c r="G21" s="75">
        <f t="shared" si="0"/>
        <v>4.5469520307776499</v>
      </c>
      <c r="H21" s="75">
        <f t="shared" si="1"/>
        <v>13.478943695005114</v>
      </c>
      <c r="I21" s="75">
        <f t="shared" si="2"/>
        <v>18.025895725782764</v>
      </c>
      <c r="J21" s="73">
        <f t="shared" si="3"/>
        <v>3.2675142251314672E-4</v>
      </c>
      <c r="K21" s="73">
        <f t="shared" si="4"/>
        <v>3.2669804508100864E-4</v>
      </c>
      <c r="L21" s="73">
        <f t="shared" si="11"/>
        <v>3.2674983202754396E-4</v>
      </c>
      <c r="M21" s="73">
        <f t="shared" si="12"/>
        <v>99184.416560580459</v>
      </c>
      <c r="N21" s="73">
        <f t="shared" si="5"/>
        <v>32.40849145091488</v>
      </c>
      <c r="O21" s="73">
        <f t="shared" si="6"/>
        <v>62042.601596611661</v>
      </c>
      <c r="P21" s="73">
        <f t="shared" si="7"/>
        <v>1948702.1196237961</v>
      </c>
      <c r="Q21" s="73">
        <f t="shared" si="10"/>
        <v>99168.212314855002</v>
      </c>
      <c r="R21" s="73">
        <f>SUM(Q21:$Q$102)</f>
        <v>6048614.0801164741</v>
      </c>
      <c r="S21" s="73">
        <f t="shared" si="8"/>
        <v>60.983512227670005</v>
      </c>
    </row>
    <row r="22" spans="1:19" ht="15" x14ac:dyDescent="0.25">
      <c r="A22" s="59">
        <v>20</v>
      </c>
      <c r="B22" s="58">
        <v>28231</v>
      </c>
      <c r="C22" s="58">
        <v>26791</v>
      </c>
      <c r="D22" s="58">
        <v>55022</v>
      </c>
      <c r="E22" s="112">
        <v>5.9116552959776001E-4</v>
      </c>
      <c r="F22" s="181">
        <v>1.7280992324505788E-4</v>
      </c>
      <c r="G22" s="75">
        <f t="shared" si="0"/>
        <v>4.6297506536583457</v>
      </c>
      <c r="H22" s="75">
        <f t="shared" si="1"/>
        <v>16.689194066074364</v>
      </c>
      <c r="I22" s="75">
        <f t="shared" si="2"/>
        <v>21.318944719732709</v>
      </c>
      <c r="J22" s="73">
        <f t="shared" si="3"/>
        <v>3.8746219184567464E-4</v>
      </c>
      <c r="K22" s="73">
        <f t="shared" si="4"/>
        <v>3.8738713806441005E-4</v>
      </c>
      <c r="L22" s="73">
        <f t="shared" si="11"/>
        <v>3.810978426099311E-4</v>
      </c>
      <c r="M22" s="73">
        <f t="shared" si="12"/>
        <v>99152.008069129544</v>
      </c>
      <c r="N22" s="73">
        <f t="shared" si="5"/>
        <v>37.78661636558536</v>
      </c>
      <c r="O22" s="73">
        <f t="shared" si="6"/>
        <v>60509.58945069406</v>
      </c>
      <c r="P22" s="73">
        <f t="shared" si="7"/>
        <v>1886659.5180271841</v>
      </c>
      <c r="Q22" s="73">
        <f t="shared" si="10"/>
        <v>99133.114760946744</v>
      </c>
      <c r="R22" s="73">
        <f>SUM(Q22:$Q$102)</f>
        <v>5949445.8678016188</v>
      </c>
      <c r="S22" s="73">
        <f t="shared" si="8"/>
        <v>60.003281664791089</v>
      </c>
    </row>
    <row r="23" spans="1:19" ht="15" x14ac:dyDescent="0.25">
      <c r="A23" s="59">
        <v>21</v>
      </c>
      <c r="B23" s="58">
        <v>28636</v>
      </c>
      <c r="C23" s="58">
        <v>27174</v>
      </c>
      <c r="D23" s="58">
        <v>55810</v>
      </c>
      <c r="E23" s="112">
        <v>6.6112522880010347E-4</v>
      </c>
      <c r="F23" s="181">
        <v>1.7180969872957933E-4</v>
      </c>
      <c r="G23" s="75">
        <f t="shared" si="0"/>
        <v>4.6687567532775889</v>
      </c>
      <c r="H23" s="75">
        <f t="shared" si="1"/>
        <v>18.931982051919764</v>
      </c>
      <c r="I23" s="75">
        <f t="shared" si="2"/>
        <v>23.600738805197352</v>
      </c>
      <c r="J23" s="73">
        <f t="shared" si="3"/>
        <v>4.228765240135702E-4</v>
      </c>
      <c r="K23" s="73">
        <f t="shared" si="4"/>
        <v>4.2278712433840848E-4</v>
      </c>
      <c r="L23" s="73">
        <f t="shared" si="11"/>
        <v>4.1672335493600103E-4</v>
      </c>
      <c r="M23" s="73">
        <f t="shared" si="12"/>
        <v>99114.221452763959</v>
      </c>
      <c r="N23" s="73">
        <f t="shared" si="5"/>
        <v>41.303210885671433</v>
      </c>
      <c r="O23" s="73">
        <f t="shared" si="6"/>
        <v>59011.24817238751</v>
      </c>
      <c r="P23" s="73">
        <f t="shared" si="7"/>
        <v>1826149.9285764901</v>
      </c>
      <c r="Q23" s="73">
        <f t="shared" si="10"/>
        <v>99093.569847321123</v>
      </c>
      <c r="R23" s="73">
        <f>SUM(Q23:$Q$102)</f>
        <v>5850312.7530406723</v>
      </c>
      <c r="S23" s="73">
        <f t="shared" si="8"/>
        <v>59.025966882349223</v>
      </c>
    </row>
    <row r="24" spans="1:19" ht="15" x14ac:dyDescent="0.25">
      <c r="A24" s="59">
        <v>22</v>
      </c>
      <c r="B24" s="58">
        <v>28476</v>
      </c>
      <c r="C24" s="58">
        <v>27099</v>
      </c>
      <c r="D24" s="58">
        <v>55575</v>
      </c>
      <c r="E24" s="112">
        <v>6.8177874987062075E-4</v>
      </c>
      <c r="F24" s="181">
        <v>1.7031535858345669E-4</v>
      </c>
      <c r="G24" s="75">
        <f t="shared" si="0"/>
        <v>4.6153759022530929</v>
      </c>
      <c r="H24" s="75">
        <f t="shared" si="1"/>
        <v>19.414331681315797</v>
      </c>
      <c r="I24" s="75">
        <f t="shared" si="2"/>
        <v>24.029707583568889</v>
      </c>
      <c r="J24" s="73">
        <f t="shared" si="3"/>
        <v>4.3238340231343029E-4</v>
      </c>
      <c r="K24" s="73">
        <f t="shared" si="4"/>
        <v>4.3228993808142047E-4</v>
      </c>
      <c r="L24" s="73">
        <f t="shared" si="11"/>
        <v>4.3161099530643012E-4</v>
      </c>
      <c r="M24" s="73">
        <f t="shared" si="12"/>
        <v>99072.918241878288</v>
      </c>
      <c r="N24" s="73">
        <f t="shared" si="5"/>
        <v>42.760960850282572</v>
      </c>
      <c r="O24" s="73">
        <f t="shared" si="6"/>
        <v>57547.957860556249</v>
      </c>
      <c r="P24" s="73">
        <f t="shared" si="7"/>
        <v>1767138.6804041027</v>
      </c>
      <c r="Q24" s="73">
        <f t="shared" si="10"/>
        <v>99051.537761453146</v>
      </c>
      <c r="R24" s="73">
        <f>SUM(Q24:$Q$102)</f>
        <v>5751219.1831933511</v>
      </c>
      <c r="S24" s="73">
        <f t="shared" si="8"/>
        <v>58.050366187379559</v>
      </c>
    </row>
    <row r="25" spans="1:19" ht="15" x14ac:dyDescent="0.25">
      <c r="A25" s="59">
        <v>23</v>
      </c>
      <c r="B25" s="58">
        <v>27398</v>
      </c>
      <c r="C25" s="58">
        <v>26138</v>
      </c>
      <c r="D25" s="58">
        <v>53536</v>
      </c>
      <c r="E25" s="112">
        <v>6.8246447597524634E-4</v>
      </c>
      <c r="F25" s="181">
        <v>1.724077255702174E-4</v>
      </c>
      <c r="G25" s="75">
        <f t="shared" si="0"/>
        <v>4.5063931309543426</v>
      </c>
      <c r="H25" s="75">
        <f t="shared" si="1"/>
        <v>18.698161712769799</v>
      </c>
      <c r="I25" s="75">
        <f t="shared" si="2"/>
        <v>23.204554843724143</v>
      </c>
      <c r="J25" s="73">
        <f t="shared" si="3"/>
        <v>4.334383376368078E-4</v>
      </c>
      <c r="K25" s="73">
        <f t="shared" si="4"/>
        <v>4.3334441681064373E-4</v>
      </c>
      <c r="L25" s="73">
        <f t="shared" si="11"/>
        <v>4.3723337872962685E-4</v>
      </c>
      <c r="M25" s="73">
        <f t="shared" si="12"/>
        <v>99030.157281028005</v>
      </c>
      <c r="N25" s="73">
        <f t="shared" si="5"/>
        <v>43.299290264112642</v>
      </c>
      <c r="O25" s="73">
        <f t="shared" si="6"/>
        <v>56120.116613840211</v>
      </c>
      <c r="P25" s="73">
        <f t="shared" si="7"/>
        <v>1709590.7225435465</v>
      </c>
      <c r="Q25" s="73">
        <f t="shared" si="10"/>
        <v>99008.507635895949</v>
      </c>
      <c r="R25" s="73">
        <f>SUM(Q25:$Q$102)</f>
        <v>5652167.6454318957</v>
      </c>
      <c r="S25" s="73">
        <f t="shared" si="8"/>
        <v>57.075216283784762</v>
      </c>
    </row>
    <row r="26" spans="1:19" ht="15" x14ac:dyDescent="0.25">
      <c r="A26" s="59">
        <v>24</v>
      </c>
      <c r="B26" s="58">
        <v>27067</v>
      </c>
      <c r="C26" s="58">
        <v>25946</v>
      </c>
      <c r="D26" s="58">
        <v>53013</v>
      </c>
      <c r="E26" s="112">
        <v>6.9273367752801943E-4</v>
      </c>
      <c r="F26" s="181">
        <v>1.8012043158826055E-4</v>
      </c>
      <c r="G26" s="75">
        <f t="shared" si="0"/>
        <v>4.6734047179890084</v>
      </c>
      <c r="H26" s="75">
        <f t="shared" si="1"/>
        <v>18.750222449650902</v>
      </c>
      <c r="I26" s="75">
        <f t="shared" si="2"/>
        <v>23.423627167639911</v>
      </c>
      <c r="J26" s="73">
        <f t="shared" si="3"/>
        <v>4.418468520483638E-4</v>
      </c>
      <c r="K26" s="73">
        <f t="shared" si="4"/>
        <v>4.4174925210327398E-4</v>
      </c>
      <c r="L26" s="73">
        <f t="shared" si="11"/>
        <v>4.4683669632597381E-4</v>
      </c>
      <c r="M26" s="73">
        <f t="shared" si="12"/>
        <v>98986.857990763892</v>
      </c>
      <c r="N26" s="73">
        <f t="shared" si="5"/>
        <v>44.230960604283609</v>
      </c>
      <c r="O26" s="73">
        <f t="shared" si="6"/>
        <v>54727.394171354572</v>
      </c>
      <c r="P26" s="73">
        <f t="shared" si="7"/>
        <v>1653470.6059297062</v>
      </c>
      <c r="Q26" s="73">
        <f t="shared" si="10"/>
        <v>98964.742510461743</v>
      </c>
      <c r="R26" s="73">
        <f>SUM(Q26:$Q$102)</f>
        <v>5553159.1377960006</v>
      </c>
      <c r="S26" s="73">
        <f t="shared" si="8"/>
        <v>56.0999636771393</v>
      </c>
    </row>
    <row r="27" spans="1:19" ht="15" x14ac:dyDescent="0.25">
      <c r="A27" s="59">
        <v>25</v>
      </c>
      <c r="B27" s="58">
        <v>27797</v>
      </c>
      <c r="C27" s="58">
        <v>26049</v>
      </c>
      <c r="D27" s="58">
        <v>53846</v>
      </c>
      <c r="E27" s="112">
        <v>7.2259508388712449E-4</v>
      </c>
      <c r="F27" s="181">
        <v>1.9344585396281942E-4</v>
      </c>
      <c r="G27" s="75">
        <f t="shared" si="0"/>
        <v>5.0390710498774833</v>
      </c>
      <c r="H27" s="75">
        <f t="shared" si="1"/>
        <v>20.085975546810399</v>
      </c>
      <c r="I27" s="75">
        <f t="shared" si="2"/>
        <v>25.125046596687881</v>
      </c>
      <c r="J27" s="73">
        <f t="shared" si="3"/>
        <v>4.6660934139375034E-4</v>
      </c>
      <c r="K27" s="73">
        <f t="shared" si="4"/>
        <v>4.6650049618512934E-4</v>
      </c>
      <c r="L27" s="73">
        <f t="shared" si="11"/>
        <v>4.6631582725150295E-4</v>
      </c>
      <c r="M27" s="73">
        <f t="shared" si="12"/>
        <v>98942.627030159609</v>
      </c>
      <c r="N27" s="73">
        <f t="shared" si="5"/>
        <v>46.138512974008336</v>
      </c>
      <c r="O27" s="73">
        <f t="shared" si="6"/>
        <v>53368.721915458067</v>
      </c>
      <c r="P27" s="73">
        <f t="shared" si="7"/>
        <v>1598743.2117583519</v>
      </c>
      <c r="Q27" s="73">
        <f t="shared" si="10"/>
        <v>98919.557773672597</v>
      </c>
      <c r="R27" s="73">
        <f>SUM(Q27:$Q$102)</f>
        <v>5454194.3952855384</v>
      </c>
      <c r="S27" s="73">
        <f t="shared" si="8"/>
        <v>55.124818887444697</v>
      </c>
    </row>
    <row r="28" spans="1:19" ht="15" x14ac:dyDescent="0.25">
      <c r="A28" s="59">
        <v>26</v>
      </c>
      <c r="B28" s="58">
        <v>29497</v>
      </c>
      <c r="C28" s="58">
        <v>28000</v>
      </c>
      <c r="D28" s="58">
        <v>57497</v>
      </c>
      <c r="E28" s="112">
        <v>7.637449767293915E-4</v>
      </c>
      <c r="F28" s="181">
        <v>2.1094034340513336E-4</v>
      </c>
      <c r="G28" s="75">
        <f t="shared" si="0"/>
        <v>5.9063296153437337</v>
      </c>
      <c r="H28" s="75">
        <f t="shared" si="1"/>
        <v>22.528185578586861</v>
      </c>
      <c r="I28" s="75">
        <f t="shared" si="2"/>
        <v>28.434515193930594</v>
      </c>
      <c r="J28" s="73">
        <f t="shared" si="3"/>
        <v>4.945391097610413E-4</v>
      </c>
      <c r="K28" s="73">
        <f t="shared" si="4"/>
        <v>4.9441684545115105E-4</v>
      </c>
      <c r="L28" s="73">
        <f t="shared" si="11"/>
        <v>4.9343477309393171E-4</v>
      </c>
      <c r="M28" s="73">
        <f t="shared" si="12"/>
        <v>98896.4885171856</v>
      </c>
      <c r="N28" s="73">
        <f t="shared" si="5"/>
        <v>48.798966371265124</v>
      </c>
      <c r="O28" s="73">
        <f t="shared" si="6"/>
        <v>52042.766083657269</v>
      </c>
      <c r="P28" s="73">
        <f t="shared" si="7"/>
        <v>1545374.4898428938</v>
      </c>
      <c r="Q28" s="73">
        <f t="shared" si="10"/>
        <v>98872.089033999975</v>
      </c>
      <c r="R28" s="73">
        <f>SUM(Q28:$Q$102)</f>
        <v>5355274.8375118645</v>
      </c>
      <c r="S28" s="73">
        <f t="shared" si="8"/>
        <v>54.150303188785706</v>
      </c>
    </row>
    <row r="29" spans="1:19" ht="15" x14ac:dyDescent="0.25">
      <c r="A29" s="59">
        <v>27</v>
      </c>
      <c r="B29" s="58">
        <v>29881</v>
      </c>
      <c r="C29" s="58">
        <v>28636</v>
      </c>
      <c r="D29" s="58">
        <v>58517</v>
      </c>
      <c r="E29" s="112">
        <v>7.9998995028365686E-4</v>
      </c>
      <c r="F29" s="181">
        <v>2.3045408770399996E-4</v>
      </c>
      <c r="G29" s="75">
        <f t="shared" si="0"/>
        <v>6.5992832554917431</v>
      </c>
      <c r="H29" s="75">
        <f t="shared" si="1"/>
        <v>23.904499704425952</v>
      </c>
      <c r="I29" s="75">
        <f t="shared" si="2"/>
        <v>30.503782959917693</v>
      </c>
      <c r="J29" s="73">
        <f t="shared" si="3"/>
        <v>5.2128070406749652E-4</v>
      </c>
      <c r="K29" s="73">
        <f t="shared" si="4"/>
        <v>5.2114486088650214E-4</v>
      </c>
      <c r="L29" s="73">
        <f t="shared" si="11"/>
        <v>5.2031399968908792E-4</v>
      </c>
      <c r="M29" s="73">
        <f t="shared" si="12"/>
        <v>98847.689550814335</v>
      </c>
      <c r="N29" s="73">
        <f t="shared" si="5"/>
        <v>51.431836710209609</v>
      </c>
      <c r="O29" s="73">
        <f t="shared" si="6"/>
        <v>50748.376949447425</v>
      </c>
      <c r="P29" s="73">
        <f t="shared" si="7"/>
        <v>1493331.7237592367</v>
      </c>
      <c r="Q29" s="73">
        <f t="shared" si="10"/>
        <v>98821.973632459238</v>
      </c>
      <c r="R29" s="73">
        <f>SUM(Q29:$Q$102)</f>
        <v>5256402.7484778659</v>
      </c>
      <c r="S29" s="73">
        <f t="shared" si="8"/>
        <v>53.176789183076686</v>
      </c>
    </row>
    <row r="30" spans="1:19" ht="15" x14ac:dyDescent="0.25">
      <c r="A30" s="59">
        <v>28</v>
      </c>
      <c r="B30" s="58">
        <v>30656</v>
      </c>
      <c r="C30" s="58">
        <v>28744</v>
      </c>
      <c r="D30" s="58">
        <v>59400</v>
      </c>
      <c r="E30" s="112">
        <v>8.207999854469469E-4</v>
      </c>
      <c r="F30" s="181">
        <v>2.4987485941423821E-4</v>
      </c>
      <c r="G30" s="75">
        <f t="shared" si="0"/>
        <v>7.1824029590028626</v>
      </c>
      <c r="H30" s="75">
        <f t="shared" si="1"/>
        <v>25.162444353861606</v>
      </c>
      <c r="I30" s="75">
        <f t="shared" si="2"/>
        <v>32.344847312864466</v>
      </c>
      <c r="J30" s="73">
        <f t="shared" si="3"/>
        <v>5.4452604903812234E-4</v>
      </c>
      <c r="K30" s="73">
        <f t="shared" si="4"/>
        <v>5.4437782163474502E-4</v>
      </c>
      <c r="L30" s="73">
        <f t="shared" si="11"/>
        <v>5.4167482772042119E-4</v>
      </c>
      <c r="M30" s="73">
        <f t="shared" si="12"/>
        <v>98796.257714104126</v>
      </c>
      <c r="N30" s="73">
        <f t="shared" si="5"/>
        <v>53.515445876706508</v>
      </c>
      <c r="O30" s="73">
        <f t="shared" si="6"/>
        <v>49484.850593618663</v>
      </c>
      <c r="P30" s="73">
        <f t="shared" si="7"/>
        <v>1442583.3468097893</v>
      </c>
      <c r="Q30" s="73">
        <f t="shared" si="10"/>
        <v>98769.499991165765</v>
      </c>
      <c r="R30" s="73">
        <f>SUM(Q30:$Q$102)</f>
        <v>5157580.7748454055</v>
      </c>
      <c r="S30" s="73">
        <f t="shared" si="8"/>
        <v>52.20421192238247</v>
      </c>
    </row>
    <row r="31" spans="1:19" ht="15" x14ac:dyDescent="0.25">
      <c r="A31" s="59">
        <v>29</v>
      </c>
      <c r="B31" s="58">
        <v>31687</v>
      </c>
      <c r="C31" s="58">
        <v>29546</v>
      </c>
      <c r="D31" s="58">
        <v>61233</v>
      </c>
      <c r="E31" s="112">
        <v>8.2932353674609926E-4</v>
      </c>
      <c r="F31" s="181">
        <v>2.6770341406486686E-4</v>
      </c>
      <c r="G31" s="75">
        <f t="shared" si="0"/>
        <v>7.9095650719605564</v>
      </c>
      <c r="H31" s="75">
        <f t="shared" si="1"/>
        <v>26.278774908873647</v>
      </c>
      <c r="I31" s="75">
        <f t="shared" si="2"/>
        <v>34.188339980834201</v>
      </c>
      <c r="J31" s="73">
        <f t="shared" si="3"/>
        <v>5.5833194487995359E-4</v>
      </c>
      <c r="K31" s="73">
        <f t="shared" si="4"/>
        <v>5.5817610660402472E-4</v>
      </c>
      <c r="L31" s="73">
        <f t="shared" si="11"/>
        <v>5.5780558940775652E-4</v>
      </c>
      <c r="M31" s="73">
        <f t="shared" si="12"/>
        <v>98742.742268227419</v>
      </c>
      <c r="N31" s="73">
        <f t="shared" si="5"/>
        <v>55.079253550662543</v>
      </c>
      <c r="O31" s="73">
        <f t="shared" si="6"/>
        <v>48251.752093364485</v>
      </c>
      <c r="P31" s="73">
        <f t="shared" si="7"/>
        <v>1393098.4962161705</v>
      </c>
      <c r="Q31" s="73">
        <f t="shared" si="10"/>
        <v>98715.202641452081</v>
      </c>
      <c r="R31" s="73">
        <f>SUM(Q31:$Q$102)</f>
        <v>5058811.27485424</v>
      </c>
      <c r="S31" s="73">
        <f t="shared" si="8"/>
        <v>51.232233971306471</v>
      </c>
    </row>
    <row r="32" spans="1:19" ht="15" x14ac:dyDescent="0.25">
      <c r="A32" s="59">
        <v>30</v>
      </c>
      <c r="B32" s="58">
        <v>32442</v>
      </c>
      <c r="C32" s="58">
        <v>29855</v>
      </c>
      <c r="D32" s="58">
        <v>62297</v>
      </c>
      <c r="E32" s="112">
        <v>8.3861765048895572E-4</v>
      </c>
      <c r="F32" s="181">
        <v>2.8337178137832026E-4</v>
      </c>
      <c r="G32" s="75">
        <f t="shared" si="0"/>
        <v>8.460064533049751</v>
      </c>
      <c r="H32" s="75">
        <f t="shared" si="1"/>
        <v>27.206433817162701</v>
      </c>
      <c r="I32" s="75">
        <f t="shared" si="2"/>
        <v>35.66649835021245</v>
      </c>
      <c r="J32" s="73">
        <f t="shared" si="3"/>
        <v>5.725235300289332E-4</v>
      </c>
      <c r="K32" s="73">
        <f t="shared" si="4"/>
        <v>5.7235966970548002E-4</v>
      </c>
      <c r="L32" s="73">
        <f t="shared" si="11"/>
        <v>5.718396084644084E-4</v>
      </c>
      <c r="M32" s="73">
        <f t="shared" si="12"/>
        <v>98687.663014676757</v>
      </c>
      <c r="N32" s="73">
        <f t="shared" si="5"/>
        <v>56.433514578573522</v>
      </c>
      <c r="O32" s="73">
        <f t="shared" si="6"/>
        <v>47048.621459851805</v>
      </c>
      <c r="P32" s="73">
        <f t="shared" si="7"/>
        <v>1344846.7441228062</v>
      </c>
      <c r="Q32" s="73">
        <f t="shared" si="10"/>
        <v>98659.446257387463</v>
      </c>
      <c r="R32" s="73">
        <f>SUM(Q32:$Q$102)</f>
        <v>4960096.0722127883</v>
      </c>
      <c r="S32" s="73">
        <f t="shared" si="8"/>
        <v>50.260548488975026</v>
      </c>
    </row>
    <row r="33" spans="1:19" ht="15" x14ac:dyDescent="0.25">
      <c r="A33" s="59">
        <v>31</v>
      </c>
      <c r="B33" s="58">
        <v>32909</v>
      </c>
      <c r="C33" s="58">
        <v>30707</v>
      </c>
      <c r="D33" s="58">
        <v>63616</v>
      </c>
      <c r="E33" s="112">
        <v>8.6210468352962129E-4</v>
      </c>
      <c r="F33" s="181">
        <v>2.9742473591588294E-4</v>
      </c>
      <c r="G33" s="75">
        <f t="shared" si="0"/>
        <v>9.133021365769018</v>
      </c>
      <c r="H33" s="75">
        <f t="shared" si="1"/>
        <v>28.371003030276306</v>
      </c>
      <c r="I33" s="75">
        <f t="shared" si="2"/>
        <v>37.504024396045324</v>
      </c>
      <c r="J33" s="73">
        <f t="shared" si="3"/>
        <v>5.8953760682918326E-4</v>
      </c>
      <c r="K33" s="73">
        <f t="shared" si="4"/>
        <v>5.8936386367858251E-4</v>
      </c>
      <c r="L33" s="73">
        <f t="shared" si="11"/>
        <v>5.9078196198926653E-4</v>
      </c>
      <c r="M33" s="73">
        <f t="shared" si="12"/>
        <v>98631.229500098183</v>
      </c>
      <c r="N33" s="73">
        <f t="shared" si="5"/>
        <v>58.269551277480787</v>
      </c>
      <c r="O33" s="73">
        <f t="shared" si="6"/>
        <v>45874.846043490164</v>
      </c>
      <c r="P33" s="73">
        <f t="shared" si="7"/>
        <v>1297798.1226629545</v>
      </c>
      <c r="Q33" s="73">
        <f t="shared" si="10"/>
        <v>98602.094724459443</v>
      </c>
      <c r="R33" s="73">
        <f>SUM(Q33:$Q$102)</f>
        <v>4861436.6259554019</v>
      </c>
      <c r="S33" s="73">
        <f t="shared" si="8"/>
        <v>49.289019822576201</v>
      </c>
    </row>
    <row r="34" spans="1:19" ht="15" x14ac:dyDescent="0.25">
      <c r="A34" s="59">
        <v>32</v>
      </c>
      <c r="B34" s="58">
        <v>35177</v>
      </c>
      <c r="C34" s="58">
        <v>33138</v>
      </c>
      <c r="D34" s="58">
        <v>68315</v>
      </c>
      <c r="E34" s="112">
        <v>9.0738103947580855E-4</v>
      </c>
      <c r="F34" s="181">
        <v>3.116534073548127E-4</v>
      </c>
      <c r="G34" s="75">
        <f t="shared" si="0"/>
        <v>10.327570612923783</v>
      </c>
      <c r="H34" s="75">
        <f t="shared" si="1"/>
        <v>31.918942825640517</v>
      </c>
      <c r="I34" s="75">
        <f t="shared" si="2"/>
        <v>42.2465134385643</v>
      </c>
      <c r="J34" s="73">
        <f t="shared" si="3"/>
        <v>6.1840757430380294E-4</v>
      </c>
      <c r="K34" s="73">
        <f t="shared" si="4"/>
        <v>6.1821639974979359E-4</v>
      </c>
      <c r="L34" s="73">
        <f t="shared" si="11"/>
        <v>6.2040014611003131E-4</v>
      </c>
      <c r="M34" s="73">
        <f t="shared" si="12"/>
        <v>98572.959948820702</v>
      </c>
      <c r="N34" s="73">
        <f t="shared" si="5"/>
        <v>61.154678754741326</v>
      </c>
      <c r="O34" s="73">
        <f t="shared" si="6"/>
        <v>44729.506353110861</v>
      </c>
      <c r="P34" s="73">
        <f t="shared" si="7"/>
        <v>1251923.2766194639</v>
      </c>
      <c r="Q34" s="73">
        <f t="shared" si="10"/>
        <v>98542.382609443332</v>
      </c>
      <c r="R34" s="73">
        <f>SUM(Q34:$Q$102)</f>
        <v>4762834.5312309423</v>
      </c>
      <c r="S34" s="73">
        <f t="shared" si="8"/>
        <v>48.317860534002598</v>
      </c>
    </row>
    <row r="35" spans="1:19" ht="15" x14ac:dyDescent="0.25">
      <c r="A35" s="59">
        <v>33</v>
      </c>
      <c r="B35" s="58">
        <v>38796</v>
      </c>
      <c r="C35" s="58">
        <v>35964</v>
      </c>
      <c r="D35" s="58">
        <v>74760</v>
      </c>
      <c r="E35" s="112">
        <v>9.754886596247262E-4</v>
      </c>
      <c r="F35" s="181">
        <v>3.2908495623837532E-4</v>
      </c>
      <c r="G35" s="75">
        <f t="shared" si="0"/>
        <v>11.83521136615693</v>
      </c>
      <c r="H35" s="75">
        <f t="shared" si="1"/>
        <v>37.845058038800879</v>
      </c>
      <c r="I35" s="75">
        <f t="shared" si="2"/>
        <v>49.680269404957812</v>
      </c>
      <c r="J35" s="73">
        <f t="shared" si="3"/>
        <v>6.6453008834882043E-4</v>
      </c>
      <c r="K35" s="73">
        <f t="shared" si="4"/>
        <v>6.6430933713101936E-4</v>
      </c>
      <c r="L35" s="73">
        <f t="shared" si="11"/>
        <v>6.626221064290048E-4</v>
      </c>
      <c r="M35" s="73">
        <f t="shared" si="12"/>
        <v>98511.805270065961</v>
      </c>
      <c r="N35" s="73">
        <f t="shared" si="5"/>
        <v>65.276099916169187</v>
      </c>
      <c r="O35" s="73">
        <f t="shared" si="6"/>
        <v>43611.469425203868</v>
      </c>
      <c r="P35" s="73">
        <f t="shared" si="7"/>
        <v>1207193.7702663527</v>
      </c>
      <c r="Q35" s="73">
        <f t="shared" si="10"/>
        <v>98479.167220107876</v>
      </c>
      <c r="R35" s="73">
        <f>SUM(Q35:$Q$102)</f>
        <v>4664292.1486214995</v>
      </c>
      <c r="S35" s="73">
        <f t="shared" si="8"/>
        <v>47.347545158009638</v>
      </c>
    </row>
    <row r="36" spans="1:19" ht="15" x14ac:dyDescent="0.25">
      <c r="A36" s="59">
        <v>34</v>
      </c>
      <c r="B36" s="58">
        <v>39233</v>
      </c>
      <c r="C36" s="58">
        <v>36618</v>
      </c>
      <c r="D36" s="58">
        <v>75851</v>
      </c>
      <c r="E36" s="112">
        <v>1.06360962765956E-3</v>
      </c>
      <c r="F36" s="181">
        <v>3.5371907372573386E-4</v>
      </c>
      <c r="G36" s="75">
        <f t="shared" si="0"/>
        <v>12.952485041688922</v>
      </c>
      <c r="H36" s="75">
        <f t="shared" si="1"/>
        <v>41.728596521967518</v>
      </c>
      <c r="I36" s="75">
        <f t="shared" si="2"/>
        <v>54.681081563656441</v>
      </c>
      <c r="J36" s="73">
        <f t="shared" si="3"/>
        <v>7.2090126120494713E-4</v>
      </c>
      <c r="K36" s="73">
        <f t="shared" si="4"/>
        <v>7.2064147432138181E-4</v>
      </c>
      <c r="L36" s="73">
        <f t="shared" si="11"/>
        <v>7.2021156557522392E-4</v>
      </c>
      <c r="M36" s="73">
        <f t="shared" si="12"/>
        <v>98446.529170149792</v>
      </c>
      <c r="N36" s="73">
        <f t="shared" si="5"/>
        <v>70.902328899086569</v>
      </c>
      <c r="O36" s="73">
        <f t="shared" si="6"/>
        <v>42519.581952652567</v>
      </c>
      <c r="P36" s="73">
        <f t="shared" si="7"/>
        <v>1163582.3008411487</v>
      </c>
      <c r="Q36" s="73">
        <f t="shared" si="10"/>
        <v>98411.078005700256</v>
      </c>
      <c r="R36" s="73">
        <f>SUM(Q36:$Q$102)</f>
        <v>4565812.9814013913</v>
      </c>
      <c r="S36" s="73">
        <f t="shared" si="8"/>
        <v>46.378607959962515</v>
      </c>
    </row>
    <row r="37" spans="1:19" ht="15" x14ac:dyDescent="0.25">
      <c r="A37" s="59">
        <v>35</v>
      </c>
      <c r="B37" s="58">
        <v>40876</v>
      </c>
      <c r="C37" s="58">
        <v>38318</v>
      </c>
      <c r="D37" s="58">
        <v>79194</v>
      </c>
      <c r="E37" s="112">
        <v>1.169221624848417E-3</v>
      </c>
      <c r="F37" s="181">
        <v>3.9004007064789148E-4</v>
      </c>
      <c r="G37" s="75">
        <f t="shared" si="0"/>
        <v>14.945555427085905</v>
      </c>
      <c r="H37" s="75">
        <f t="shared" si="1"/>
        <v>47.793103137303895</v>
      </c>
      <c r="I37" s="75">
        <f t="shared" si="2"/>
        <v>62.738658564389802</v>
      </c>
      <c r="J37" s="73">
        <f t="shared" si="3"/>
        <v>7.9221479612584034E-4</v>
      </c>
      <c r="K37" s="73">
        <f t="shared" si="4"/>
        <v>7.9190107683402289E-4</v>
      </c>
      <c r="L37" s="73">
        <f t="shared" si="11"/>
        <v>7.9248519243166999E-4</v>
      </c>
      <c r="M37" s="73">
        <f t="shared" si="12"/>
        <v>98375.626841250705</v>
      </c>
      <c r="N37" s="73">
        <f t="shared" si="5"/>
        <v>77.961227567880997</v>
      </c>
      <c r="O37" s="73">
        <f t="shared" si="6"/>
        <v>41452.642788260338</v>
      </c>
      <c r="P37" s="73">
        <f t="shared" si="7"/>
        <v>1121062.718888496</v>
      </c>
      <c r="Q37" s="73">
        <f t="shared" si="10"/>
        <v>98336.646227466757</v>
      </c>
      <c r="R37" s="73">
        <f>SUM(Q37:$Q$102)</f>
        <v>4467401.903395691</v>
      </c>
      <c r="S37" s="73">
        <f t="shared" si="8"/>
        <v>45.41167407862887</v>
      </c>
    </row>
    <row r="38" spans="1:19" ht="15" x14ac:dyDescent="0.25">
      <c r="A38" s="59">
        <v>36</v>
      </c>
      <c r="B38" s="58">
        <v>41777</v>
      </c>
      <c r="C38" s="58">
        <v>38737</v>
      </c>
      <c r="D38" s="58">
        <v>80514</v>
      </c>
      <c r="E38" s="112">
        <v>1.2936264772752818E-3</v>
      </c>
      <c r="F38" s="181">
        <v>4.4233617715961807E-4</v>
      </c>
      <c r="G38" s="75">
        <f t="shared" si="0"/>
        <v>17.134776494632124</v>
      </c>
      <c r="H38" s="75">
        <f t="shared" si="1"/>
        <v>54.043833341129449</v>
      </c>
      <c r="I38" s="75">
        <f t="shared" si="2"/>
        <v>71.178609835761577</v>
      </c>
      <c r="J38" s="73">
        <f t="shared" si="3"/>
        <v>8.8405258508783037E-4</v>
      </c>
      <c r="K38" s="73">
        <f t="shared" si="4"/>
        <v>8.8366192573097191E-4</v>
      </c>
      <c r="L38" s="73">
        <f t="shared" si="11"/>
        <v>8.8238254366244213E-4</v>
      </c>
      <c r="M38" s="73">
        <f t="shared" si="12"/>
        <v>98297.665613682824</v>
      </c>
      <c r="N38" s="73">
        <f t="shared" si="5"/>
        <v>86.736144220281858</v>
      </c>
      <c r="O38" s="73">
        <f t="shared" si="6"/>
        <v>40409.553348939982</v>
      </c>
      <c r="P38" s="73">
        <f t="shared" si="7"/>
        <v>1079610.0761002356</v>
      </c>
      <c r="Q38" s="73">
        <f t="shared" si="10"/>
        <v>98254.297541572683</v>
      </c>
      <c r="R38" s="73">
        <f>SUM(Q38:$Q$102)</f>
        <v>4369065.257168225</v>
      </c>
      <c r="S38" s="73">
        <f t="shared" si="8"/>
        <v>44.447294143677617</v>
      </c>
    </row>
    <row r="39" spans="1:19" ht="15" x14ac:dyDescent="0.25">
      <c r="A39" s="59">
        <v>37</v>
      </c>
      <c r="B39" s="58">
        <v>41489</v>
      </c>
      <c r="C39" s="58">
        <v>38986</v>
      </c>
      <c r="D39" s="58">
        <v>80475</v>
      </c>
      <c r="E39" s="112">
        <v>1.4426035175269972E-3</v>
      </c>
      <c r="F39" s="181">
        <v>5.1370729085509117E-4</v>
      </c>
      <c r="G39" s="75">
        <f t="shared" si="0"/>
        <v>20.027392441276586</v>
      </c>
      <c r="H39" s="75">
        <f t="shared" si="1"/>
        <v>59.852177338677585</v>
      </c>
      <c r="I39" s="75">
        <f t="shared" si="2"/>
        <v>79.879569779954167</v>
      </c>
      <c r="J39" s="73">
        <f t="shared" si="3"/>
        <v>9.9260105349430476E-4</v>
      </c>
      <c r="K39" s="73">
        <f t="shared" si="4"/>
        <v>9.9210858802267765E-4</v>
      </c>
      <c r="L39" s="73">
        <f t="shared" si="11"/>
        <v>9.9417896192478491E-4</v>
      </c>
      <c r="M39" s="73">
        <f t="shared" si="12"/>
        <v>98210.929469462542</v>
      </c>
      <c r="N39" s="73">
        <f t="shared" si="5"/>
        <v>97.63923990962212</v>
      </c>
      <c r="O39" s="73">
        <f t="shared" si="6"/>
        <v>39389.167477529452</v>
      </c>
      <c r="P39" s="73">
        <f t="shared" si="7"/>
        <v>1039200.5227512958</v>
      </c>
      <c r="Q39" s="73">
        <f t="shared" si="10"/>
        <v>98162.109849507731</v>
      </c>
      <c r="R39" s="73">
        <f>SUM(Q39:$Q$102)</f>
        <v>4270810.9596266514</v>
      </c>
      <c r="S39" s="73">
        <f t="shared" si="8"/>
        <v>43.486106716407839</v>
      </c>
    </row>
    <row r="40" spans="1:19" ht="15" x14ac:dyDescent="0.25">
      <c r="A40" s="59">
        <v>38</v>
      </c>
      <c r="B40" s="58">
        <v>42773</v>
      </c>
      <c r="C40" s="58">
        <v>40100</v>
      </c>
      <c r="D40" s="58">
        <v>82873</v>
      </c>
      <c r="E40" s="112">
        <v>1.6234702434913661E-3</v>
      </c>
      <c r="F40" s="181">
        <v>6.0470788425987269E-4</v>
      </c>
      <c r="G40" s="75">
        <f t="shared" si="0"/>
        <v>24.248786158820895</v>
      </c>
      <c r="H40" s="75">
        <f t="shared" si="1"/>
        <v>69.440692724856206</v>
      </c>
      <c r="I40" s="75">
        <f t="shared" si="2"/>
        <v>93.689478883677097</v>
      </c>
      <c r="J40" s="73">
        <f t="shared" si="3"/>
        <v>1.1305187320801359E-3</v>
      </c>
      <c r="K40" s="73">
        <f t="shared" si="4"/>
        <v>1.1298799365243584E-3</v>
      </c>
      <c r="L40" s="73">
        <f t="shared" si="11"/>
        <v>1.1317538669767258E-3</v>
      </c>
      <c r="M40" s="73">
        <f t="shared" si="12"/>
        <v>98113.29022955292</v>
      </c>
      <c r="N40" s="73">
        <f t="shared" si="5"/>
        <v>111.04009561910061</v>
      </c>
      <c r="O40" s="73">
        <f t="shared" si="6"/>
        <v>38390.251313068838</v>
      </c>
      <c r="P40" s="73">
        <f t="shared" si="7"/>
        <v>999811.35527376633</v>
      </c>
      <c r="Q40" s="73">
        <f t="shared" si="10"/>
        <v>98057.77018174337</v>
      </c>
      <c r="R40" s="73">
        <f>SUM(Q40:$Q$102)</f>
        <v>4172648.8497771439</v>
      </c>
      <c r="S40" s="73">
        <f t="shared" si="8"/>
        <v>42.528885128757928</v>
      </c>
    </row>
    <row r="41" spans="1:19" ht="15" x14ac:dyDescent="0.25">
      <c r="A41" s="59">
        <v>39</v>
      </c>
      <c r="B41" s="58">
        <v>42987</v>
      </c>
      <c r="C41" s="58">
        <v>40604</v>
      </c>
      <c r="D41" s="58">
        <v>83591</v>
      </c>
      <c r="E41" s="112">
        <v>1.8399707545334253E-3</v>
      </c>
      <c r="F41" s="181">
        <v>7.1215000432936883E-4</v>
      </c>
      <c r="G41" s="75">
        <f t="shared" si="0"/>
        <v>28.91613877578969</v>
      </c>
      <c r="H41" s="75">
        <f t="shared" si="1"/>
        <v>79.094822825128361</v>
      </c>
      <c r="I41" s="75">
        <f t="shared" si="2"/>
        <v>108.01096160091805</v>
      </c>
      <c r="J41" s="73">
        <f t="shared" si="3"/>
        <v>1.2921362539139148E-3</v>
      </c>
      <c r="K41" s="73">
        <f t="shared" si="4"/>
        <v>1.2913018053104519E-3</v>
      </c>
      <c r="L41" s="73">
        <f t="shared" si="11"/>
        <v>1.2945927131211617E-3</v>
      </c>
      <c r="M41" s="73">
        <f t="shared" si="12"/>
        <v>98002.25013393382</v>
      </c>
      <c r="N41" s="73">
        <f t="shared" si="5"/>
        <v>126.87299889286805</v>
      </c>
      <c r="O41" s="73">
        <f t="shared" si="6"/>
        <v>37411.515119698604</v>
      </c>
      <c r="P41" s="73">
        <f t="shared" si="7"/>
        <v>961421.10396069719</v>
      </c>
      <c r="Q41" s="73">
        <f t="shared" si="10"/>
        <v>97938.813634487393</v>
      </c>
      <c r="R41" s="73">
        <f>SUM(Q41:$Q$102)</f>
        <v>4074591.0795954014</v>
      </c>
      <c r="S41" s="73">
        <f t="shared" si="8"/>
        <v>41.576505376426574</v>
      </c>
    </row>
    <row r="42" spans="1:19" ht="15" x14ac:dyDescent="0.25">
      <c r="A42" s="59">
        <v>40</v>
      </c>
      <c r="B42" s="58">
        <v>44344</v>
      </c>
      <c r="C42" s="58">
        <v>41491</v>
      </c>
      <c r="D42" s="58">
        <v>85835</v>
      </c>
      <c r="E42" s="112">
        <v>2.0876471471062653E-3</v>
      </c>
      <c r="F42" s="181">
        <v>8.2929374674408632E-4</v>
      </c>
      <c r="G42" s="75">
        <f t="shared" si="0"/>
        <v>34.408226846158882</v>
      </c>
      <c r="H42" s="75">
        <f t="shared" si="1"/>
        <v>92.574625091280225</v>
      </c>
      <c r="I42" s="75">
        <f t="shared" si="2"/>
        <v>126.98285193743911</v>
      </c>
      <c r="J42" s="73">
        <f t="shared" si="3"/>
        <v>1.4793831413460606E-3</v>
      </c>
      <c r="K42" s="73">
        <f t="shared" si="4"/>
        <v>1.478289393530452E-3</v>
      </c>
      <c r="L42" s="73">
        <f t="shared" si="11"/>
        <v>1.4772617085962421E-3</v>
      </c>
      <c r="M42" s="73">
        <f t="shared" si="12"/>
        <v>97875.377135040952</v>
      </c>
      <c r="N42" s="73">
        <f t="shared" si="5"/>
        <v>144.58754685601161</v>
      </c>
      <c r="O42" s="73">
        <f t="shared" si="6"/>
        <v>36451.787751061289</v>
      </c>
      <c r="P42" s="73">
        <f t="shared" si="7"/>
        <v>924009.58884099883</v>
      </c>
      <c r="Q42" s="73">
        <f t="shared" si="10"/>
        <v>97803.083361612953</v>
      </c>
      <c r="R42" s="73">
        <f>SUM(Q42:$Q$102)</f>
        <v>3976652.2659609136</v>
      </c>
      <c r="S42" s="73">
        <f t="shared" si="8"/>
        <v>40.629751653209297</v>
      </c>
    </row>
    <row r="43" spans="1:19" ht="15" x14ac:dyDescent="0.25">
      <c r="A43" s="59">
        <v>41</v>
      </c>
      <c r="B43" s="58">
        <v>45876</v>
      </c>
      <c r="C43" s="58">
        <v>42941</v>
      </c>
      <c r="D43" s="58">
        <v>88817</v>
      </c>
      <c r="E43" s="112">
        <v>2.3528840675278665E-3</v>
      </c>
      <c r="F43" s="181">
        <v>9.4834489620855837E-4</v>
      </c>
      <c r="G43" s="75">
        <f t="shared" si="0"/>
        <v>40.722878188091705</v>
      </c>
      <c r="H43" s="75">
        <f t="shared" si="1"/>
        <v>107.94090948190841</v>
      </c>
      <c r="I43" s="75">
        <f t="shared" si="2"/>
        <v>148.66378767000012</v>
      </c>
      <c r="J43" s="73">
        <f t="shared" si="3"/>
        <v>1.6738213142754215E-3</v>
      </c>
      <c r="K43" s="73">
        <f t="shared" si="4"/>
        <v>1.6724212566371355E-3</v>
      </c>
      <c r="L43" s="73">
        <f t="shared" si="11"/>
        <v>1.6692512094976057E-3</v>
      </c>
      <c r="M43" s="73">
        <f t="shared" si="12"/>
        <v>97730.78958818494</v>
      </c>
      <c r="N43" s="73">
        <f t="shared" si="5"/>
        <v>163.13723872523406</v>
      </c>
      <c r="O43" s="73">
        <f t="shared" si="6"/>
        <v>35510.184312982215</v>
      </c>
      <c r="P43" s="73">
        <f t="shared" si="7"/>
        <v>887557.80108993745</v>
      </c>
      <c r="Q43" s="73">
        <f t="shared" si="10"/>
        <v>97649.220968822323</v>
      </c>
      <c r="R43" s="73">
        <f>SUM(Q43:$Q$102)</f>
        <v>3878849.182599301</v>
      </c>
      <c r="S43" s="73">
        <f t="shared" si="8"/>
        <v>39.689121503508559</v>
      </c>
    </row>
    <row r="44" spans="1:19" ht="15" x14ac:dyDescent="0.25">
      <c r="A44" s="59">
        <v>42</v>
      </c>
      <c r="B44" s="58">
        <v>45795</v>
      </c>
      <c r="C44" s="58">
        <v>42994</v>
      </c>
      <c r="D44" s="58">
        <v>88789</v>
      </c>
      <c r="E44" s="112">
        <v>2.6180498049171207E-3</v>
      </c>
      <c r="F44" s="181">
        <v>1.0643625336948742E-3</v>
      </c>
      <c r="G44" s="75">
        <f t="shared" si="0"/>
        <v>45.761202773677425</v>
      </c>
      <c r="H44" s="75">
        <f t="shared" si="1"/>
        <v>119.89359081617954</v>
      </c>
      <c r="I44" s="75">
        <f t="shared" si="2"/>
        <v>165.65479358985698</v>
      </c>
      <c r="J44" s="73">
        <f t="shared" si="3"/>
        <v>1.8657130228953696E-3</v>
      </c>
      <c r="K44" s="73">
        <f t="shared" si="4"/>
        <v>1.8639736622375613E-3</v>
      </c>
      <c r="L44" s="73">
        <f t="shared" si="11"/>
        <v>1.862790993792279E-3</v>
      </c>
      <c r="M44" s="73">
        <f t="shared" si="12"/>
        <v>97567.652349459706</v>
      </c>
      <c r="N44" s="73">
        <f t="shared" si="5"/>
        <v>181.74814408202656</v>
      </c>
      <c r="O44" s="73">
        <f t="shared" si="6"/>
        <v>34586.252580359309</v>
      </c>
      <c r="P44" s="73">
        <f t="shared" si="7"/>
        <v>852047.6167769552</v>
      </c>
      <c r="Q44" s="73">
        <f t="shared" si="10"/>
        <v>97476.778277418693</v>
      </c>
      <c r="R44" s="73">
        <f>SUM(Q44:$Q$102)</f>
        <v>3781199.9616304785</v>
      </c>
      <c r="S44" s="73">
        <f t="shared" si="8"/>
        <v>38.754647371111183</v>
      </c>
    </row>
    <row r="45" spans="1:19" ht="15" x14ac:dyDescent="0.25">
      <c r="A45" s="59">
        <v>43</v>
      </c>
      <c r="B45" s="58">
        <v>46044</v>
      </c>
      <c r="C45" s="58">
        <v>42894</v>
      </c>
      <c r="D45" s="58">
        <v>88938</v>
      </c>
      <c r="E45" s="112">
        <v>2.8714289646844535E-3</v>
      </c>
      <c r="F45" s="181">
        <v>1.1780250010443485E-3</v>
      </c>
      <c r="G45" s="75">
        <f t="shared" si="0"/>
        <v>50.530204394796286</v>
      </c>
      <c r="H45" s="75">
        <f t="shared" si="1"/>
        <v>132.21207524993099</v>
      </c>
      <c r="I45" s="75">
        <f t="shared" si="2"/>
        <v>182.74227964472726</v>
      </c>
      <c r="J45" s="73">
        <f t="shared" si="3"/>
        <v>2.0547154157359877E-3</v>
      </c>
      <c r="K45" s="73">
        <f t="shared" si="4"/>
        <v>2.0526059330590041E-3</v>
      </c>
      <c r="L45" s="73">
        <f t="shared" si="11"/>
        <v>2.0481245817563368E-3</v>
      </c>
      <c r="M45" s="73">
        <f t="shared" si="12"/>
        <v>97385.904205377679</v>
      </c>
      <c r="N45" s="73">
        <f t="shared" si="5"/>
        <v>199.45846431959944</v>
      </c>
      <c r="O45" s="73">
        <f t="shared" si="6"/>
        <v>33679.829873701063</v>
      </c>
      <c r="P45" s="73">
        <f t="shared" si="7"/>
        <v>817461.36419659585</v>
      </c>
      <c r="Q45" s="73">
        <f t="shared" si="10"/>
        <v>97286.174973217887</v>
      </c>
      <c r="R45" s="73">
        <f>SUM(Q45:$Q$102)</f>
        <v>3683723.1833530595</v>
      </c>
      <c r="S45" s="73">
        <f t="shared" si="8"/>
        <v>37.826040774693993</v>
      </c>
    </row>
    <row r="46" spans="1:19" ht="15" x14ac:dyDescent="0.25">
      <c r="A46" s="59">
        <v>44</v>
      </c>
      <c r="B46" s="58">
        <v>46351</v>
      </c>
      <c r="C46" s="58">
        <v>42826</v>
      </c>
      <c r="D46" s="58">
        <v>89177</v>
      </c>
      <c r="E46" s="112">
        <v>3.1159093250388062E-3</v>
      </c>
      <c r="F46" s="181">
        <v>1.2953641004816534E-3</v>
      </c>
      <c r="G46" s="75">
        <f t="shared" si="0"/>
        <v>55.475262967227287</v>
      </c>
      <c r="H46" s="75">
        <f t="shared" si="1"/>
        <v>144.4255131248737</v>
      </c>
      <c r="I46" s="75">
        <f t="shared" si="2"/>
        <v>199.90077609210098</v>
      </c>
      <c r="J46" s="73">
        <f t="shared" si="3"/>
        <v>2.2416180864135481E-3</v>
      </c>
      <c r="K46" s="73">
        <f t="shared" si="4"/>
        <v>2.2391075368389801E-3</v>
      </c>
      <c r="L46" s="73">
        <f t="shared" si="11"/>
        <v>2.2348200306574633E-3</v>
      </c>
      <c r="M46" s="73">
        <f t="shared" si="12"/>
        <v>97186.44574105808</v>
      </c>
      <c r="N46" s="73">
        <f t="shared" si="5"/>
        <v>217.19421565052471</v>
      </c>
      <c r="O46" s="73">
        <f t="shared" si="6"/>
        <v>32791.072571929144</v>
      </c>
      <c r="P46" s="73">
        <f t="shared" si="7"/>
        <v>783781.53432289499</v>
      </c>
      <c r="Q46" s="73">
        <f t="shared" si="10"/>
        <v>97077.848633232818</v>
      </c>
      <c r="R46" s="73">
        <f>SUM(Q46:$Q$102)</f>
        <v>3586437.0083798422</v>
      </c>
      <c r="S46" s="73">
        <f t="shared" si="8"/>
        <v>36.902646053498906</v>
      </c>
    </row>
    <row r="47" spans="1:19" ht="15" x14ac:dyDescent="0.25">
      <c r="A47" s="59">
        <v>45</v>
      </c>
      <c r="B47" s="58">
        <v>45844</v>
      </c>
      <c r="C47" s="58">
        <v>43117</v>
      </c>
      <c r="D47" s="58">
        <v>88961</v>
      </c>
      <c r="E47" s="112">
        <v>3.3703236232579025E-3</v>
      </c>
      <c r="F47" s="181">
        <v>1.4248837877308621E-3</v>
      </c>
      <c r="G47" s="75">
        <f t="shared" si="0"/>
        <v>61.436714275591584</v>
      </c>
      <c r="H47" s="75">
        <f t="shared" si="1"/>
        <v>154.50911618463527</v>
      </c>
      <c r="I47" s="75">
        <f t="shared" si="2"/>
        <v>215.94583046022686</v>
      </c>
      <c r="J47" s="73">
        <f t="shared" si="3"/>
        <v>2.4274213471097094E-3</v>
      </c>
      <c r="K47" s="73">
        <f t="shared" si="4"/>
        <v>2.4244775423446496E-3</v>
      </c>
      <c r="L47" s="73">
        <f t="shared" si="11"/>
        <v>2.4302374007216113E-3</v>
      </c>
      <c r="M47" s="73">
        <f t="shared" si="12"/>
        <v>96969.251525407555</v>
      </c>
      <c r="N47" s="73">
        <f t="shared" si="5"/>
        <v>235.65830177701719</v>
      </c>
      <c r="O47" s="73">
        <f t="shared" si="6"/>
        <v>31919.795537676731</v>
      </c>
      <c r="P47" s="73">
        <f t="shared" si="7"/>
        <v>750990.46175096568</v>
      </c>
      <c r="Q47" s="73">
        <f t="shared" si="10"/>
        <v>96851.422374519054</v>
      </c>
      <c r="R47" s="73">
        <f>SUM(Q47:$Q$102)</f>
        <v>3489359.1597466092</v>
      </c>
      <c r="S47" s="73">
        <f t="shared" si="8"/>
        <v>35.984181633415403</v>
      </c>
    </row>
    <row r="48" spans="1:19" ht="15" x14ac:dyDescent="0.25">
      <c r="A48" s="59">
        <v>46</v>
      </c>
      <c r="B48" s="58">
        <v>46728</v>
      </c>
      <c r="C48" s="58">
        <v>43260</v>
      </c>
      <c r="D48" s="58">
        <v>89988</v>
      </c>
      <c r="E48" s="112">
        <v>3.6629080221102514E-3</v>
      </c>
      <c r="F48" s="181">
        <v>1.5738761397610117E-3</v>
      </c>
      <c r="G48" s="75">
        <f t="shared" si="0"/>
        <v>68.085881806061366</v>
      </c>
      <c r="H48" s="75">
        <f t="shared" si="1"/>
        <v>171.16036605716783</v>
      </c>
      <c r="I48" s="75">
        <f t="shared" si="2"/>
        <v>239.2462478632292</v>
      </c>
      <c r="J48" s="73">
        <f t="shared" si="3"/>
        <v>2.6586461290753123E-3</v>
      </c>
      <c r="K48" s="73">
        <f t="shared" si="4"/>
        <v>2.65511505943683E-3</v>
      </c>
      <c r="L48" s="73">
        <f t="shared" si="11"/>
        <v>2.6513981961526611E-3</v>
      </c>
      <c r="M48" s="73">
        <f t="shared" si="12"/>
        <v>96733.593223630538</v>
      </c>
      <c r="N48" s="73">
        <f t="shared" si="5"/>
        <v>256.47927458050253</v>
      </c>
      <c r="O48" s="73">
        <f t="shared" si="6"/>
        <v>31065.583274866043</v>
      </c>
      <c r="P48" s="73">
        <f t="shared" si="7"/>
        <v>719070.66621328902</v>
      </c>
      <c r="Q48" s="73">
        <f t="shared" si="10"/>
        <v>96605.353586340294</v>
      </c>
      <c r="R48" s="73">
        <f>SUM(Q48:$Q$102)</f>
        <v>3392507.7373720901</v>
      </c>
      <c r="S48" s="73">
        <f t="shared" si="8"/>
        <v>35.070626700790768</v>
      </c>
    </row>
    <row r="49" spans="1:31" ht="15" x14ac:dyDescent="0.25">
      <c r="A49" s="59">
        <v>47</v>
      </c>
      <c r="B49" s="58">
        <v>48188</v>
      </c>
      <c r="C49" s="58">
        <v>45741</v>
      </c>
      <c r="D49" s="58">
        <v>93929</v>
      </c>
      <c r="E49" s="112">
        <v>4.0211706312976402E-3</v>
      </c>
      <c r="F49" s="181">
        <v>1.745477705800004E-3</v>
      </c>
      <c r="G49" s="75">
        <f t="shared" si="0"/>
        <v>79.839895740997989</v>
      </c>
      <c r="H49" s="75">
        <f t="shared" si="1"/>
        <v>193.77217038097069</v>
      </c>
      <c r="I49" s="75">
        <f t="shared" si="2"/>
        <v>273.61206612196867</v>
      </c>
      <c r="J49" s="73">
        <f t="shared" si="3"/>
        <v>2.9129668805370937E-3</v>
      </c>
      <c r="K49" s="73">
        <f t="shared" si="4"/>
        <v>2.9087283091184801E-3</v>
      </c>
      <c r="L49" s="73">
        <f t="shared" si="11"/>
        <v>2.9171309077020017E-3</v>
      </c>
      <c r="M49" s="73">
        <f t="shared" si="12"/>
        <v>96477.113949050035</v>
      </c>
      <c r="N49" s="73">
        <f t="shared" si="5"/>
        <v>281.43637098665931</v>
      </c>
      <c r="O49" s="73">
        <f t="shared" si="6"/>
        <v>30227.527847227935</v>
      </c>
      <c r="P49" s="73">
        <f t="shared" si="7"/>
        <v>688005.08293842326</v>
      </c>
      <c r="Q49" s="73">
        <f t="shared" si="10"/>
        <v>96336.395763556706</v>
      </c>
      <c r="R49" s="73">
        <f>SUM(Q49:$Q$102)</f>
        <v>3295902.3837857498</v>
      </c>
      <c r="S49" s="73">
        <f t="shared" si="8"/>
        <v>34.162530872620522</v>
      </c>
    </row>
    <row r="50" spans="1:31" ht="15" x14ac:dyDescent="0.25">
      <c r="A50" s="59">
        <v>48</v>
      </c>
      <c r="B50" s="58">
        <v>47657</v>
      </c>
      <c r="C50" s="58">
        <v>45140</v>
      </c>
      <c r="D50" s="58">
        <v>92797</v>
      </c>
      <c r="E50" s="112">
        <v>4.4623730026881036E-3</v>
      </c>
      <c r="F50" s="181">
        <v>1.9373350568168796E-3</v>
      </c>
      <c r="G50" s="75">
        <f t="shared" si="0"/>
        <v>87.451304464713942</v>
      </c>
      <c r="H50" s="75">
        <f t="shared" si="1"/>
        <v>212.66331018910697</v>
      </c>
      <c r="I50" s="75">
        <f t="shared" si="2"/>
        <v>300.11461465382092</v>
      </c>
      <c r="J50" s="73">
        <f t="shared" si="3"/>
        <v>3.2340982429800631E-3</v>
      </c>
      <c r="K50" s="73">
        <f t="shared" si="4"/>
        <v>3.2288741804854526E-3</v>
      </c>
      <c r="L50" s="73">
        <f t="shared" si="11"/>
        <v>3.2377293981162847E-3</v>
      </c>
      <c r="M50" s="73">
        <f t="shared" si="12"/>
        <v>96195.677578063376</v>
      </c>
      <c r="N50" s="73">
        <f t="shared" si="5"/>
        <v>311.45557326621201</v>
      </c>
      <c r="O50" s="73">
        <f t="shared" si="6"/>
        <v>29404.244089250111</v>
      </c>
      <c r="P50" s="73">
        <f t="shared" si="7"/>
        <v>657777.55509119539</v>
      </c>
      <c r="Q50" s="73">
        <f t="shared" si="10"/>
        <v>96039.949791430263</v>
      </c>
      <c r="R50" s="73">
        <f>SUM(Q50:$Q$102)</f>
        <v>3199565.9880221928</v>
      </c>
      <c r="S50" s="73">
        <f t="shared" si="8"/>
        <v>33.261016176384075</v>
      </c>
    </row>
    <row r="51" spans="1:31" ht="15" x14ac:dyDescent="0.25">
      <c r="A51" s="59">
        <v>49</v>
      </c>
      <c r="B51" s="58">
        <v>47464</v>
      </c>
      <c r="C51" s="58">
        <v>44609</v>
      </c>
      <c r="D51" s="58">
        <v>92073</v>
      </c>
      <c r="E51" s="112">
        <v>4.9867748404767683E-3</v>
      </c>
      <c r="F51" s="181">
        <v>2.1424470547749984E-3</v>
      </c>
      <c r="G51" s="75">
        <f t="shared" si="0"/>
        <v>95.572420666457901</v>
      </c>
      <c r="H51" s="75">
        <f t="shared" si="1"/>
        <v>236.69228102838932</v>
      </c>
      <c r="I51" s="75">
        <f t="shared" si="2"/>
        <v>332.26470169484719</v>
      </c>
      <c r="J51" s="73">
        <f t="shared" si="3"/>
        <v>3.6087094120409585E-3</v>
      </c>
      <c r="K51" s="73">
        <f t="shared" si="4"/>
        <v>3.6022058457430006E-3</v>
      </c>
      <c r="L51" s="73">
        <f t="shared" si="11"/>
        <v>3.5993553862449065E-3</v>
      </c>
      <c r="M51" s="73">
        <f t="shared" si="12"/>
        <v>95884.222004797164</v>
      </c>
      <c r="N51" s="73">
        <f t="shared" si="5"/>
        <v>345.12139092886355</v>
      </c>
      <c r="O51" s="73">
        <f t="shared" si="6"/>
        <v>28594.186442666301</v>
      </c>
      <c r="P51" s="73">
        <f t="shared" si="7"/>
        <v>628373.31100194517</v>
      </c>
      <c r="Q51" s="73">
        <f t="shared" si="10"/>
        <v>95711.661309332732</v>
      </c>
      <c r="R51" s="73">
        <f>SUM(Q51:$Q$102)</f>
        <v>3103526.0382307624</v>
      </c>
      <c r="S51" s="73">
        <f t="shared" si="8"/>
        <v>32.367432027299451</v>
      </c>
    </row>
    <row r="52" spans="1:31" ht="15" x14ac:dyDescent="0.25">
      <c r="A52" s="59">
        <v>50</v>
      </c>
      <c r="B52" s="58">
        <v>46976</v>
      </c>
      <c r="C52" s="58">
        <v>44277</v>
      </c>
      <c r="D52" s="58">
        <v>91253</v>
      </c>
      <c r="E52" s="112">
        <v>5.575573247641223E-3</v>
      </c>
      <c r="F52" s="181">
        <v>2.3522821506442157E-3</v>
      </c>
      <c r="G52" s="75">
        <f t="shared" si="0"/>
        <v>104.15199678407393</v>
      </c>
      <c r="H52" s="75">
        <f t="shared" si="1"/>
        <v>261.91812888119409</v>
      </c>
      <c r="I52" s="75">
        <f t="shared" si="2"/>
        <v>366.07012566526805</v>
      </c>
      <c r="J52" s="73">
        <f t="shared" si="3"/>
        <v>4.0115955164791084E-3</v>
      </c>
      <c r="K52" s="73">
        <f t="shared" si="4"/>
        <v>4.0035598161030084E-3</v>
      </c>
      <c r="L52" s="73">
        <f t="shared" si="11"/>
        <v>3.9985254053054777E-3</v>
      </c>
      <c r="M52" s="73">
        <f t="shared" si="12"/>
        <v>95539.100613868301</v>
      </c>
      <c r="N52" s="73">
        <f t="shared" si="5"/>
        <v>382.01552100457775</v>
      </c>
      <c r="O52" s="73">
        <f t="shared" si="6"/>
        <v>27796.356881637665</v>
      </c>
      <c r="P52" s="73">
        <f t="shared" si="7"/>
        <v>599779.12455927895</v>
      </c>
      <c r="Q52" s="73">
        <f t="shared" si="10"/>
        <v>95348.092853366019</v>
      </c>
      <c r="R52" s="73">
        <f>SUM(Q52:$Q$102)</f>
        <v>3007814.3769214298</v>
      </c>
      <c r="S52" s="73">
        <f t="shared" si="8"/>
        <v>31.48254858581765</v>
      </c>
    </row>
    <row r="53" spans="1:31" ht="15" x14ac:dyDescent="0.25">
      <c r="A53" s="59">
        <v>51</v>
      </c>
      <c r="B53" s="58">
        <v>45231</v>
      </c>
      <c r="C53" s="58">
        <v>43650</v>
      </c>
      <c r="D53" s="58">
        <v>88881</v>
      </c>
      <c r="E53" s="112">
        <v>6.1961189551140309E-3</v>
      </c>
      <c r="F53" s="181">
        <v>2.5611267230487796E-3</v>
      </c>
      <c r="G53" s="75">
        <f t="shared" si="0"/>
        <v>111.79318146107923</v>
      </c>
      <c r="H53" s="75">
        <f t="shared" si="1"/>
        <v>280.25665645876273</v>
      </c>
      <c r="I53" s="75">
        <f t="shared" si="2"/>
        <v>392.04983791984193</v>
      </c>
      <c r="J53" s="73">
        <f t="shared" si="3"/>
        <v>4.4109521486014099E-3</v>
      </c>
      <c r="K53" s="73">
        <f t="shared" si="4"/>
        <v>4.4012381870276451E-3</v>
      </c>
      <c r="L53" s="73">
        <f t="shared" si="11"/>
        <v>4.4053139375009129E-3</v>
      </c>
      <c r="M53" s="73">
        <f t="shared" si="12"/>
        <v>95157.085092863723</v>
      </c>
      <c r="N53" s="73">
        <f t="shared" si="5"/>
        <v>419.19683321155026</v>
      </c>
      <c r="O53" s="73">
        <f t="shared" si="6"/>
        <v>27009.963358508783</v>
      </c>
      <c r="P53" s="73">
        <f t="shared" si="7"/>
        <v>571982.76767764112</v>
      </c>
      <c r="Q53" s="73">
        <f t="shared" si="10"/>
        <v>94947.486676257948</v>
      </c>
      <c r="R53" s="73">
        <f>SUM(Q53:$Q$102)</f>
        <v>2912466.2840680638</v>
      </c>
      <c r="S53" s="73">
        <f t="shared" si="8"/>
        <v>30.606930437452874</v>
      </c>
    </row>
    <row r="54" spans="1:31" ht="15" x14ac:dyDescent="0.25">
      <c r="A54" s="59">
        <v>52</v>
      </c>
      <c r="B54" s="58">
        <v>45101</v>
      </c>
      <c r="C54" s="58">
        <v>43305</v>
      </c>
      <c r="D54" s="58">
        <v>88406</v>
      </c>
      <c r="E54" s="112">
        <v>6.8148450355552167E-3</v>
      </c>
      <c r="F54" s="181">
        <v>2.7695475075321416E-3</v>
      </c>
      <c r="G54" s="75">
        <f t="shared" si="0"/>
        <v>119.93525481367939</v>
      </c>
      <c r="H54" s="75">
        <f t="shared" si="1"/>
        <v>307.35632594857583</v>
      </c>
      <c r="I54" s="75">
        <f t="shared" si="2"/>
        <v>427.29158076225519</v>
      </c>
      <c r="J54" s="73">
        <f t="shared" si="3"/>
        <v>4.833287115832129E-3</v>
      </c>
      <c r="K54" s="73">
        <f t="shared" si="4"/>
        <v>4.8216255790767271E-3</v>
      </c>
      <c r="L54" s="73">
        <f t="shared" si="11"/>
        <v>4.8070977662948962E-3</v>
      </c>
      <c r="M54" s="73">
        <f t="shared" si="12"/>
        <v>94737.888259652173</v>
      </c>
      <c r="N54" s="73">
        <f t="shared" si="5"/>
        <v>455.41429103646078</v>
      </c>
      <c r="O54" s="73">
        <f t="shared" si="6"/>
        <v>26235.098527291859</v>
      </c>
      <c r="P54" s="73">
        <f t="shared" si="7"/>
        <v>544972.80431913224</v>
      </c>
      <c r="Q54" s="73">
        <f t="shared" si="10"/>
        <v>94510.181114133942</v>
      </c>
      <c r="R54" s="73">
        <f>SUM(Q54:$Q$102)</f>
        <v>2817518.7973918058</v>
      </c>
      <c r="S54" s="73">
        <f t="shared" si="8"/>
        <v>29.740147781948778</v>
      </c>
    </row>
    <row r="55" spans="1:31" ht="15" x14ac:dyDescent="0.25">
      <c r="A55" s="59">
        <v>53</v>
      </c>
      <c r="B55" s="58">
        <v>42010</v>
      </c>
      <c r="C55" s="58">
        <v>41263</v>
      </c>
      <c r="D55" s="58">
        <v>83273</v>
      </c>
      <c r="E55" s="112">
        <v>7.4129467233022559E-3</v>
      </c>
      <c r="F55" s="181">
        <v>2.9851149950270539E-3</v>
      </c>
      <c r="G55" s="75">
        <f t="shared" si="0"/>
        <v>123.17480003980133</v>
      </c>
      <c r="H55" s="75">
        <f t="shared" si="1"/>
        <v>311.41789184592778</v>
      </c>
      <c r="I55" s="75">
        <f t="shared" si="2"/>
        <v>434.5926918857291</v>
      </c>
      <c r="J55" s="73">
        <f t="shared" si="3"/>
        <v>5.2188907795531455E-3</v>
      </c>
      <c r="K55" s="73">
        <f t="shared" si="4"/>
        <v>5.2052960291897321E-3</v>
      </c>
      <c r="L55" s="73">
        <f t="shared" si="11"/>
        <v>5.2044511207049319E-3</v>
      </c>
      <c r="M55" s="73">
        <f t="shared" si="12"/>
        <v>94282.473968615712</v>
      </c>
      <c r="N55" s="73">
        <f t="shared" si="5"/>
        <v>490.68852730879735</v>
      </c>
      <c r="O55" s="73">
        <f t="shared" si="6"/>
        <v>25472.179359768579</v>
      </c>
      <c r="P55" s="73">
        <f t="shared" si="7"/>
        <v>518737.7057918408</v>
      </c>
      <c r="Q55" s="73">
        <f t="shared" si="10"/>
        <v>94037.12970496132</v>
      </c>
      <c r="R55" s="73">
        <f>SUM(Q55:$Q$102)</f>
        <v>2723008.6162776714</v>
      </c>
      <c r="S55" s="73">
        <f t="shared" si="8"/>
        <v>28.881386981679046</v>
      </c>
    </row>
    <row r="56" spans="1:31" ht="15" x14ac:dyDescent="0.25">
      <c r="A56" s="59">
        <v>54</v>
      </c>
      <c r="B56" s="58">
        <v>39296</v>
      </c>
      <c r="C56" s="58">
        <v>38837</v>
      </c>
      <c r="D56" s="58">
        <v>78133</v>
      </c>
      <c r="E56" s="112">
        <v>7.9963051714219673E-3</v>
      </c>
      <c r="F56" s="181">
        <v>3.220131492396599E-3</v>
      </c>
      <c r="G56" s="75">
        <f t="shared" si="0"/>
        <v>125.06024677020672</v>
      </c>
      <c r="H56" s="75">
        <f t="shared" si="1"/>
        <v>314.22280801619763</v>
      </c>
      <c r="I56" s="75">
        <f t="shared" si="2"/>
        <v>439.28305478640436</v>
      </c>
      <c r="J56" s="73">
        <f t="shared" si="3"/>
        <v>5.6222473831339433E-3</v>
      </c>
      <c r="K56" s="73">
        <f t="shared" si="4"/>
        <v>5.6064721282900187E-3</v>
      </c>
      <c r="L56" s="73">
        <f t="shared" si="11"/>
        <v>5.6086336447596719E-3</v>
      </c>
      <c r="M56" s="73">
        <f t="shared" si="12"/>
        <v>93791.785441306914</v>
      </c>
      <c r="N56" s="73">
        <f t="shared" si="5"/>
        <v>526.04376342819887</v>
      </c>
      <c r="O56" s="73">
        <f t="shared" si="6"/>
        <v>24721.571363271058</v>
      </c>
      <c r="P56" s="73">
        <f t="shared" si="7"/>
        <v>493265.52643207228</v>
      </c>
      <c r="Q56" s="73">
        <f t="shared" si="10"/>
        <v>93528.763559592815</v>
      </c>
      <c r="R56" s="73">
        <f>SUM(Q56:$Q$102)</f>
        <v>2628971.4865727103</v>
      </c>
      <c r="S56" s="73">
        <f t="shared" si="8"/>
        <v>28.029869291888787</v>
      </c>
    </row>
    <row r="57" spans="1:31" ht="15" x14ac:dyDescent="0.25">
      <c r="A57" s="59">
        <v>55</v>
      </c>
      <c r="B57" s="58">
        <v>36797</v>
      </c>
      <c r="C57" s="58">
        <v>36482</v>
      </c>
      <c r="D57" s="58">
        <v>73279</v>
      </c>
      <c r="E57" s="112">
        <v>8.594207808351257E-3</v>
      </c>
      <c r="F57" s="181">
        <v>3.4876076803112884E-3</v>
      </c>
      <c r="G57" s="75">
        <f t="shared" si="0"/>
        <v>127.23490339311643</v>
      </c>
      <c r="H57" s="75">
        <f t="shared" si="1"/>
        <v>316.24106472390122</v>
      </c>
      <c r="I57" s="75">
        <f t="shared" si="2"/>
        <v>443.47596811701766</v>
      </c>
      <c r="J57" s="73">
        <f t="shared" si="3"/>
        <v>6.051883460705218E-3</v>
      </c>
      <c r="K57" s="73">
        <f t="shared" si="4"/>
        <v>6.0336077001708066E-3</v>
      </c>
      <c r="L57" s="73">
        <f t="shared" si="11"/>
        <v>6.0341262543912909E-3</v>
      </c>
      <c r="M57" s="73">
        <f t="shared" si="12"/>
        <v>93265.741677878716</v>
      </c>
      <c r="N57" s="73">
        <f t="shared" si="5"/>
        <v>562.77726049376361</v>
      </c>
      <c r="O57" s="73">
        <f t="shared" si="6"/>
        <v>23983.333781826044</v>
      </c>
      <c r="P57" s="73">
        <f t="shared" si="7"/>
        <v>468543.95506880118</v>
      </c>
      <c r="Q57" s="73">
        <f t="shared" si="10"/>
        <v>92984.353047631826</v>
      </c>
      <c r="R57" s="73">
        <f>SUM(Q57:$Q$102)</f>
        <v>2535442.7230131179</v>
      </c>
      <c r="S57" s="73">
        <f t="shared" si="8"/>
        <v>27.185145128315515</v>
      </c>
    </row>
    <row r="58" spans="1:31" ht="15" x14ac:dyDescent="0.25">
      <c r="A58" s="59">
        <v>56</v>
      </c>
      <c r="B58" s="58">
        <v>35367</v>
      </c>
      <c r="C58" s="58">
        <v>35283</v>
      </c>
      <c r="D58" s="58">
        <v>70650</v>
      </c>
      <c r="E58" s="112">
        <v>9.2485321767901887E-3</v>
      </c>
      <c r="F58" s="181">
        <v>3.7970860481840694E-3</v>
      </c>
      <c r="G58" s="75">
        <f t="shared" si="0"/>
        <v>133.97258703807853</v>
      </c>
      <c r="H58" s="75">
        <f t="shared" si="1"/>
        <v>327.09283749653861</v>
      </c>
      <c r="I58" s="75">
        <f t="shared" si="2"/>
        <v>461.06542453461714</v>
      </c>
      <c r="J58" s="73">
        <f t="shared" si="3"/>
        <v>6.5260498872557271E-3</v>
      </c>
      <c r="K58" s="73">
        <f t="shared" si="4"/>
        <v>6.5048014715571867E-3</v>
      </c>
      <c r="L58" s="73">
        <f t="shared" si="11"/>
        <v>6.5050919234148422E-3</v>
      </c>
      <c r="M58" s="73">
        <f t="shared" si="12"/>
        <v>92702.964417384952</v>
      </c>
      <c r="N58" s="73">
        <f t="shared" si="5"/>
        <v>603.04130510814139</v>
      </c>
      <c r="O58" s="73">
        <f t="shared" si="6"/>
        <v>23257.185675888089</v>
      </c>
      <c r="P58" s="73">
        <f t="shared" si="7"/>
        <v>444560.6212869751</v>
      </c>
      <c r="Q58" s="73">
        <f t="shared" si="10"/>
        <v>92401.443764830881</v>
      </c>
      <c r="R58" s="73">
        <f>SUM(Q58:$Q$102)</f>
        <v>2442458.3699654853</v>
      </c>
      <c r="S58" s="73">
        <f t="shared" si="8"/>
        <v>26.347144185903094</v>
      </c>
    </row>
    <row r="59" spans="1:31" ht="15" x14ac:dyDescent="0.25">
      <c r="A59" s="59">
        <v>57</v>
      </c>
      <c r="B59" s="58">
        <v>34385</v>
      </c>
      <c r="C59" s="58">
        <v>34704</v>
      </c>
      <c r="D59" s="58">
        <v>69089</v>
      </c>
      <c r="E59" s="112">
        <v>9.9994966428331982E-3</v>
      </c>
      <c r="F59" s="181">
        <v>4.1514850127088486E-3</v>
      </c>
      <c r="G59" s="75">
        <f t="shared" si="0"/>
        <v>144.07313588104788</v>
      </c>
      <c r="H59" s="75">
        <f t="shared" si="1"/>
        <v>343.83269206381954</v>
      </c>
      <c r="I59" s="75">
        <f t="shared" si="2"/>
        <v>487.90582794486738</v>
      </c>
      <c r="J59" s="73">
        <f t="shared" si="3"/>
        <v>7.0619900120839404E-3</v>
      </c>
      <c r="K59" s="73">
        <f t="shared" si="4"/>
        <v>7.0371127560433511E-3</v>
      </c>
      <c r="L59" s="73">
        <f t="shared" si="11"/>
        <v>7.0426572553820253E-3</v>
      </c>
      <c r="M59" s="73">
        <f t="shared" si="12"/>
        <v>92099.923112276811</v>
      </c>
      <c r="N59" s="73">
        <f t="shared" si="5"/>
        <v>648.62819172680611</v>
      </c>
      <c r="O59" s="73">
        <f t="shared" si="6"/>
        <v>22542.337117255138</v>
      </c>
      <c r="P59" s="73">
        <f t="shared" si="7"/>
        <v>421303.43561108713</v>
      </c>
      <c r="Q59" s="73">
        <f t="shared" si="10"/>
        <v>91775.609016413408</v>
      </c>
      <c r="R59" s="73">
        <f>SUM(Q59:$Q$102)</f>
        <v>2350056.9262006548</v>
      </c>
      <c r="S59" s="73">
        <f t="shared" si="8"/>
        <v>25.516383149807375</v>
      </c>
    </row>
    <row r="60" spans="1:31" x14ac:dyDescent="0.3">
      <c r="A60" s="59">
        <v>58</v>
      </c>
      <c r="B60" s="58">
        <v>32209</v>
      </c>
      <c r="C60" s="58">
        <v>33143</v>
      </c>
      <c r="D60" s="58">
        <v>65352</v>
      </c>
      <c r="E60" s="112">
        <v>1.0873458427169719E-2</v>
      </c>
      <c r="F60" s="181">
        <v>4.5457882807037539E-3</v>
      </c>
      <c r="G60" s="75">
        <f t="shared" si="0"/>
        <v>150.66106098736452</v>
      </c>
      <c r="H60" s="75">
        <f t="shared" si="1"/>
        <v>350.22322248070947</v>
      </c>
      <c r="I60" s="75">
        <f t="shared" si="2"/>
        <v>500.88428346807399</v>
      </c>
      <c r="J60" s="73">
        <f t="shared" si="3"/>
        <v>7.6644063451474171E-3</v>
      </c>
      <c r="K60" s="73">
        <f t="shared" si="4"/>
        <v>7.6351096778037864E-3</v>
      </c>
      <c r="L60" s="73">
        <f t="shared" si="11"/>
        <v>7.6477063241359054E-3</v>
      </c>
      <c r="M60" s="73">
        <f t="shared" si="12"/>
        <v>91451.294920550004</v>
      </c>
      <c r="N60" s="73">
        <f t="shared" si="5"/>
        <v>699.39264651431586</v>
      </c>
      <c r="O60" s="73">
        <f t="shared" si="6"/>
        <v>21837.638208002958</v>
      </c>
      <c r="P60" s="73">
        <f t="shared" si="7"/>
        <v>398761.09849383193</v>
      </c>
      <c r="Q60" s="73">
        <f t="shared" si="10"/>
        <v>91101.598597292847</v>
      </c>
      <c r="R60" s="73">
        <f>SUM(Q60:$Q$102)</f>
        <v>2258281.3171842415</v>
      </c>
      <c r="S60" s="73">
        <f t="shared" si="8"/>
        <v>24.693814550643214</v>
      </c>
      <c r="T60" s="73"/>
      <c r="U60" s="73"/>
      <c r="V60" s="73"/>
      <c r="W60" s="73"/>
      <c r="X60" s="73"/>
      <c r="Y60" s="73" t="s">
        <v>22</v>
      </c>
      <c r="Z60" s="73"/>
      <c r="AA60" s="73"/>
      <c r="AB60" s="73"/>
      <c r="AC60" s="73"/>
      <c r="AD60" s="73"/>
      <c r="AE60" s="85"/>
    </row>
    <row r="61" spans="1:31" ht="15" x14ac:dyDescent="0.25">
      <c r="A61" s="59">
        <v>59</v>
      </c>
      <c r="B61" s="58">
        <v>32184</v>
      </c>
      <c r="C61" s="58">
        <v>33216</v>
      </c>
      <c r="D61" s="58">
        <v>65400</v>
      </c>
      <c r="E61" s="112">
        <v>1.1875692765704569E-2</v>
      </c>
      <c r="F61" s="181">
        <v>4.968280912620208E-3</v>
      </c>
      <c r="G61" s="75">
        <f t="shared" si="0"/>
        <v>165.02641879359282</v>
      </c>
      <c r="H61" s="75">
        <f t="shared" si="1"/>
        <v>382.20729597143588</v>
      </c>
      <c r="I61" s="75">
        <f t="shared" si="2"/>
        <v>547.23371476502871</v>
      </c>
      <c r="J61" s="73">
        <f t="shared" si="3"/>
        <v>8.3674879933490626E-3</v>
      </c>
      <c r="K61" s="73">
        <f t="shared" si="4"/>
        <v>8.3325780031877628E-3</v>
      </c>
      <c r="L61" s="73">
        <f t="shared" si="11"/>
        <v>8.3200468389718046E-3</v>
      </c>
      <c r="M61" s="73">
        <f t="shared" si="12"/>
        <v>90751.902274035689</v>
      </c>
      <c r="N61" s="73">
        <f t="shared" si="5"/>
        <v>755.06007764577225</v>
      </c>
      <c r="O61" s="73">
        <f t="shared" si="6"/>
        <v>21142.078404073585</v>
      </c>
      <c r="P61" s="73">
        <f t="shared" si="7"/>
        <v>376923.46028582903</v>
      </c>
      <c r="Q61" s="73">
        <f t="shared" si="10"/>
        <v>90374.372235212795</v>
      </c>
      <c r="R61" s="73">
        <f>SUM(Q61:$Q$102)</f>
        <v>2167179.7185869492</v>
      </c>
      <c r="S61" s="73">
        <f t="shared" si="8"/>
        <v>23.880267677947991</v>
      </c>
      <c r="T61" s="73" t="s">
        <v>23</v>
      </c>
      <c r="U61" s="73" t="s">
        <v>24</v>
      </c>
      <c r="V61" s="73" t="s">
        <v>25</v>
      </c>
      <c r="W61" s="73" t="s">
        <v>26</v>
      </c>
      <c r="X61" s="73" t="s">
        <v>27</v>
      </c>
      <c r="Y61" s="73" t="s">
        <v>28</v>
      </c>
      <c r="Z61" s="73" t="s">
        <v>29</v>
      </c>
      <c r="AA61" s="73" t="s">
        <v>30</v>
      </c>
      <c r="AB61" s="73" t="s">
        <v>31</v>
      </c>
      <c r="AC61" s="73" t="s">
        <v>32</v>
      </c>
      <c r="AD61" s="73" t="s">
        <v>33</v>
      </c>
      <c r="AE61" s="85" t="s">
        <v>34</v>
      </c>
    </row>
    <row r="62" spans="1:31" ht="15" x14ac:dyDescent="0.25">
      <c r="A62" s="59">
        <v>60</v>
      </c>
      <c r="B62" s="58">
        <v>32639</v>
      </c>
      <c r="C62" s="58">
        <v>34615</v>
      </c>
      <c r="D62" s="58">
        <v>67254</v>
      </c>
      <c r="E62" s="112">
        <v>1.2989642106223397E-2</v>
      </c>
      <c r="F62" s="181">
        <v>5.4045825642272992E-3</v>
      </c>
      <c r="G62" s="75">
        <f t="shared" si="0"/>
        <v>187.07962546072795</v>
      </c>
      <c r="H62" s="75">
        <f t="shared" si="1"/>
        <v>423.96892870502546</v>
      </c>
      <c r="I62" s="75">
        <f t="shared" si="2"/>
        <v>611.04855416575344</v>
      </c>
      <c r="J62" s="73">
        <f t="shared" si="3"/>
        <v>9.0856834413678509E-3</v>
      </c>
      <c r="K62" s="73">
        <f t="shared" si="4"/>
        <v>9.0445333394711946E-3</v>
      </c>
      <c r="L62" s="73">
        <f t="shared" si="11"/>
        <v>9.0507860542866428E-3</v>
      </c>
      <c r="M62" s="73">
        <f t="shared" si="12"/>
        <v>89996.842196389916</v>
      </c>
      <c r="N62" s="73">
        <f t="shared" si="5"/>
        <v>814.54216428092332</v>
      </c>
      <c r="O62" s="73">
        <f t="shared" si="6"/>
        <v>20454.805191686322</v>
      </c>
      <c r="P62" s="73">
        <f t="shared" si="7"/>
        <v>355781.38188175543</v>
      </c>
      <c r="Q62" s="73">
        <f t="shared" si="10"/>
        <v>89589.571114249455</v>
      </c>
      <c r="R62" s="73">
        <f>SUM(Q62:$Q$102)</f>
        <v>2076805.3463517367</v>
      </c>
      <c r="S62" s="73">
        <f t="shared" si="8"/>
        <v>23.076424635208419</v>
      </c>
      <c r="T62" s="73"/>
      <c r="U62" s="73">
        <f>MIN(U78:U87)</f>
        <v>3.0424446211416711E-3</v>
      </c>
      <c r="V62" s="73"/>
      <c r="W62" s="73">
        <f>1-K62</f>
        <v>0.99095546666052881</v>
      </c>
      <c r="X62" s="73">
        <f>LN(W62)</f>
        <v>-9.0856834413678995E-3</v>
      </c>
      <c r="Y62" s="73">
        <f>SUM(X62:X69)</f>
        <v>-9.6144851658268068E-2</v>
      </c>
      <c r="Z62" s="73">
        <f>SUM(X70:X77)</f>
        <v>-0.18630119786436067</v>
      </c>
      <c r="AA62" s="73">
        <f>SUM(X78:X85)</f>
        <v>-0.42775980333375219</v>
      </c>
      <c r="AB62" s="73">
        <f>(AA62-Z62)/(Z62-Y62)</f>
        <v>2.6782208422403233</v>
      </c>
      <c r="AC62" s="73">
        <f>(Y62-(Z62-Y62)/(AB62-1))/8</f>
        <v>-5.3029334644863176E-3</v>
      </c>
      <c r="AD62" s="73">
        <f>AB62^(1/8)</f>
        <v>1.1310473803014396</v>
      </c>
      <c r="AE62" s="85">
        <f>(AD62-1)*(Z62-Y62)/(AD62^60*(AB62-1)^2)</f>
        <v>-2.5934539116983986E-6</v>
      </c>
    </row>
    <row r="63" spans="1:31" ht="15" x14ac:dyDescent="0.25">
      <c r="A63" s="59">
        <v>61</v>
      </c>
      <c r="B63" s="58">
        <v>33185</v>
      </c>
      <c r="C63" s="58">
        <v>35551</v>
      </c>
      <c r="D63" s="58">
        <v>68736</v>
      </c>
      <c r="E63" s="112">
        <v>1.4183431307726809E-2</v>
      </c>
      <c r="F63" s="181">
        <v>5.8436038932655598E-3</v>
      </c>
      <c r="G63" s="75">
        <f t="shared" si="0"/>
        <v>207.74596200948392</v>
      </c>
      <c r="H63" s="75">
        <f t="shared" si="1"/>
        <v>470.67716794691415</v>
      </c>
      <c r="I63" s="75">
        <f t="shared" si="2"/>
        <v>678.42312995639804</v>
      </c>
      <c r="J63" s="73">
        <f t="shared" si="3"/>
        <v>9.8699826867492731E-3</v>
      </c>
      <c r="K63" s="73">
        <f t="shared" si="4"/>
        <v>9.8214342629513451E-3</v>
      </c>
      <c r="L63" s="73">
        <f t="shared" si="11"/>
        <v>9.8246438146770542E-3</v>
      </c>
      <c r="M63" s="73">
        <f t="shared" si="12"/>
        <v>89182.300032108993</v>
      </c>
      <c r="N63" s="73">
        <f t="shared" si="5"/>
        <v>876.18433238913713</v>
      </c>
      <c r="O63" s="73">
        <f t="shared" si="6"/>
        <v>19775.290854745614</v>
      </c>
      <c r="P63" s="73">
        <f t="shared" si="7"/>
        <v>335326.57669006911</v>
      </c>
      <c r="Q63" s="73">
        <f t="shared" si="10"/>
        <v>88744.207865914417</v>
      </c>
      <c r="R63" s="73">
        <f>SUM(Q63:$Q$102)</f>
        <v>1987215.7752374872</v>
      </c>
      <c r="S63" s="73">
        <f t="shared" si="8"/>
        <v>22.282625302577021</v>
      </c>
      <c r="T63" s="73"/>
      <c r="U63" s="73"/>
      <c r="V63" s="73"/>
      <c r="W63" s="73">
        <f t="shared" ref="W63:W102" si="13">1-K63</f>
        <v>0.99017856573704865</v>
      </c>
      <c r="X63" s="73">
        <f t="shared" ref="X63:X79" si="14">LN(W63)</f>
        <v>-9.8699826867493182E-3</v>
      </c>
      <c r="Y63" s="73"/>
      <c r="Z63" s="73"/>
      <c r="AA63" s="73"/>
      <c r="AB63" s="73"/>
      <c r="AC63" s="73"/>
      <c r="AD63" s="73"/>
      <c r="AE63" s="85"/>
    </row>
    <row r="64" spans="1:31" ht="15" x14ac:dyDescent="0.25">
      <c r="A64" s="59">
        <v>62</v>
      </c>
      <c r="B64" s="58">
        <v>33873</v>
      </c>
      <c r="C64" s="58">
        <v>36501</v>
      </c>
      <c r="D64" s="58">
        <v>70374</v>
      </c>
      <c r="E64" s="112">
        <v>1.5422622236351402E-2</v>
      </c>
      <c r="F64" s="181">
        <v>6.2833348623658842E-3</v>
      </c>
      <c r="G64" s="75">
        <f t="shared" si="0"/>
        <v>229.34800581121715</v>
      </c>
      <c r="H64" s="75">
        <f t="shared" si="1"/>
        <v>522.41048301193109</v>
      </c>
      <c r="I64" s="75">
        <f t="shared" si="2"/>
        <v>751.75848882314824</v>
      </c>
      <c r="J64" s="73">
        <f t="shared" si="3"/>
        <v>1.068233280505795E-2</v>
      </c>
      <c r="K64" s="73">
        <f t="shared" si="4"/>
        <v>1.0625479310713004E-2</v>
      </c>
      <c r="L64" s="73">
        <f t="shared" si="11"/>
        <v>1.0617313660826706E-2</v>
      </c>
      <c r="M64" s="73">
        <f t="shared" si="12"/>
        <v>88306.115699719856</v>
      </c>
      <c r="N64" s="73">
        <f t="shared" si="5"/>
        <v>937.57372855317954</v>
      </c>
      <c r="O64" s="73">
        <f t="shared" si="6"/>
        <v>19103.420161723025</v>
      </c>
      <c r="P64" s="73">
        <f t="shared" si="7"/>
        <v>315551.28583532345</v>
      </c>
      <c r="Q64" s="73">
        <f t="shared" si="10"/>
        <v>87837.328835443273</v>
      </c>
      <c r="R64" s="73">
        <f>SUM(Q64:$Q$102)</f>
        <v>1898471.5673715728</v>
      </c>
      <c r="S64" s="73">
        <f t="shared" si="8"/>
        <v>21.498755237148263</v>
      </c>
      <c r="T64" s="73"/>
      <c r="U64" s="73"/>
      <c r="V64" s="73"/>
      <c r="W64" s="73">
        <f t="shared" si="13"/>
        <v>0.989374520689287</v>
      </c>
      <c r="X64" s="73">
        <f t="shared" si="14"/>
        <v>-1.0682332805057912E-2</v>
      </c>
      <c r="Y64" s="73"/>
      <c r="Z64" s="73"/>
      <c r="AA64" s="73"/>
      <c r="AB64" s="73"/>
      <c r="AC64" s="73"/>
      <c r="AD64" s="73"/>
      <c r="AE64" s="85"/>
    </row>
    <row r="65" spans="1:31" ht="15" x14ac:dyDescent="0.25">
      <c r="A65" s="59">
        <v>63</v>
      </c>
      <c r="B65" s="58">
        <v>32926</v>
      </c>
      <c r="C65" s="58">
        <v>35760</v>
      </c>
      <c r="D65" s="58">
        <v>68686</v>
      </c>
      <c r="E65" s="112">
        <v>1.6685087099074795E-2</v>
      </c>
      <c r="F65" s="181">
        <v>6.7341749113193931E-3</v>
      </c>
      <c r="G65" s="75">
        <f t="shared" si="0"/>
        <v>240.81409482878149</v>
      </c>
      <c r="H65" s="75">
        <f t="shared" si="1"/>
        <v>549.37317782413675</v>
      </c>
      <c r="I65" s="75">
        <f t="shared" si="2"/>
        <v>790.18727265291818</v>
      </c>
      <c r="J65" s="73">
        <f t="shared" si="3"/>
        <v>1.150434255383802E-2</v>
      </c>
      <c r="K65" s="73">
        <f t="shared" si="4"/>
        <v>1.1438420643288594E-2</v>
      </c>
      <c r="L65" s="73">
        <f t="shared" si="11"/>
        <v>1.1418390179027082E-2</v>
      </c>
      <c r="M65" s="73">
        <f t="shared" si="12"/>
        <v>87368.541971166676</v>
      </c>
      <c r="N65" s="73">
        <f t="shared" si="5"/>
        <v>997.60810159948596</v>
      </c>
      <c r="O65" s="73">
        <f t="shared" si="6"/>
        <v>18439.6030808502</v>
      </c>
      <c r="P65" s="73">
        <f t="shared" si="7"/>
        <v>296447.86567360046</v>
      </c>
      <c r="Q65" s="73">
        <f t="shared" si="10"/>
        <v>86869.737920366926</v>
      </c>
      <c r="R65" s="73">
        <f>SUM(Q65:$Q$102)</f>
        <v>1810634.2385361295</v>
      </c>
      <c r="S65" s="73">
        <f t="shared" si="8"/>
        <v>20.72409814431462</v>
      </c>
      <c r="T65" s="73"/>
      <c r="U65" s="73"/>
      <c r="V65" s="73"/>
      <c r="W65" s="73">
        <f t="shared" si="13"/>
        <v>0.98856157935671141</v>
      </c>
      <c r="X65" s="73">
        <f t="shared" si="14"/>
        <v>-1.1504342553838025E-2</v>
      </c>
      <c r="Y65" s="73"/>
      <c r="Z65" s="73"/>
      <c r="AA65" s="73"/>
      <c r="AB65" s="73"/>
      <c r="AC65" s="73"/>
      <c r="AD65" s="73"/>
      <c r="AE65" s="85"/>
    </row>
    <row r="66" spans="1:31" ht="15" x14ac:dyDescent="0.25">
      <c r="A66" s="59">
        <v>64</v>
      </c>
      <c r="B66" s="58">
        <v>31020</v>
      </c>
      <c r="C66" s="58">
        <v>34326</v>
      </c>
      <c r="D66" s="58">
        <v>65346</v>
      </c>
      <c r="E66" s="112">
        <v>1.7971910983711512E-2</v>
      </c>
      <c r="F66" s="181">
        <v>7.2187306237903558E-3</v>
      </c>
      <c r="G66" s="75">
        <f t="shared" si="0"/>
        <v>247.79014739222777</v>
      </c>
      <c r="H66" s="75">
        <f t="shared" si="1"/>
        <v>557.48867871473112</v>
      </c>
      <c r="I66" s="75">
        <f t="shared" si="2"/>
        <v>805.27882610695883</v>
      </c>
      <c r="J66" s="73">
        <f t="shared" si="3"/>
        <v>1.2323307105361597E-2</v>
      </c>
      <c r="K66" s="73">
        <f t="shared" si="4"/>
        <v>1.2247686108683986E-2</v>
      </c>
      <c r="L66" s="73">
        <f t="shared" si="11"/>
        <v>1.2239301737609084E-2</v>
      </c>
      <c r="M66" s="73">
        <f t="shared" si="12"/>
        <v>86370.93386956719</v>
      </c>
      <c r="N66" s="73">
        <f t="shared" si="5"/>
        <v>1057.1199209887127</v>
      </c>
      <c r="O66" s="73">
        <f t="shared" si="6"/>
        <v>17784.441461586983</v>
      </c>
      <c r="P66" s="73">
        <f t="shared" si="7"/>
        <v>278008.26259275025</v>
      </c>
      <c r="Q66" s="73">
        <f t="shared" si="10"/>
        <v>85842.373909072834</v>
      </c>
      <c r="R66" s="73">
        <f>SUM(Q66:$Q$102)</f>
        <v>1723764.5006157625</v>
      </c>
      <c r="S66" s="73">
        <f t="shared" si="8"/>
        <v>19.957692054353615</v>
      </c>
      <c r="T66" s="73"/>
      <c r="U66" s="73"/>
      <c r="V66" s="73"/>
      <c r="W66" s="73">
        <f t="shared" si="13"/>
        <v>0.98775231389131601</v>
      </c>
      <c r="X66" s="73">
        <f t="shared" si="14"/>
        <v>-1.2323307105361543E-2</v>
      </c>
      <c r="Y66" s="73"/>
      <c r="Z66" s="73"/>
      <c r="AA66" s="73"/>
      <c r="AB66" s="73"/>
      <c r="AC66" s="73"/>
      <c r="AD66" s="73"/>
      <c r="AE66" s="85"/>
    </row>
    <row r="67" spans="1:31" ht="15" x14ac:dyDescent="0.25">
      <c r="A67" s="59">
        <v>65</v>
      </c>
      <c r="B67" s="58">
        <v>31240</v>
      </c>
      <c r="C67" s="58">
        <v>35398</v>
      </c>
      <c r="D67" s="58">
        <v>66638</v>
      </c>
      <c r="E67" s="112">
        <v>1.9309715348087772E-2</v>
      </c>
      <c r="F67" s="181">
        <v>7.7687351755563044E-3</v>
      </c>
      <c r="G67" s="75">
        <f t="shared" ref="G67:G102" si="15">C67*F67</f>
        <v>274.99768774434204</v>
      </c>
      <c r="H67" s="75">
        <f t="shared" ref="H67:H102" si="16">B67*E67</f>
        <v>603.23550747426202</v>
      </c>
      <c r="I67" s="75">
        <f t="shared" ref="I67:I102" si="17">G67+H67</f>
        <v>878.23319521860412</v>
      </c>
      <c r="J67" s="73">
        <f t="shared" ref="J67:J102" si="18">I67/D67</f>
        <v>1.3179164969215824E-2</v>
      </c>
      <c r="K67" s="73">
        <f t="shared" ref="K67:K102" si="19">1-($W$2^((-1)*J67))</f>
        <v>1.3092700036579918E-2</v>
      </c>
      <c r="L67" s="73">
        <f t="shared" si="11"/>
        <v>1.3118588434183511E-2</v>
      </c>
      <c r="M67" s="73">
        <f t="shared" si="12"/>
        <v>85313.813948578478</v>
      </c>
      <c r="N67" s="73">
        <f t="shared" ref="N67:N102" si="20">M67-M68</f>
        <v>1119.196812941911</v>
      </c>
      <c r="O67" s="73">
        <f t="shared" ref="O67:O102" si="21">M67*$W$3^A67</f>
        <v>17138.314454930514</v>
      </c>
      <c r="P67" s="73">
        <f t="shared" ref="P67:P102" si="22">SUM(O67:O167)</f>
        <v>260223.82113116304</v>
      </c>
      <c r="Q67" s="73">
        <f t="shared" si="10"/>
        <v>84754.215542107529</v>
      </c>
      <c r="R67" s="73">
        <f>SUM(Q67:$Q$102)</f>
        <v>1637922.1267066898</v>
      </c>
      <c r="S67" s="73">
        <f t="shared" ref="S67:S102" si="23">R67/M67</f>
        <v>19.198791507479914</v>
      </c>
      <c r="T67" s="73"/>
      <c r="U67" s="73"/>
      <c r="V67" s="73"/>
      <c r="W67" s="73">
        <f t="shared" si="13"/>
        <v>0.98690729996342008</v>
      </c>
      <c r="X67" s="73">
        <f t="shared" si="14"/>
        <v>-1.3179164969215782E-2</v>
      </c>
      <c r="Y67" s="73"/>
      <c r="Z67" s="73"/>
      <c r="AA67" s="73"/>
      <c r="AB67" s="73"/>
      <c r="AC67" s="73"/>
      <c r="AD67" s="73"/>
      <c r="AE67" s="85"/>
    </row>
    <row r="68" spans="1:31" ht="15" x14ac:dyDescent="0.25">
      <c r="A68" s="59">
        <v>66</v>
      </c>
      <c r="B68" s="58">
        <v>30752</v>
      </c>
      <c r="C68" s="58">
        <v>34961</v>
      </c>
      <c r="D68" s="58">
        <v>65713</v>
      </c>
      <c r="E68" s="112">
        <v>2.0744041836385306E-2</v>
      </c>
      <c r="F68" s="181">
        <v>8.4207053459947421E-3</v>
      </c>
      <c r="G68" s="75">
        <f t="shared" si="15"/>
        <v>294.39627960132219</v>
      </c>
      <c r="H68" s="75">
        <f t="shared" si="16"/>
        <v>637.92077455252092</v>
      </c>
      <c r="I68" s="75">
        <f t="shared" si="17"/>
        <v>932.31705415384317</v>
      </c>
      <c r="J68" s="73">
        <f t="shared" si="18"/>
        <v>1.4187711018426235E-2</v>
      </c>
      <c r="K68" s="73">
        <f t="shared" si="19"/>
        <v>1.4087539739742416E-2</v>
      </c>
      <c r="L68" s="73">
        <f t="shared" si="11"/>
        <v>1.4080538937161418E-2</v>
      </c>
      <c r="M68" s="73">
        <f t="shared" si="12"/>
        <v>84194.617135636567</v>
      </c>
      <c r="N68" s="73">
        <f t="shared" si="20"/>
        <v>1185.5055848777265</v>
      </c>
      <c r="O68" s="73">
        <f t="shared" si="21"/>
        <v>16500.959962088451</v>
      </c>
      <c r="P68" s="73">
        <f t="shared" si="22"/>
        <v>243085.5066762325</v>
      </c>
      <c r="Q68" s="73">
        <f t="shared" ref="Q68:Q101" si="24">AVERAGEA(M68:M69)</f>
        <v>83601.864343197696</v>
      </c>
      <c r="R68" s="73">
        <f>SUM(Q68:$Q$102)</f>
        <v>1553167.9111645822</v>
      </c>
      <c r="S68" s="73">
        <f t="shared" si="23"/>
        <v>18.447354047141118</v>
      </c>
      <c r="T68" s="73"/>
      <c r="U68" s="73"/>
      <c r="V68" s="73"/>
      <c r="W68" s="73">
        <f t="shared" si="13"/>
        <v>0.98591246026025758</v>
      </c>
      <c r="X68" s="73">
        <f t="shared" si="14"/>
        <v>-1.4187711018426133E-2</v>
      </c>
      <c r="Y68" s="73"/>
      <c r="Z68" s="73"/>
      <c r="AA68" s="73"/>
      <c r="AB68" s="73"/>
      <c r="AC68" s="73"/>
      <c r="AD68" s="73"/>
      <c r="AE68" s="85"/>
    </row>
    <row r="69" spans="1:31" ht="15" x14ac:dyDescent="0.25">
      <c r="A69" s="59">
        <v>67</v>
      </c>
      <c r="B69" s="58">
        <v>29768</v>
      </c>
      <c r="C69" s="58">
        <v>34230</v>
      </c>
      <c r="D69" s="58">
        <v>63998</v>
      </c>
      <c r="E69" s="112">
        <v>2.2327342424990661E-2</v>
      </c>
      <c r="F69" s="181">
        <v>9.2117434720074675E-3</v>
      </c>
      <c r="G69" s="75">
        <f t="shared" si="15"/>
        <v>315.31797904681559</v>
      </c>
      <c r="H69" s="75">
        <f t="shared" si="16"/>
        <v>664.64032930712199</v>
      </c>
      <c r="I69" s="75">
        <f t="shared" si="17"/>
        <v>979.95830835393758</v>
      </c>
      <c r="J69" s="73">
        <f t="shared" si="18"/>
        <v>1.531232707825147E-2</v>
      </c>
      <c r="K69" s="73">
        <f t="shared" si="19"/>
        <v>1.5195689487835895E-2</v>
      </c>
      <c r="L69" s="73">
        <f t="shared" si="11"/>
        <v>1.5184057278612849E-2</v>
      </c>
      <c r="M69" s="73">
        <f t="shared" si="12"/>
        <v>83009.11155075884</v>
      </c>
      <c r="N69" s="73">
        <f t="shared" si="20"/>
        <v>1260.4151044334867</v>
      </c>
      <c r="O69" s="73">
        <f t="shared" si="21"/>
        <v>15871.822002772415</v>
      </c>
      <c r="P69" s="73">
        <f t="shared" si="22"/>
        <v>226584.54671414403</v>
      </c>
      <c r="Q69" s="73">
        <f t="shared" si="24"/>
        <v>82378.903998542097</v>
      </c>
      <c r="R69" s="73">
        <f>SUM(Q69:$Q$102)</f>
        <v>1469566.0468213845</v>
      </c>
      <c r="S69" s="73">
        <f t="shared" si="23"/>
        <v>17.703671553245893</v>
      </c>
      <c r="T69" s="73"/>
      <c r="U69" s="73"/>
      <c r="V69" s="73"/>
      <c r="W69" s="73">
        <f t="shared" si="13"/>
        <v>0.9848043105121641</v>
      </c>
      <c r="X69" s="73">
        <f t="shared" si="14"/>
        <v>-1.5312327078251458E-2</v>
      </c>
      <c r="Y69" s="73"/>
      <c r="Z69" s="73"/>
      <c r="AA69" s="73"/>
      <c r="AB69" s="73"/>
      <c r="AC69" s="73"/>
      <c r="AD69" s="73"/>
      <c r="AE69" s="85"/>
    </row>
    <row r="70" spans="1:31" ht="15" x14ac:dyDescent="0.25">
      <c r="A70" s="59">
        <v>68</v>
      </c>
      <c r="B70" s="58">
        <v>30042</v>
      </c>
      <c r="C70" s="58">
        <v>35649</v>
      </c>
      <c r="D70" s="58">
        <v>65691</v>
      </c>
      <c r="E70" s="112">
        <v>2.410645414354522E-2</v>
      </c>
      <c r="F70" s="181">
        <v>1.0176119853851008E-2</v>
      </c>
      <c r="G70" s="75">
        <f t="shared" si="15"/>
        <v>362.76849666993456</v>
      </c>
      <c r="H70" s="75">
        <f t="shared" si="16"/>
        <v>724.20609538038548</v>
      </c>
      <c r="I70" s="75">
        <f t="shared" si="17"/>
        <v>1086.9745920503201</v>
      </c>
      <c r="J70" s="73">
        <f t="shared" si="18"/>
        <v>1.6546781020997093E-2</v>
      </c>
      <c r="K70" s="73">
        <f t="shared" si="19"/>
        <v>1.6410635000355778E-2</v>
      </c>
      <c r="L70" s="73">
        <f t="shared" si="11"/>
        <v>1.6429724178063872E-2</v>
      </c>
      <c r="M70" s="73">
        <f t="shared" si="12"/>
        <v>81748.696446325353</v>
      </c>
      <c r="N70" s="73">
        <f t="shared" si="20"/>
        <v>1343.1085345293977</v>
      </c>
      <c r="O70" s="73">
        <f t="shared" si="21"/>
        <v>15249.583754503776</v>
      </c>
      <c r="P70" s="73">
        <f t="shared" si="22"/>
        <v>210712.72471137164</v>
      </c>
      <c r="Q70" s="73">
        <f t="shared" si="24"/>
        <v>81077.142179060655</v>
      </c>
      <c r="R70" s="73">
        <f>SUM(Q70:$Q$102)</f>
        <v>1387187.1428228423</v>
      </c>
      <c r="S70" s="73">
        <f t="shared" si="23"/>
        <v>16.968920644913808</v>
      </c>
      <c r="T70" s="73"/>
      <c r="U70" s="73"/>
      <c r="V70" s="73"/>
      <c r="W70" s="73">
        <f t="shared" si="13"/>
        <v>0.98358936499964422</v>
      </c>
      <c r="X70" s="73">
        <f t="shared" si="14"/>
        <v>-1.6546781020996989E-2</v>
      </c>
      <c r="Y70" s="73"/>
      <c r="Z70" s="73"/>
      <c r="AA70" s="73"/>
      <c r="AB70" s="73"/>
      <c r="AC70" s="73"/>
      <c r="AD70" s="73"/>
      <c r="AE70" s="85"/>
    </row>
    <row r="71" spans="1:31" ht="15" x14ac:dyDescent="0.25">
      <c r="A71" s="59">
        <v>69</v>
      </c>
      <c r="B71" s="58">
        <v>30135</v>
      </c>
      <c r="C71" s="58">
        <v>36361</v>
      </c>
      <c r="D71" s="58">
        <v>66496</v>
      </c>
      <c r="E71" s="112">
        <v>2.6113546114219129E-2</v>
      </c>
      <c r="F71" s="181">
        <v>1.1342733698418858E-2</v>
      </c>
      <c r="G71" s="75">
        <f t="shared" si="15"/>
        <v>412.43314000820811</v>
      </c>
      <c r="H71" s="75">
        <f t="shared" si="16"/>
        <v>786.93171215199345</v>
      </c>
      <c r="I71" s="75">
        <f t="shared" si="17"/>
        <v>1199.3648521602015</v>
      </c>
      <c r="J71" s="73">
        <f t="shared" si="18"/>
        <v>1.8036646597693117E-2</v>
      </c>
      <c r="K71" s="73">
        <f t="shared" si="19"/>
        <v>1.7874959842422045E-2</v>
      </c>
      <c r="L71" s="73">
        <f t="shared" si="11"/>
        <v>1.7846012954462552E-2</v>
      </c>
      <c r="M71" s="73">
        <f t="shared" si="12"/>
        <v>80405.587911795956</v>
      </c>
      <c r="N71" s="73">
        <f t="shared" si="20"/>
        <v>1434.9191634850868</v>
      </c>
      <c r="O71" s="73">
        <f t="shared" si="21"/>
        <v>14633.207121548288</v>
      </c>
      <c r="P71" s="73">
        <f t="shared" si="22"/>
        <v>195463.14095686786</v>
      </c>
      <c r="Q71" s="73">
        <f t="shared" si="24"/>
        <v>79688.128330053412</v>
      </c>
      <c r="R71" s="73">
        <f>SUM(Q71:$Q$102)</f>
        <v>1306110.0006437821</v>
      </c>
      <c r="S71" s="73">
        <f t="shared" si="23"/>
        <v>16.244020279741882</v>
      </c>
      <c r="T71" s="73"/>
      <c r="U71" s="73"/>
      <c r="V71" s="73"/>
      <c r="W71" s="73">
        <f t="shared" si="13"/>
        <v>0.98212504015757796</v>
      </c>
      <c r="X71" s="73">
        <f t="shared" si="14"/>
        <v>-1.8036646597693065E-2</v>
      </c>
      <c r="Y71" s="73"/>
      <c r="Z71" s="73"/>
      <c r="AA71" s="73"/>
      <c r="AB71" s="73"/>
      <c r="AC71" s="73"/>
      <c r="AD71" s="73"/>
      <c r="AE71" s="85"/>
    </row>
    <row r="72" spans="1:31" ht="15" x14ac:dyDescent="0.25">
      <c r="A72" s="59">
        <v>70</v>
      </c>
      <c r="B72" s="58">
        <v>29462</v>
      </c>
      <c r="C72" s="58">
        <v>37189</v>
      </c>
      <c r="D72" s="58">
        <v>66651</v>
      </c>
      <c r="E72" s="112">
        <v>2.8362971030149755E-2</v>
      </c>
      <c r="F72" s="181">
        <v>1.2733566252893734E-2</v>
      </c>
      <c r="G72" s="75">
        <f t="shared" si="15"/>
        <v>473.54859537886506</v>
      </c>
      <c r="H72" s="75">
        <f t="shared" si="16"/>
        <v>835.62985249027213</v>
      </c>
      <c r="I72" s="75">
        <f t="shared" si="17"/>
        <v>1309.1784478691372</v>
      </c>
      <c r="J72" s="73">
        <f t="shared" si="18"/>
        <v>1.964229265681141E-2</v>
      </c>
      <c r="K72" s="73">
        <f t="shared" si="19"/>
        <v>1.9450639712104256E-2</v>
      </c>
      <c r="L72" s="73">
        <f t="shared" si="11"/>
        <v>1.9482562907386716E-2</v>
      </c>
      <c r="M72" s="73">
        <f t="shared" si="12"/>
        <v>78970.668748310869</v>
      </c>
      <c r="N72" s="73">
        <f t="shared" si="20"/>
        <v>1538.5510217273695</v>
      </c>
      <c r="O72" s="73">
        <f t="shared" si="21"/>
        <v>14021.524602626154</v>
      </c>
      <c r="P72" s="73">
        <f t="shared" si="22"/>
        <v>180829.93383531953</v>
      </c>
      <c r="Q72" s="73">
        <f t="shared" si="24"/>
        <v>78201.393237447191</v>
      </c>
      <c r="R72" s="73">
        <f>SUM(Q72:$Q$102)</f>
        <v>1226421.8723137288</v>
      </c>
      <c r="S72" s="73">
        <f t="shared" si="23"/>
        <v>15.530093536658333</v>
      </c>
      <c r="T72" s="73"/>
      <c r="U72" s="73"/>
      <c r="V72" s="73"/>
      <c r="W72" s="73">
        <f t="shared" si="13"/>
        <v>0.98054936028789574</v>
      </c>
      <c r="X72" s="73">
        <f t="shared" si="14"/>
        <v>-1.9642292656811333E-2</v>
      </c>
      <c r="Y72" s="73"/>
      <c r="Z72" s="73"/>
      <c r="AA72" s="73"/>
      <c r="AB72" s="73"/>
      <c r="AC72" s="73"/>
      <c r="AD72" s="73"/>
      <c r="AE72" s="85"/>
    </row>
    <row r="73" spans="1:31" ht="15" x14ac:dyDescent="0.25">
      <c r="A73" s="59">
        <v>71</v>
      </c>
      <c r="B73" s="58">
        <v>28429</v>
      </c>
      <c r="C73" s="58">
        <v>36513</v>
      </c>
      <c r="D73" s="58">
        <v>64942</v>
      </c>
      <c r="E73" s="112">
        <v>3.0855026586809806E-2</v>
      </c>
      <c r="F73" s="181">
        <v>1.4363591285621397E-2</v>
      </c>
      <c r="G73" s="75">
        <f t="shared" si="15"/>
        <v>524.45780861189405</v>
      </c>
      <c r="H73" s="75">
        <f t="shared" si="16"/>
        <v>877.177550836416</v>
      </c>
      <c r="I73" s="75">
        <f t="shared" si="17"/>
        <v>1401.6353594483101</v>
      </c>
      <c r="J73" s="73">
        <f t="shared" si="18"/>
        <v>2.1582879483975085E-2</v>
      </c>
      <c r="K73" s="73">
        <f t="shared" si="19"/>
        <v>2.135163576353849E-2</v>
      </c>
      <c r="L73" s="73">
        <f t="shared" ref="L73:L77" si="25">((105*K73+90*(K72+K74)+45*(K71+K75)-30*(K70+K76))/315)</f>
        <v>2.1367968055119892E-2</v>
      </c>
      <c r="M73" s="73">
        <f t="shared" si="12"/>
        <v>77432.117726583499</v>
      </c>
      <c r="N73" s="73">
        <f t="shared" si="20"/>
        <v>1654.5670180219167</v>
      </c>
      <c r="O73" s="73">
        <f t="shared" si="21"/>
        <v>13413.023773168798</v>
      </c>
      <c r="P73" s="73">
        <f t="shared" si="22"/>
        <v>166808.4092326934</v>
      </c>
      <c r="Q73" s="73">
        <f t="shared" si="24"/>
        <v>76604.834217572541</v>
      </c>
      <c r="R73" s="73">
        <f>SUM(Q73:$Q$102)</f>
        <v>1148220.4790762812</v>
      </c>
      <c r="S73" s="73">
        <f t="shared" si="23"/>
        <v>14.828736611992229</v>
      </c>
      <c r="T73" s="73"/>
      <c r="U73" s="73"/>
      <c r="V73" s="73"/>
      <c r="W73" s="73">
        <f t="shared" si="13"/>
        <v>0.97864836423646151</v>
      </c>
      <c r="X73" s="73">
        <f t="shared" si="14"/>
        <v>-2.1582879483975179E-2</v>
      </c>
      <c r="Y73" s="73"/>
      <c r="Z73" s="73"/>
      <c r="AA73" s="73"/>
      <c r="AB73" s="73"/>
      <c r="AC73" s="73"/>
      <c r="AD73" s="73"/>
      <c r="AE73" s="85"/>
    </row>
    <row r="74" spans="1:31" ht="15" x14ac:dyDescent="0.25">
      <c r="A74" s="59">
        <v>72</v>
      </c>
      <c r="B74" s="58">
        <v>26927</v>
      </c>
      <c r="C74" s="58">
        <v>35058</v>
      </c>
      <c r="D74" s="58">
        <v>61985</v>
      </c>
      <c r="E74" s="112">
        <v>3.3586073966388519E-2</v>
      </c>
      <c r="F74" s="181">
        <v>1.6242838002920177E-2</v>
      </c>
      <c r="G74" s="75">
        <f t="shared" si="15"/>
        <v>569.44141470637555</v>
      </c>
      <c r="H74" s="75">
        <f t="shared" si="16"/>
        <v>904.37221369294366</v>
      </c>
      <c r="I74" s="75">
        <f t="shared" si="17"/>
        <v>1473.8136283993192</v>
      </c>
      <c r="J74" s="73">
        <f t="shared" si="18"/>
        <v>2.3776940040321354E-2</v>
      </c>
      <c r="K74" s="73">
        <f t="shared" si="19"/>
        <v>2.349649570131962E-2</v>
      </c>
      <c r="L74" s="73">
        <f t="shared" si="25"/>
        <v>2.347900452394636E-2</v>
      </c>
      <c r="M74" s="73">
        <f t="shared" ref="M74:M102" si="26">M73*(1-L73)</f>
        <v>75777.550708561583</v>
      </c>
      <c r="N74" s="73">
        <f t="shared" si="20"/>
        <v>1779.1814558998885</v>
      </c>
      <c r="O74" s="73">
        <f t="shared" si="21"/>
        <v>12806.258253327966</v>
      </c>
      <c r="P74" s="73">
        <f t="shared" si="22"/>
        <v>153395.38545952461</v>
      </c>
      <c r="Q74" s="73">
        <f t="shared" si="24"/>
        <v>74887.959980611631</v>
      </c>
      <c r="R74" s="73">
        <f>SUM(Q74:$Q$102)</f>
        <v>1071615.6448587088</v>
      </c>
      <c r="S74" s="73">
        <f t="shared" si="23"/>
        <v>14.141597806190831</v>
      </c>
      <c r="T74" s="73"/>
      <c r="U74" s="73"/>
      <c r="V74" s="73"/>
      <c r="W74" s="73">
        <f t="shared" si="13"/>
        <v>0.97650350429868038</v>
      </c>
      <c r="X74" s="73">
        <f t="shared" si="14"/>
        <v>-2.3776940040321423E-2</v>
      </c>
      <c r="Y74" s="73"/>
      <c r="Z74" s="73"/>
      <c r="AA74" s="73"/>
      <c r="AB74" s="73"/>
      <c r="AC74" s="73"/>
      <c r="AD74" s="73"/>
      <c r="AE74" s="85"/>
    </row>
    <row r="75" spans="1:31" ht="15" x14ac:dyDescent="0.25">
      <c r="A75" s="59">
        <v>73</v>
      </c>
      <c r="B75" s="58">
        <v>25630</v>
      </c>
      <c r="C75" s="58">
        <v>34004</v>
      </c>
      <c r="D75" s="58">
        <v>59634</v>
      </c>
      <c r="E75" s="112">
        <v>3.6562535854681111E-2</v>
      </c>
      <c r="F75" s="181">
        <v>1.8381049281265809E-2</v>
      </c>
      <c r="G75" s="75">
        <f t="shared" si="15"/>
        <v>625.02919976016256</v>
      </c>
      <c r="H75" s="75">
        <f t="shared" si="16"/>
        <v>937.09779395547685</v>
      </c>
      <c r="I75" s="75">
        <f t="shared" si="17"/>
        <v>1562.1269937156394</v>
      </c>
      <c r="J75" s="73">
        <f t="shared" si="18"/>
        <v>2.6195240864534317E-2</v>
      </c>
      <c r="K75" s="73">
        <f t="shared" si="19"/>
        <v>2.5855121847363161E-2</v>
      </c>
      <c r="L75" s="73">
        <f t="shared" si="25"/>
        <v>2.5821067802676203E-2</v>
      </c>
      <c r="M75" s="73">
        <f t="shared" si="26"/>
        <v>73998.369252661694</v>
      </c>
      <c r="N75" s="73">
        <f t="shared" si="20"/>
        <v>1910.7169097604492</v>
      </c>
      <c r="O75" s="73">
        <f t="shared" si="21"/>
        <v>12200.565910110492</v>
      </c>
      <c r="P75" s="73">
        <f t="shared" si="22"/>
        <v>140589.12720619666</v>
      </c>
      <c r="Q75" s="73">
        <f t="shared" si="24"/>
        <v>73043.010797781462</v>
      </c>
      <c r="R75" s="73">
        <f>SUM(Q75:$Q$102)</f>
        <v>996727.6848780968</v>
      </c>
      <c r="S75" s="73">
        <f t="shared" si="23"/>
        <v>13.469589869944937</v>
      </c>
      <c r="T75" s="73"/>
      <c r="U75" s="73"/>
      <c r="V75" s="73"/>
      <c r="W75" s="73">
        <f t="shared" si="13"/>
        <v>0.97414487815263684</v>
      </c>
      <c r="X75" s="73">
        <f t="shared" si="14"/>
        <v>-2.6195240864534262E-2</v>
      </c>
      <c r="Y75" s="73"/>
      <c r="Z75" s="73"/>
      <c r="AA75" s="73"/>
      <c r="AB75" s="73"/>
      <c r="AC75" s="73"/>
      <c r="AD75" s="73"/>
      <c r="AE75" s="85"/>
    </row>
    <row r="76" spans="1:31" ht="15" x14ac:dyDescent="0.25">
      <c r="A76" s="59">
        <v>74</v>
      </c>
      <c r="B76" s="58">
        <v>24487</v>
      </c>
      <c r="C76" s="58">
        <v>33664</v>
      </c>
      <c r="D76" s="58">
        <v>58151</v>
      </c>
      <c r="E76" s="112">
        <v>3.9814644752471068E-2</v>
      </c>
      <c r="F76" s="181">
        <v>2.0794627196585896E-2</v>
      </c>
      <c r="G76" s="75">
        <f t="shared" si="15"/>
        <v>700.03032994586761</v>
      </c>
      <c r="H76" s="75">
        <f t="shared" si="16"/>
        <v>974.94120605375906</v>
      </c>
      <c r="I76" s="75">
        <f t="shared" si="17"/>
        <v>1674.9715359996267</v>
      </c>
      <c r="J76" s="73">
        <f t="shared" si="18"/>
        <v>2.8803830303857657E-2</v>
      </c>
      <c r="K76" s="73">
        <f t="shared" si="19"/>
        <v>2.8392954368219536E-2</v>
      </c>
      <c r="L76" s="73">
        <f t="shared" si="25"/>
        <v>2.8388915644977634E-2</v>
      </c>
      <c r="M76" s="73">
        <f t="shared" si="26"/>
        <v>72087.652342901245</v>
      </c>
      <c r="N76" s="73">
        <f t="shared" si="20"/>
        <v>2046.4902814070956</v>
      </c>
      <c r="O76" s="73">
        <f t="shared" si="21"/>
        <v>11595.643190745863</v>
      </c>
      <c r="P76" s="73">
        <f t="shared" si="22"/>
        <v>128388.56129608622</v>
      </c>
      <c r="Q76" s="73">
        <f t="shared" si="24"/>
        <v>71064.407202197704</v>
      </c>
      <c r="R76" s="73">
        <f>SUM(Q76:$Q$102)</f>
        <v>923684.67408031528</v>
      </c>
      <c r="S76" s="73">
        <f t="shared" si="23"/>
        <v>12.8133549097507</v>
      </c>
      <c r="T76" s="73"/>
      <c r="U76" s="73"/>
      <c r="V76" s="73"/>
      <c r="W76" s="73">
        <f t="shared" si="13"/>
        <v>0.97160704563178046</v>
      </c>
      <c r="X76" s="73">
        <f t="shared" si="14"/>
        <v>-2.880383030385756E-2</v>
      </c>
      <c r="Y76" s="73"/>
      <c r="Z76" s="73"/>
      <c r="AA76" s="73"/>
      <c r="AB76" s="73"/>
      <c r="AC76" s="73"/>
      <c r="AD76" s="73"/>
      <c r="AE76" s="85"/>
    </row>
    <row r="77" spans="1:31" ht="15" x14ac:dyDescent="0.25">
      <c r="A77" s="59">
        <v>75</v>
      </c>
      <c r="B77" s="58">
        <v>22766</v>
      </c>
      <c r="C77" s="58">
        <v>32445</v>
      </c>
      <c r="D77" s="58">
        <v>55211</v>
      </c>
      <c r="E77" s="112">
        <v>4.3405551601663803E-2</v>
      </c>
      <c r="F77" s="181">
        <v>2.351467687967394E-2</v>
      </c>
      <c r="G77" s="75">
        <f t="shared" si="15"/>
        <v>762.93369136102092</v>
      </c>
      <c r="H77" s="75">
        <f t="shared" si="16"/>
        <v>988.17078776347819</v>
      </c>
      <c r="I77" s="75">
        <f t="shared" si="17"/>
        <v>1751.104479124499</v>
      </c>
      <c r="J77" s="73">
        <f t="shared" si="18"/>
        <v>3.1716586896171031E-2</v>
      </c>
      <c r="K77" s="73">
        <f t="shared" si="19"/>
        <v>3.1218891563950524E-2</v>
      </c>
      <c r="L77" s="73">
        <f t="shared" si="25"/>
        <v>3.1227452268057804E-2</v>
      </c>
      <c r="M77" s="73">
        <f t="shared" si="26"/>
        <v>70041.162061494149</v>
      </c>
      <c r="N77" s="73">
        <f t="shared" si="20"/>
        <v>2187.2070450746105</v>
      </c>
      <c r="O77" s="73">
        <f t="shared" si="21"/>
        <v>10991.663857906849</v>
      </c>
      <c r="P77" s="73">
        <f t="shared" si="22"/>
        <v>116792.91810534036</v>
      </c>
      <c r="Q77" s="73">
        <f t="shared" si="24"/>
        <v>68947.558538956844</v>
      </c>
      <c r="R77" s="73">
        <f>SUM(Q77:$Q$102)</f>
        <v>852620.26687811757</v>
      </c>
      <c r="S77" s="73">
        <f t="shared" si="23"/>
        <v>12.173131367088702</v>
      </c>
      <c r="T77" s="73"/>
      <c r="U77" s="73"/>
      <c r="V77" s="73"/>
      <c r="W77" s="73">
        <f t="shared" si="13"/>
        <v>0.96878110843604948</v>
      </c>
      <c r="X77" s="73">
        <f t="shared" si="14"/>
        <v>-3.1716586896170858E-2</v>
      </c>
      <c r="Y77" s="73"/>
      <c r="Z77" s="73"/>
      <c r="AA77" s="73"/>
      <c r="AB77" s="73"/>
      <c r="AC77" s="73"/>
      <c r="AD77" s="73"/>
      <c r="AE77" s="85"/>
    </row>
    <row r="78" spans="1:31" ht="15" x14ac:dyDescent="0.25">
      <c r="A78" s="59">
        <v>76</v>
      </c>
      <c r="B78" s="58">
        <v>20534</v>
      </c>
      <c r="C78" s="58">
        <v>30057</v>
      </c>
      <c r="D78" s="58">
        <v>50591</v>
      </c>
      <c r="E78" s="112">
        <v>4.7432954390367231E-2</v>
      </c>
      <c r="F78" s="181">
        <v>2.6594455972348968E-2</v>
      </c>
      <c r="G78" s="75">
        <f t="shared" si="15"/>
        <v>799.3495631608929</v>
      </c>
      <c r="H78" s="75">
        <f t="shared" si="16"/>
        <v>973.98828545180072</v>
      </c>
      <c r="I78" s="75">
        <f t="shared" si="17"/>
        <v>1773.3378486126935</v>
      </c>
      <c r="J78" s="73">
        <f t="shared" si="18"/>
        <v>3.5052437164963993E-2</v>
      </c>
      <c r="K78" s="73">
        <f t="shared" si="19"/>
        <v>3.4445216025417613E-2</v>
      </c>
      <c r="L78">
        <f>IF(T78=1,1-V78,((105*K78+90*(K77+K79)+45*(K76+K80)-30*(K75+K81))/315))</f>
        <v>3.1402771404275942E-2</v>
      </c>
      <c r="M78" s="73">
        <f t="shared" si="26"/>
        <v>67853.955016419539</v>
      </c>
      <c r="N78" s="73">
        <f t="shared" si="20"/>
        <v>2130.8022382566414</v>
      </c>
      <c r="O78" s="73">
        <f t="shared" si="21"/>
        <v>10388.7045848171</v>
      </c>
      <c r="P78" s="73">
        <f t="shared" si="22"/>
        <v>105801.25424743349</v>
      </c>
      <c r="Q78" s="73">
        <f t="shared" si="24"/>
        <v>66788.553897291218</v>
      </c>
      <c r="R78" s="73">
        <f>SUM(Q78:$Q$102)</f>
        <v>783672.70833916077</v>
      </c>
      <c r="S78" s="73">
        <f t="shared" si="23"/>
        <v>11.549403541024615</v>
      </c>
      <c r="T78" s="73">
        <f>IF(U78=$U$62,1,0)</f>
        <v>1</v>
      </c>
      <c r="U78" s="73">
        <f>ABS(W78-V78)</f>
        <v>3.0424446211416711E-3</v>
      </c>
      <c r="V78" s="73">
        <f>$W$2^($AC$62+$AE$62*$AD$62^A77)</f>
        <v>0.96859722859572406</v>
      </c>
      <c r="W78" s="73">
        <f t="shared" si="13"/>
        <v>0.96555478397458239</v>
      </c>
      <c r="X78" s="73">
        <f t="shared" si="14"/>
        <v>-3.5052437164963951E-2</v>
      </c>
      <c r="Y78" s="73"/>
      <c r="Z78" s="73"/>
      <c r="AA78" s="73"/>
      <c r="AB78" s="73"/>
      <c r="AC78" s="73"/>
      <c r="AD78" s="73"/>
      <c r="AE78" s="85"/>
    </row>
    <row r="79" spans="1:31" ht="15" x14ac:dyDescent="0.25">
      <c r="A79" s="59">
        <v>77</v>
      </c>
      <c r="B79" s="58">
        <v>17705</v>
      </c>
      <c r="C79" s="58">
        <v>26860</v>
      </c>
      <c r="D79" s="58">
        <v>44565</v>
      </c>
      <c r="E79" s="112">
        <v>5.2022909732413122E-2</v>
      </c>
      <c r="F79" s="181">
        <v>3.0114666681286956E-2</v>
      </c>
      <c r="G79" s="75">
        <f t="shared" si="15"/>
        <v>808.87994705936762</v>
      </c>
      <c r="H79" s="75">
        <f t="shared" si="16"/>
        <v>921.06561681237429</v>
      </c>
      <c r="I79" s="75">
        <f t="shared" si="17"/>
        <v>1729.9455638717418</v>
      </c>
      <c r="J79" s="73">
        <f t="shared" si="18"/>
        <v>3.8818480059951574E-2</v>
      </c>
      <c r="K79" s="73">
        <f t="shared" si="19"/>
        <v>3.8074698077011693E-2</v>
      </c>
      <c r="L79" s="73">
        <f t="shared" ref="L79:L102" si="27">IF(T79=1,1-V79,((105*K79+90*(K78+K80)+45*(K77+K81)-30*(K76+K82))/315))</f>
        <v>3.4773727839370938E-2</v>
      </c>
      <c r="M79" s="73">
        <f t="shared" si="26"/>
        <v>65723.152778162897</v>
      </c>
      <c r="N79" s="73">
        <f t="shared" si="20"/>
        <v>2285.4390274532343</v>
      </c>
      <c r="O79" s="73">
        <f t="shared" si="21"/>
        <v>9817.0443605400342</v>
      </c>
      <c r="P79" s="73">
        <f t="shared" si="22"/>
        <v>95412.549662616395</v>
      </c>
      <c r="Q79" s="73">
        <f t="shared" si="24"/>
        <v>64580.43326443628</v>
      </c>
      <c r="R79" s="73">
        <f>SUM(Q79:$Q$102)</f>
        <v>716884.15444186947</v>
      </c>
      <c r="S79" s="73">
        <f t="shared" si="23"/>
        <v>10.907634891795096</v>
      </c>
      <c r="T79" s="73">
        <f>IF(T78=1,1,IF(U79=$U$62,1,T78))</f>
        <v>1</v>
      </c>
      <c r="U79" s="73">
        <f t="shared" ref="U79:U87" si="28">ABS(W79-V79)</f>
        <v>3.3009702376407546E-3</v>
      </c>
      <c r="V79" s="73">
        <f t="shared" ref="V79:V103" si="29">$W$2^($AC$62+$AE$62*$AD$62^A78)</f>
        <v>0.96522627216062906</v>
      </c>
      <c r="W79" s="73">
        <f t="shared" si="13"/>
        <v>0.96192530192298831</v>
      </c>
      <c r="X79" s="73">
        <f t="shared" si="14"/>
        <v>-3.8818480059951546E-2</v>
      </c>
      <c r="Y79" s="73"/>
      <c r="Z79" s="73"/>
      <c r="AA79" s="73"/>
      <c r="AB79" s="73"/>
      <c r="AC79" s="73"/>
      <c r="AD79" s="73"/>
      <c r="AE79" s="85"/>
    </row>
    <row r="80" spans="1:31" ht="15" x14ac:dyDescent="0.25">
      <c r="A80" s="59">
        <v>78</v>
      </c>
      <c r="B80" s="58">
        <v>16323</v>
      </c>
      <c r="C80" s="58">
        <v>25513</v>
      </c>
      <c r="D80" s="58">
        <v>41836</v>
      </c>
      <c r="E80" s="112">
        <v>5.7317544019451147E-2</v>
      </c>
      <c r="F80" s="181">
        <v>3.4185597720305556E-2</v>
      </c>
      <c r="G80" s="75">
        <f t="shared" si="15"/>
        <v>872.17715463815568</v>
      </c>
      <c r="H80" s="75">
        <f t="shared" si="16"/>
        <v>935.5942710295011</v>
      </c>
      <c r="I80" s="75">
        <f t="shared" si="17"/>
        <v>1807.7714256676568</v>
      </c>
      <c r="J80" s="73">
        <f t="shared" si="18"/>
        <v>4.3210905097706684E-2</v>
      </c>
      <c r="K80" s="73">
        <f t="shared" si="19"/>
        <v>4.2290617025374067E-2</v>
      </c>
      <c r="L80" s="73">
        <f t="shared" si="27"/>
        <v>3.8572302817289628E-2</v>
      </c>
      <c r="M80" s="73">
        <f t="shared" si="26"/>
        <v>63437.713750709663</v>
      </c>
      <c r="N80" s="73">
        <f t="shared" si="20"/>
        <v>2446.9387048289136</v>
      </c>
      <c r="O80" s="73">
        <f t="shared" si="21"/>
        <v>9244.5552504971565</v>
      </c>
      <c r="P80" s="73">
        <f t="shared" si="22"/>
        <v>85595.505302076359</v>
      </c>
      <c r="Q80" s="73">
        <f t="shared" si="24"/>
        <v>62214.24439829521</v>
      </c>
      <c r="R80" s="73">
        <f>SUM(Q80:$Q$102)</f>
        <v>652303.72117743315</v>
      </c>
      <c r="S80" s="73">
        <f t="shared" si="23"/>
        <v>10.282585588452672</v>
      </c>
      <c r="T80" s="73">
        <f t="shared" ref="T80:T87" si="30">IF(T79=1,1,IF(U80=$U$62,1,T79))</f>
        <v>1</v>
      </c>
      <c r="U80" s="73">
        <f t="shared" si="28"/>
        <v>3.7183142080844389E-3</v>
      </c>
      <c r="V80" s="73">
        <f t="shared" si="29"/>
        <v>0.96142769718271037</v>
      </c>
      <c r="W80" s="73">
        <f t="shared" si="13"/>
        <v>0.95770938297462593</v>
      </c>
      <c r="X80" s="73">
        <f>LN(W80)</f>
        <v>-4.3210905097706552E-2</v>
      </c>
      <c r="Y80" s="73"/>
      <c r="Z80" s="73"/>
      <c r="AA80" s="73"/>
      <c r="AB80" s="73"/>
      <c r="AC80" s="73"/>
      <c r="AD80" s="73"/>
      <c r="AE80" s="85"/>
    </row>
    <row r="81" spans="1:31" ht="15" x14ac:dyDescent="0.25">
      <c r="A81" s="59">
        <v>79</v>
      </c>
      <c r="B81" s="58">
        <v>14440</v>
      </c>
      <c r="C81" s="58">
        <v>23748</v>
      </c>
      <c r="D81" s="58">
        <v>38188</v>
      </c>
      <c r="E81" s="112">
        <v>6.3459240542549492E-2</v>
      </c>
      <c r="F81" s="181">
        <v>3.8945669997790006E-2</v>
      </c>
      <c r="G81" s="75">
        <f t="shared" si="15"/>
        <v>924.88177110751701</v>
      </c>
      <c r="H81" s="75">
        <f t="shared" si="16"/>
        <v>916.35143343441462</v>
      </c>
      <c r="I81" s="75">
        <f t="shared" si="17"/>
        <v>1841.2332045419316</v>
      </c>
      <c r="J81" s="73">
        <f t="shared" si="18"/>
        <v>4.8214968171727546E-2</v>
      </c>
      <c r="K81" s="73">
        <f t="shared" si="19"/>
        <v>4.7071084328910273E-2</v>
      </c>
      <c r="L81" s="73">
        <f t="shared" si="27"/>
        <v>4.2850658285668697E-2</v>
      </c>
      <c r="M81" s="73">
        <f t="shared" si="26"/>
        <v>60990.77504588075</v>
      </c>
      <c r="N81" s="73">
        <f t="shared" si="20"/>
        <v>2613.4948600691278</v>
      </c>
      <c r="O81" s="73">
        <f t="shared" si="21"/>
        <v>8671.1916741110417</v>
      </c>
      <c r="P81" s="73">
        <f t="shared" si="22"/>
        <v>76350.950051579217</v>
      </c>
      <c r="Q81" s="73">
        <f t="shared" si="24"/>
        <v>59684.027615846186</v>
      </c>
      <c r="R81" s="73">
        <f>SUM(Q81:$Q$102)</f>
        <v>590089.47677913797</v>
      </c>
      <c r="S81" s="73">
        <f t="shared" si="23"/>
        <v>9.675061127444911</v>
      </c>
      <c r="T81" s="73">
        <f t="shared" si="30"/>
        <v>1</v>
      </c>
      <c r="U81" s="73">
        <f t="shared" si="28"/>
        <v>4.2204260432415763E-3</v>
      </c>
      <c r="V81" s="73">
        <f t="shared" si="29"/>
        <v>0.9571493417143313</v>
      </c>
      <c r="W81" s="73">
        <f t="shared" si="13"/>
        <v>0.95292891567108973</v>
      </c>
      <c r="X81" s="73">
        <f t="shared" ref="X81:X102" si="31">LN(W81)</f>
        <v>-4.8214968171727546E-2</v>
      </c>
      <c r="Y81" s="84"/>
      <c r="Z81" s="84"/>
      <c r="AA81" s="73"/>
      <c r="AB81" s="73"/>
      <c r="AC81" s="73"/>
      <c r="AD81" s="73"/>
      <c r="AE81" s="85"/>
    </row>
    <row r="82" spans="1:31" ht="15" x14ac:dyDescent="0.25">
      <c r="A82" s="59">
        <v>80</v>
      </c>
      <c r="B82" s="58">
        <v>11414</v>
      </c>
      <c r="C82" s="58">
        <v>19633</v>
      </c>
      <c r="D82" s="58">
        <v>31047</v>
      </c>
      <c r="E82" s="112">
        <v>7.0573858974179379E-2</v>
      </c>
      <c r="F82" s="181">
        <v>4.455610718738872E-2</v>
      </c>
      <c r="G82" s="75">
        <f t="shared" si="15"/>
        <v>874.77005241000279</v>
      </c>
      <c r="H82" s="75">
        <f t="shared" si="16"/>
        <v>805.53002633128347</v>
      </c>
      <c r="I82" s="75">
        <f t="shared" si="17"/>
        <v>1680.3000787412861</v>
      </c>
      <c r="J82" s="73">
        <f t="shared" si="18"/>
        <v>5.4121173663841469E-2</v>
      </c>
      <c r="K82" s="73">
        <f t="shared" si="19"/>
        <v>5.2682690362468754E-2</v>
      </c>
      <c r="L82" s="73">
        <f t="shared" si="27"/>
        <v>4.7666740867247537E-2</v>
      </c>
      <c r="M82" s="73">
        <f t="shared" si="26"/>
        <v>58377.280185811622</v>
      </c>
      <c r="N82" s="73">
        <f t="shared" si="20"/>
        <v>2782.6546871517858</v>
      </c>
      <c r="O82" s="73">
        <f t="shared" si="21"/>
        <v>8097.1955148821189</v>
      </c>
      <c r="P82" s="73">
        <f t="shared" si="22"/>
        <v>67679.75837746817</v>
      </c>
      <c r="Q82" s="73">
        <f t="shared" si="24"/>
        <v>56985.952842235725</v>
      </c>
      <c r="R82" s="73">
        <f>SUM(Q82:$Q$102)</f>
        <v>530405.44916329184</v>
      </c>
      <c r="S82" s="73">
        <f t="shared" si="23"/>
        <v>9.0858198168027169</v>
      </c>
      <c r="T82" s="73">
        <f t="shared" si="30"/>
        <v>1</v>
      </c>
      <c r="U82" s="73">
        <f t="shared" si="28"/>
        <v>5.0159494952212169E-3</v>
      </c>
      <c r="V82" s="73">
        <f t="shared" si="29"/>
        <v>0.95233325913275246</v>
      </c>
      <c r="W82" s="73">
        <f t="shared" si="13"/>
        <v>0.94731730963753125</v>
      </c>
      <c r="X82" s="73">
        <f t="shared" si="31"/>
        <v>-5.4121173663841442E-2</v>
      </c>
      <c r="Y82" s="73"/>
      <c r="Z82" s="73"/>
      <c r="AA82" s="73"/>
      <c r="AB82" s="73"/>
      <c r="AC82" s="73"/>
      <c r="AD82" s="73"/>
      <c r="AE82" s="85"/>
    </row>
    <row r="83" spans="1:31" ht="15" x14ac:dyDescent="0.25">
      <c r="A83" s="59">
        <v>81</v>
      </c>
      <c r="B83" s="58">
        <v>9598</v>
      </c>
      <c r="C83" s="58">
        <v>17543</v>
      </c>
      <c r="D83" s="58">
        <v>27141</v>
      </c>
      <c r="E83" s="112">
        <v>7.8755374004359835E-2</v>
      </c>
      <c r="F83" s="181">
        <v>5.1191250433540773E-2</v>
      </c>
      <c r="G83" s="75">
        <f t="shared" si="15"/>
        <v>898.0481063556058</v>
      </c>
      <c r="H83" s="75">
        <f t="shared" si="16"/>
        <v>755.8940796938457</v>
      </c>
      <c r="I83" s="75">
        <f t="shared" si="17"/>
        <v>1653.9421860494515</v>
      </c>
      <c r="J83" s="73">
        <f t="shared" si="18"/>
        <v>6.0938881620038007E-2</v>
      </c>
      <c r="K83" s="73">
        <f t="shared" si="19"/>
        <v>5.9119256874506587E-2</v>
      </c>
      <c r="L83" s="73">
        <f t="shared" si="27"/>
        <v>5.3084760227369854E-2</v>
      </c>
      <c r="M83" s="73">
        <f t="shared" si="26"/>
        <v>55594.625498659836</v>
      </c>
      <c r="N83" s="73">
        <f t="shared" si="20"/>
        <v>2951.2273645267778</v>
      </c>
      <c r="O83" s="73">
        <f t="shared" si="21"/>
        <v>7523.1498483149217</v>
      </c>
      <c r="P83" s="73">
        <f t="shared" si="22"/>
        <v>59582.562862586041</v>
      </c>
      <c r="Q83" s="73">
        <f t="shared" si="24"/>
        <v>54119.011816396451</v>
      </c>
      <c r="R83" s="73">
        <f>SUM(Q83:$Q$102)</f>
        <v>473419.49632105615</v>
      </c>
      <c r="S83" s="73">
        <f t="shared" si="23"/>
        <v>8.5155622881652189</v>
      </c>
      <c r="T83" s="73">
        <f t="shared" si="30"/>
        <v>1</v>
      </c>
      <c r="U83" s="73">
        <f t="shared" si="28"/>
        <v>6.0344966471367334E-3</v>
      </c>
      <c r="V83" s="73">
        <f t="shared" si="29"/>
        <v>0.94691523977263015</v>
      </c>
      <c r="W83" s="73">
        <f t="shared" si="13"/>
        <v>0.94088074312549341</v>
      </c>
      <c r="X83" s="73">
        <f t="shared" si="31"/>
        <v>-6.0938881620037903E-2</v>
      </c>
      <c r="Y83" s="73"/>
      <c r="Z83" s="73"/>
      <c r="AA83" s="73"/>
      <c r="AB83" s="73"/>
      <c r="AC83" s="73"/>
      <c r="AD83" s="73"/>
      <c r="AE83" s="85"/>
    </row>
    <row r="84" spans="1:31" ht="15" x14ac:dyDescent="0.25">
      <c r="A84" s="59">
        <v>82</v>
      </c>
      <c r="B84" s="58">
        <v>9061</v>
      </c>
      <c r="C84" s="58">
        <v>17356</v>
      </c>
      <c r="D84" s="58">
        <v>26417</v>
      </c>
      <c r="E84" s="112">
        <v>8.8054285189966858E-2</v>
      </c>
      <c r="F84" s="181">
        <v>5.9023825751972819E-2</v>
      </c>
      <c r="G84" s="75">
        <f t="shared" si="15"/>
        <v>1024.4175197512402</v>
      </c>
      <c r="H84" s="75">
        <f t="shared" si="16"/>
        <v>797.85987810628967</v>
      </c>
      <c r="I84" s="75">
        <f t="shared" si="17"/>
        <v>1822.2773978575299</v>
      </c>
      <c r="J84" s="73">
        <f t="shared" si="18"/>
        <v>6.8981239272344702E-2</v>
      </c>
      <c r="K84" s="73">
        <f t="shared" si="19"/>
        <v>6.6655809869889504E-2</v>
      </c>
      <c r="L84" s="73">
        <f t="shared" si="27"/>
        <v>5.9175658021047295E-2</v>
      </c>
      <c r="M84" s="73">
        <f t="shared" si="26"/>
        <v>52643.398134133058</v>
      </c>
      <c r="N84" s="73">
        <f t="shared" si="20"/>
        <v>3115.2077250512957</v>
      </c>
      <c r="O84" s="73">
        <f t="shared" si="21"/>
        <v>6950.0343828902933</v>
      </c>
      <c r="P84" s="73">
        <f t="shared" si="22"/>
        <v>52059.413014271107</v>
      </c>
      <c r="Q84" s="73">
        <f t="shared" si="24"/>
        <v>51085.79427160741</v>
      </c>
      <c r="R84" s="73">
        <f>SUM(Q84:$Q$102)</f>
        <v>419300.48450465972</v>
      </c>
      <c r="S84" s="73">
        <f t="shared" si="23"/>
        <v>7.9649205667973897</v>
      </c>
      <c r="T84" s="73">
        <f t="shared" si="30"/>
        <v>1</v>
      </c>
      <c r="U84" s="73">
        <f t="shared" si="28"/>
        <v>7.4801518488422092E-3</v>
      </c>
      <c r="V84" s="73">
        <f t="shared" si="29"/>
        <v>0.94082434197895271</v>
      </c>
      <c r="W84" s="73">
        <f t="shared" si="13"/>
        <v>0.9333441901301105</v>
      </c>
      <c r="X84" s="73">
        <f t="shared" si="31"/>
        <v>-6.8981239272344674E-2</v>
      </c>
      <c r="Y84" s="73"/>
      <c r="Z84" s="73"/>
      <c r="AA84" s="73"/>
      <c r="AB84" s="73"/>
      <c r="AC84" s="73"/>
      <c r="AD84" s="73"/>
      <c r="AE84" s="85"/>
    </row>
    <row r="85" spans="1:31" ht="15" x14ac:dyDescent="0.25">
      <c r="A85" s="59">
        <v>83</v>
      </c>
      <c r="B85" s="58">
        <v>7693</v>
      </c>
      <c r="C85" s="58">
        <v>15097</v>
      </c>
      <c r="D85" s="58">
        <v>22790</v>
      </c>
      <c r="E85" s="112">
        <v>9.847182227724316E-2</v>
      </c>
      <c r="F85" s="181">
        <v>6.8204757958191267E-2</v>
      </c>
      <c r="G85" s="75">
        <f t="shared" si="15"/>
        <v>1029.6872308948136</v>
      </c>
      <c r="H85" s="75">
        <f t="shared" si="16"/>
        <v>757.54372877883168</v>
      </c>
      <c r="I85" s="75">
        <f t="shared" si="17"/>
        <v>1787.2309596736454</v>
      </c>
      <c r="J85" s="73">
        <f t="shared" si="18"/>
        <v>7.8421718283178829E-2</v>
      </c>
      <c r="K85" s="73">
        <f t="shared" si="19"/>
        <v>7.5425565627229685E-2</v>
      </c>
      <c r="L85" s="73">
        <f t="shared" si="27"/>
        <v>6.6017548622110844E-2</v>
      </c>
      <c r="M85" s="73">
        <f t="shared" si="26"/>
        <v>49528.190409081762</v>
      </c>
      <c r="N85" s="73">
        <f t="shared" si="20"/>
        <v>3269.7297184967174</v>
      </c>
      <c r="O85" s="73">
        <f t="shared" si="21"/>
        <v>6379.2795365988859</v>
      </c>
      <c r="P85" s="73">
        <f t="shared" si="22"/>
        <v>45109.378631380816</v>
      </c>
      <c r="Q85" s="73">
        <f t="shared" si="24"/>
        <v>47893.325549833404</v>
      </c>
      <c r="R85" s="73">
        <f>SUM(Q85:$Q$102)</f>
        <v>368214.6902330523</v>
      </c>
      <c r="S85" s="73">
        <f t="shared" si="23"/>
        <v>7.4344466694978308</v>
      </c>
      <c r="T85" s="73">
        <f t="shared" si="30"/>
        <v>1</v>
      </c>
      <c r="U85" s="73">
        <f t="shared" si="28"/>
        <v>9.4080170051188405E-3</v>
      </c>
      <c r="V85" s="73">
        <f t="shared" si="29"/>
        <v>0.93398245137788916</v>
      </c>
      <c r="W85" s="73">
        <f t="shared" si="13"/>
        <v>0.92457443437277032</v>
      </c>
      <c r="X85" s="73">
        <f t="shared" si="31"/>
        <v>-7.8421718283178593E-2</v>
      </c>
      <c r="Y85" s="73"/>
      <c r="Z85" s="73"/>
      <c r="AA85" s="73"/>
      <c r="AB85" s="73"/>
      <c r="AC85" s="73"/>
      <c r="AD85" s="73"/>
      <c r="AE85" s="85"/>
    </row>
    <row r="86" spans="1:31" ht="15" x14ac:dyDescent="0.25">
      <c r="A86" s="59">
        <v>84</v>
      </c>
      <c r="B86" s="58">
        <v>6744</v>
      </c>
      <c r="C86" s="58">
        <v>13983</v>
      </c>
      <c r="D86" s="58">
        <v>20727</v>
      </c>
      <c r="E86" s="112">
        <v>0.10996069443103484</v>
      </c>
      <c r="F86" s="181">
        <v>7.8838291064003835E-2</v>
      </c>
      <c r="G86" s="75">
        <f t="shared" si="15"/>
        <v>1102.3958239479657</v>
      </c>
      <c r="H86" s="75">
        <f t="shared" si="16"/>
        <v>741.57492324289899</v>
      </c>
      <c r="I86" s="75">
        <f t="shared" si="17"/>
        <v>1843.9707471908646</v>
      </c>
      <c r="J86" s="73">
        <f t="shared" si="18"/>
        <v>8.8964671548746307E-2</v>
      </c>
      <c r="K86" s="73">
        <f t="shared" si="19"/>
        <v>8.5122105777381329E-2</v>
      </c>
      <c r="L86" s="73">
        <f t="shared" si="27"/>
        <v>7.3696106553125418E-2</v>
      </c>
      <c r="M86" s="73">
        <f t="shared" si="26"/>
        <v>46258.460690585045</v>
      </c>
      <c r="N86" s="73">
        <f t="shared" si="20"/>
        <v>3409.0684480369164</v>
      </c>
      <c r="O86" s="73">
        <f t="shared" si="21"/>
        <v>5812.8147703584709</v>
      </c>
      <c r="P86" s="73">
        <f t="shared" si="22"/>
        <v>38730.09909478193</v>
      </c>
      <c r="Q86" s="73">
        <f t="shared" si="24"/>
        <v>44553.926466566583</v>
      </c>
      <c r="R86" s="73">
        <f>SUM(Q86:$Q$102)</f>
        <v>320321.36468321894</v>
      </c>
      <c r="S86" s="73">
        <f t="shared" si="23"/>
        <v>6.9246006006510665</v>
      </c>
      <c r="T86" s="73">
        <f t="shared" si="30"/>
        <v>1</v>
      </c>
      <c r="U86" s="73">
        <f t="shared" si="28"/>
        <v>1.1425999224255912E-2</v>
      </c>
      <c r="V86" s="73">
        <f t="shared" si="29"/>
        <v>0.92630389344687458</v>
      </c>
      <c r="W86" s="73">
        <f t="shared" si="13"/>
        <v>0.91487789422261867</v>
      </c>
      <c r="X86" s="73">
        <f t="shared" si="31"/>
        <v>-8.8964671548746169E-2</v>
      </c>
      <c r="Y86" s="73"/>
      <c r="Z86" s="73"/>
      <c r="AA86" s="73"/>
      <c r="AB86" s="73"/>
      <c r="AC86" s="73"/>
      <c r="AD86" s="73"/>
      <c r="AE86" s="85"/>
    </row>
    <row r="87" spans="1:31" ht="15" x14ac:dyDescent="0.25">
      <c r="A87" s="59">
        <v>85</v>
      </c>
      <c r="B87" s="58">
        <v>5903</v>
      </c>
      <c r="C87" s="58">
        <v>12679</v>
      </c>
      <c r="D87" s="58">
        <v>18582</v>
      </c>
      <c r="E87" s="112">
        <v>0.12243082982235534</v>
      </c>
      <c r="F87" s="181">
        <v>9.0955227915066356E-2</v>
      </c>
      <c r="G87" s="75">
        <f t="shared" si="15"/>
        <v>1153.2213347351262</v>
      </c>
      <c r="H87" s="75">
        <f t="shared" si="16"/>
        <v>722.70918844136361</v>
      </c>
      <c r="I87" s="75">
        <f t="shared" si="17"/>
        <v>1875.9305231764897</v>
      </c>
      <c r="J87" s="73">
        <f t="shared" si="18"/>
        <v>0.10095417733163758</v>
      </c>
      <c r="K87" s="73">
        <f t="shared" si="19"/>
        <v>9.6025545541531643E-2</v>
      </c>
      <c r="L87" s="73">
        <f t="shared" si="27"/>
        <v>8.2304867804330439E-2</v>
      </c>
      <c r="M87" s="73">
        <f t="shared" si="26"/>
        <v>42849.392242548129</v>
      </c>
      <c r="N87" s="73">
        <f t="shared" si="20"/>
        <v>3526.713564018828</v>
      </c>
      <c r="O87" s="73">
        <f t="shared" si="21"/>
        <v>5253.1053206522465</v>
      </c>
      <c r="P87" s="73">
        <f t="shared" si="22"/>
        <v>32917.284324423468</v>
      </c>
      <c r="Q87" s="73">
        <f t="shared" si="24"/>
        <v>41086.035460538711</v>
      </c>
      <c r="R87" s="73">
        <f>SUM(Q87:$Q$102)</f>
        <v>275767.43821665237</v>
      </c>
      <c r="S87" s="73">
        <f t="shared" si="23"/>
        <v>6.4357374465354447</v>
      </c>
      <c r="T87" s="73">
        <f t="shared" si="30"/>
        <v>1</v>
      </c>
      <c r="U87" s="73">
        <f t="shared" si="28"/>
        <v>1.3720677737201203E-2</v>
      </c>
      <c r="V87" s="73">
        <f t="shared" si="29"/>
        <v>0.91769513219566956</v>
      </c>
      <c r="W87" s="73">
        <f t="shared" si="13"/>
        <v>0.90397445445846836</v>
      </c>
      <c r="X87" s="73">
        <f t="shared" si="31"/>
        <v>-0.10095417733163729</v>
      </c>
      <c r="Y87" s="73"/>
      <c r="Z87" s="73"/>
      <c r="AA87" s="73"/>
      <c r="AB87" s="73"/>
      <c r="AC87" s="73"/>
      <c r="AD87" s="73"/>
      <c r="AE87" s="85"/>
    </row>
    <row r="88" spans="1:31" x14ac:dyDescent="0.3">
      <c r="A88" s="59">
        <v>86</v>
      </c>
      <c r="B88" s="58">
        <v>5083</v>
      </c>
      <c r="C88" s="58">
        <v>11172</v>
      </c>
      <c r="D88" s="58">
        <v>16255</v>
      </c>
      <c r="E88" s="112">
        <v>0.13575616406105456</v>
      </c>
      <c r="F88" s="181">
        <v>0.10448947297879195</v>
      </c>
      <c r="G88" s="75">
        <f t="shared" si="15"/>
        <v>1167.3563921190637</v>
      </c>
      <c r="H88" s="75">
        <f t="shared" si="16"/>
        <v>690.0485819223403</v>
      </c>
      <c r="I88" s="75">
        <f t="shared" si="17"/>
        <v>1857.4049740414039</v>
      </c>
      <c r="J88" s="73">
        <f t="shared" si="18"/>
        <v>0.11426668557621679</v>
      </c>
      <c r="K88" s="73">
        <f t="shared" si="19"/>
        <v>0.10797996471828364</v>
      </c>
      <c r="L88" s="73">
        <f t="shared" si="27"/>
        <v>9.1945402863094272E-2</v>
      </c>
      <c r="M88" s="73">
        <f t="shared" si="26"/>
        <v>39322.678678529301</v>
      </c>
      <c r="N88" s="73">
        <f t="shared" si="20"/>
        <v>3615.5395327533843</v>
      </c>
      <c r="O88" s="73">
        <f t="shared" si="21"/>
        <v>4703.1699333402321</v>
      </c>
      <c r="P88" s="73">
        <f t="shared" si="22"/>
        <v>27664.179003771227</v>
      </c>
      <c r="Q88" s="73">
        <f t="shared" si="24"/>
        <v>37514.908912152605</v>
      </c>
      <c r="R88" s="73">
        <f>SUM(Q88:$Q$102)</f>
        <v>234681.4027561137</v>
      </c>
      <c r="S88" s="73">
        <f t="shared" si="23"/>
        <v>5.9680929845771882</v>
      </c>
      <c r="T88" s="73">
        <f>T87</f>
        <v>1</v>
      </c>
      <c r="U88" s="73"/>
      <c r="V88" s="73">
        <f t="shared" si="29"/>
        <v>0.90805459713690573</v>
      </c>
      <c r="W88" s="73">
        <f t="shared" si="13"/>
        <v>0.89202003528171636</v>
      </c>
      <c r="X88" s="73">
        <f t="shared" si="31"/>
        <v>-0.11426668557621655</v>
      </c>
      <c r="Y88" s="73"/>
      <c r="Z88" s="73"/>
      <c r="AA88" s="73"/>
      <c r="AB88" s="73"/>
      <c r="AC88" s="73"/>
      <c r="AD88" s="73"/>
      <c r="AE88" s="85"/>
    </row>
    <row r="89" spans="1:31" x14ac:dyDescent="0.3">
      <c r="A89" s="59">
        <v>87</v>
      </c>
      <c r="B89" s="58">
        <v>3994</v>
      </c>
      <c r="C89" s="58">
        <v>9429</v>
      </c>
      <c r="D89" s="58">
        <v>13423</v>
      </c>
      <c r="E89" s="112">
        <v>0.14977762948520215</v>
      </c>
      <c r="F89" s="181">
        <v>0.11926462861426898</v>
      </c>
      <c r="G89" s="75">
        <f t="shared" si="15"/>
        <v>1124.5461832039423</v>
      </c>
      <c r="H89" s="75">
        <f t="shared" si="16"/>
        <v>598.21185216389745</v>
      </c>
      <c r="I89" s="75">
        <f t="shared" si="17"/>
        <v>1722.7580353678397</v>
      </c>
      <c r="J89" s="73">
        <f t="shared" si="18"/>
        <v>0.12834374099440063</v>
      </c>
      <c r="K89" s="73">
        <f t="shared" si="19"/>
        <v>0.12044901055598434</v>
      </c>
      <c r="L89" s="73">
        <f t="shared" si="27"/>
        <v>0.10272730812055275</v>
      </c>
      <c r="M89" s="73">
        <f t="shared" si="26"/>
        <v>35707.139145775916</v>
      </c>
      <c r="N89" s="73">
        <f t="shared" si="20"/>
        <v>3668.0982851315748</v>
      </c>
      <c r="O89" s="73">
        <f t="shared" si="21"/>
        <v>4166.5708088640722</v>
      </c>
      <c r="P89" s="73">
        <f t="shared" si="22"/>
        <v>22961.009070430995</v>
      </c>
      <c r="Q89" s="73">
        <f t="shared" si="24"/>
        <v>33873.090003210127</v>
      </c>
      <c r="R89" s="73">
        <f>SUM(Q89:$Q$102)</f>
        <v>197166.49384396107</v>
      </c>
      <c r="S89" s="73">
        <f t="shared" si="23"/>
        <v>5.5217667547943412</v>
      </c>
      <c r="T89" s="73">
        <f t="shared" ref="T89:T102" si="32">T88</f>
        <v>1</v>
      </c>
      <c r="U89" s="73"/>
      <c r="V89" s="73">
        <f t="shared" si="29"/>
        <v>0.89727269187944725</v>
      </c>
      <c r="W89" s="73">
        <f t="shared" si="13"/>
        <v>0.87955098944401566</v>
      </c>
      <c r="X89" s="73">
        <f t="shared" si="31"/>
        <v>-0.12834374099440052</v>
      </c>
      <c r="Y89" s="73"/>
      <c r="Z89" s="73"/>
      <c r="AA89" s="73"/>
      <c r="AB89" s="73"/>
      <c r="AC89" s="73"/>
      <c r="AD89" s="73"/>
      <c r="AE89" s="85"/>
    </row>
    <row r="90" spans="1:31" x14ac:dyDescent="0.3">
      <c r="A90" s="59">
        <v>88</v>
      </c>
      <c r="B90" s="58">
        <v>3210</v>
      </c>
      <c r="C90" s="58">
        <v>7765</v>
      </c>
      <c r="D90" s="58">
        <v>10975</v>
      </c>
      <c r="E90" s="112">
        <v>0.16429922733292773</v>
      </c>
      <c r="F90" s="181">
        <v>0.13499689438027007</v>
      </c>
      <c r="G90" s="75">
        <f t="shared" si="15"/>
        <v>1048.2508848627972</v>
      </c>
      <c r="H90" s="75">
        <f t="shared" si="16"/>
        <v>527.40051973869799</v>
      </c>
      <c r="I90" s="75">
        <f t="shared" si="17"/>
        <v>1575.6514046014952</v>
      </c>
      <c r="J90" s="73">
        <f t="shared" si="18"/>
        <v>0.14356732615958953</v>
      </c>
      <c r="K90" s="73">
        <f t="shared" si="19"/>
        <v>0.1337375239018137</v>
      </c>
      <c r="L90" s="73">
        <f t="shared" si="27"/>
        <v>0.11476794930807388</v>
      </c>
      <c r="M90" s="73">
        <f t="shared" si="26"/>
        <v>32039.040860644342</v>
      </c>
      <c r="N90" s="73">
        <f t="shared" si="20"/>
        <v>3677.0550173737392</v>
      </c>
      <c r="O90" s="73">
        <f t="shared" si="21"/>
        <v>3647.3660542202838</v>
      </c>
      <c r="P90" s="73">
        <f t="shared" si="22"/>
        <v>18794.438261566916</v>
      </c>
      <c r="Q90" s="73">
        <f t="shared" si="24"/>
        <v>30200.513351957474</v>
      </c>
      <c r="R90" s="73">
        <f>SUM(Q90:$Q$102)</f>
        <v>163293.40384075095</v>
      </c>
      <c r="S90" s="73">
        <f t="shared" si="23"/>
        <v>5.0967007580222221</v>
      </c>
      <c r="T90" s="73">
        <f t="shared" si="32"/>
        <v>1</v>
      </c>
      <c r="U90" s="73"/>
      <c r="V90" s="73">
        <f t="shared" si="29"/>
        <v>0.88523205069192612</v>
      </c>
      <c r="W90" s="73">
        <f t="shared" si="13"/>
        <v>0.8662624760981863</v>
      </c>
      <c r="X90" s="73">
        <f t="shared" si="31"/>
        <v>-0.14356732615958928</v>
      </c>
      <c r="Y90" s="73"/>
      <c r="Z90" s="73"/>
      <c r="AA90" s="73"/>
      <c r="AB90" s="73"/>
      <c r="AC90" s="73"/>
      <c r="AD90" s="73"/>
      <c r="AE90" s="85"/>
    </row>
    <row r="91" spans="1:31" x14ac:dyDescent="0.3">
      <c r="A91" s="59">
        <v>89</v>
      </c>
      <c r="B91" s="58">
        <v>2563</v>
      </c>
      <c r="C91" s="58">
        <v>6367</v>
      </c>
      <c r="D91" s="58">
        <v>8930</v>
      </c>
      <c r="E91" s="112">
        <v>0.17906611696773464</v>
      </c>
      <c r="F91" s="181">
        <v>0.15074223791467123</v>
      </c>
      <c r="G91" s="75">
        <f t="shared" si="15"/>
        <v>959.77582880271166</v>
      </c>
      <c r="H91" s="75">
        <f t="shared" si="16"/>
        <v>458.94645778830386</v>
      </c>
      <c r="I91" s="75">
        <f t="shared" si="17"/>
        <v>1418.7222865910155</v>
      </c>
      <c r="J91" s="73">
        <f t="shared" si="18"/>
        <v>0.15887147666192783</v>
      </c>
      <c r="K91" s="73">
        <f t="shared" si="19"/>
        <v>0.1468940040461455</v>
      </c>
      <c r="L91" s="73">
        <f t="shared" si="27"/>
        <v>0.12819187581482183</v>
      </c>
      <c r="M91" s="73">
        <f t="shared" si="26"/>
        <v>28361.985843270602</v>
      </c>
      <c r="N91" s="73">
        <f t="shared" si="20"/>
        <v>3635.7761670822802</v>
      </c>
      <c r="O91" s="73">
        <f t="shared" si="21"/>
        <v>3150.0149578551623</v>
      </c>
      <c r="P91" s="73">
        <f t="shared" si="22"/>
        <v>15147.072207346633</v>
      </c>
      <c r="Q91" s="73">
        <f t="shared" si="24"/>
        <v>26544.097759729462</v>
      </c>
      <c r="R91" s="73">
        <f>SUM(Q91:$Q$102)</f>
        <v>133092.89048879343</v>
      </c>
      <c r="S91" s="73">
        <f t="shared" si="23"/>
        <v>4.6926506213023922</v>
      </c>
      <c r="T91" s="73">
        <f t="shared" si="32"/>
        <v>1</v>
      </c>
      <c r="U91" s="73"/>
      <c r="V91" s="73">
        <f t="shared" si="29"/>
        <v>0.87180812418517817</v>
      </c>
      <c r="W91" s="73">
        <f t="shared" si="13"/>
        <v>0.8531059959538545</v>
      </c>
      <c r="X91" s="73">
        <f t="shared" si="31"/>
        <v>-0.15887147666192764</v>
      </c>
      <c r="Y91" s="73"/>
      <c r="Z91" s="73"/>
      <c r="AA91" s="73"/>
      <c r="AB91" s="73"/>
      <c r="AC91" s="73"/>
      <c r="AD91" s="73"/>
      <c r="AE91" s="85"/>
    </row>
    <row r="92" spans="1:31" x14ac:dyDescent="0.3">
      <c r="A92" s="59">
        <v>90</v>
      </c>
      <c r="B92" s="58">
        <v>2015</v>
      </c>
      <c r="C92" s="58">
        <v>5170</v>
      </c>
      <c r="D92" s="58">
        <v>7185</v>
      </c>
      <c r="E92" s="112">
        <v>0.19442381149966945</v>
      </c>
      <c r="F92" s="181">
        <v>0.1671584107275059</v>
      </c>
      <c r="G92" s="75">
        <f t="shared" si="15"/>
        <v>864.20898346120543</v>
      </c>
      <c r="H92" s="75">
        <f t="shared" si="16"/>
        <v>391.76398017183391</v>
      </c>
      <c r="I92" s="75">
        <f t="shared" si="17"/>
        <v>1255.9729636330394</v>
      </c>
      <c r="J92" s="73">
        <f t="shared" si="18"/>
        <v>0.17480486619805699</v>
      </c>
      <c r="K92" s="73">
        <f t="shared" si="19"/>
        <v>0.16037915680763559</v>
      </c>
      <c r="L92" s="73">
        <f t="shared" si="27"/>
        <v>0.14312980845275958</v>
      </c>
      <c r="M92" s="73">
        <f t="shared" si="26"/>
        <v>24726.209676188322</v>
      </c>
      <c r="N92" s="73">
        <f t="shared" si="20"/>
        <v>3539.0576547156052</v>
      </c>
      <c r="O92" s="73">
        <f t="shared" si="21"/>
        <v>2679.2279332321577</v>
      </c>
      <c r="P92" s="73">
        <f t="shared" si="22"/>
        <v>11997.057249491472</v>
      </c>
      <c r="Q92" s="73">
        <f t="shared" si="24"/>
        <v>22956.680848830518</v>
      </c>
      <c r="R92" s="73">
        <f>SUM(Q92:$Q$102)</f>
        <v>106548.79272906399</v>
      </c>
      <c r="S92" s="73">
        <f t="shared" si="23"/>
        <v>4.3091437840419164</v>
      </c>
      <c r="T92" s="73">
        <f t="shared" si="32"/>
        <v>1</v>
      </c>
      <c r="U92" s="73"/>
      <c r="V92" s="73">
        <f t="shared" si="29"/>
        <v>0.85687019154724042</v>
      </c>
      <c r="W92" s="73">
        <f t="shared" si="13"/>
        <v>0.83962084319236441</v>
      </c>
      <c r="X92" s="73">
        <f t="shared" si="31"/>
        <v>-0.17480486619805666</v>
      </c>
      <c r="Y92" s="73"/>
      <c r="Z92" s="73"/>
      <c r="AA92" s="73"/>
      <c r="AB92" s="73"/>
      <c r="AC92" s="73"/>
      <c r="AD92" s="73"/>
      <c r="AE92" s="85"/>
    </row>
    <row r="93" spans="1:31" x14ac:dyDescent="0.3">
      <c r="A93" s="59">
        <v>91</v>
      </c>
      <c r="B93" s="58">
        <v>1635</v>
      </c>
      <c r="C93" s="58">
        <v>4176</v>
      </c>
      <c r="D93" s="58">
        <v>5811</v>
      </c>
      <c r="E93" s="112">
        <v>0.20978798805912577</v>
      </c>
      <c r="F93" s="181">
        <v>0.1833031808125653</v>
      </c>
      <c r="G93" s="75">
        <f t="shared" si="15"/>
        <v>765.47408307327271</v>
      </c>
      <c r="H93" s="75">
        <f t="shared" si="16"/>
        <v>343.00336047667065</v>
      </c>
      <c r="I93" s="75">
        <f t="shared" si="17"/>
        <v>1108.4774435499435</v>
      </c>
      <c r="J93" s="73">
        <f t="shared" si="18"/>
        <v>0.19075502384270238</v>
      </c>
      <c r="K93" s="73">
        <f t="shared" si="19"/>
        <v>0.17366500427043918</v>
      </c>
      <c r="L93" s="73">
        <f t="shared" si="27"/>
        <v>0.15971708612443991</v>
      </c>
      <c r="M93" s="73">
        <f t="shared" si="26"/>
        <v>21187.152021472717</v>
      </c>
      <c r="N93" s="73">
        <f t="shared" si="20"/>
        <v>3383.9501841451602</v>
      </c>
      <c r="O93" s="73">
        <f t="shared" si="21"/>
        <v>2239.7566364364457</v>
      </c>
      <c r="P93" s="73">
        <f t="shared" si="22"/>
        <v>9317.8293162593127</v>
      </c>
      <c r="Q93" s="73">
        <f t="shared" si="24"/>
        <v>19495.176929400135</v>
      </c>
      <c r="R93" s="73">
        <f>SUM(Q93:$Q$102)</f>
        <v>83592.111880233468</v>
      </c>
      <c r="S93" s="73">
        <f t="shared" si="23"/>
        <v>3.9454152117998058</v>
      </c>
      <c r="T93" s="73">
        <f t="shared" si="32"/>
        <v>1</v>
      </c>
      <c r="U93" s="73"/>
      <c r="V93" s="73">
        <f t="shared" si="29"/>
        <v>0.84028291387556009</v>
      </c>
      <c r="W93" s="73">
        <f t="shared" si="13"/>
        <v>0.82633499572956082</v>
      </c>
      <c r="X93" s="73">
        <f t="shared" si="31"/>
        <v>-0.1907550238427021</v>
      </c>
      <c r="Y93" s="73"/>
      <c r="Z93" s="73"/>
      <c r="AA93" s="73"/>
      <c r="AB93" s="73"/>
      <c r="AC93" s="73"/>
      <c r="AD93" s="73"/>
      <c r="AE93" s="85"/>
    </row>
    <row r="94" spans="1:31" x14ac:dyDescent="0.3">
      <c r="A94" s="59">
        <v>92</v>
      </c>
      <c r="B94" s="58">
        <v>1255</v>
      </c>
      <c r="C94" s="58">
        <v>3168</v>
      </c>
      <c r="D94" s="58">
        <v>4423</v>
      </c>
      <c r="E94" s="112">
        <v>0.2247633625710998</v>
      </c>
      <c r="F94" s="181">
        <v>0.19868338535629815</v>
      </c>
      <c r="G94" s="75">
        <f t="shared" si="15"/>
        <v>629.42896480875254</v>
      </c>
      <c r="H94" s="75">
        <f t="shared" si="16"/>
        <v>282.07802002673026</v>
      </c>
      <c r="I94" s="75">
        <f t="shared" si="17"/>
        <v>911.50698483548285</v>
      </c>
      <c r="J94" s="73">
        <f t="shared" si="18"/>
        <v>0.20608342410931108</v>
      </c>
      <c r="K94" s="73">
        <f t="shared" si="19"/>
        <v>0.18623481418470555</v>
      </c>
      <c r="L94" s="73">
        <f t="shared" si="27"/>
        <v>0.17809144008371636</v>
      </c>
      <c r="M94" s="73">
        <f t="shared" si="26"/>
        <v>17803.201837327557</v>
      </c>
      <c r="N94" s="73">
        <f t="shared" si="20"/>
        <v>3170.59785331073</v>
      </c>
      <c r="O94" s="73">
        <f t="shared" si="21"/>
        <v>1836.1260808165266</v>
      </c>
      <c r="P94" s="73">
        <f t="shared" si="22"/>
        <v>7078.0726798228679</v>
      </c>
      <c r="Q94" s="73">
        <f t="shared" si="24"/>
        <v>16217.902910672192</v>
      </c>
      <c r="R94" s="73">
        <f>SUM(Q94:$Q$102)</f>
        <v>64096.93495083334</v>
      </c>
      <c r="S94" s="73">
        <f t="shared" si="23"/>
        <v>3.6003037844823393</v>
      </c>
      <c r="T94" s="73">
        <f t="shared" si="32"/>
        <v>1</v>
      </c>
      <c r="U94" s="73"/>
      <c r="V94" s="73">
        <f t="shared" si="29"/>
        <v>0.82190855991628364</v>
      </c>
      <c r="W94" s="73">
        <f t="shared" si="13"/>
        <v>0.81376518581529445</v>
      </c>
      <c r="X94" s="73">
        <f t="shared" si="31"/>
        <v>-0.20608342410931077</v>
      </c>
      <c r="Y94" s="73"/>
      <c r="Z94" s="73"/>
      <c r="AA94" s="73"/>
      <c r="AB94" s="73"/>
      <c r="AC94" s="73"/>
      <c r="AD94" s="73"/>
      <c r="AE94" s="85"/>
    </row>
    <row r="95" spans="1:31" x14ac:dyDescent="0.3">
      <c r="A95" s="59">
        <v>93</v>
      </c>
      <c r="B95" s="58">
        <v>923</v>
      </c>
      <c r="C95" s="58">
        <v>2357</v>
      </c>
      <c r="D95" s="58">
        <v>3280</v>
      </c>
      <c r="E95" s="112">
        <v>0.23890447125592268</v>
      </c>
      <c r="F95" s="181">
        <v>0.21286307271045826</v>
      </c>
      <c r="G95" s="75">
        <f t="shared" si="15"/>
        <v>501.71826237855015</v>
      </c>
      <c r="H95" s="75">
        <f t="shared" si="16"/>
        <v>220.50882696921664</v>
      </c>
      <c r="I95" s="75">
        <f t="shared" si="17"/>
        <v>722.22708934776676</v>
      </c>
      <c r="J95" s="73">
        <f t="shared" si="18"/>
        <v>0.22019118577675817</v>
      </c>
      <c r="K95" s="73">
        <f t="shared" si="19"/>
        <v>0.19763461755137324</v>
      </c>
      <c r="L95" s="73">
        <f t="shared" si="27"/>
        <v>0.19838994994888004</v>
      </c>
      <c r="M95" s="73">
        <f t="shared" si="26"/>
        <v>14632.603984016827</v>
      </c>
      <c r="N95" s="73">
        <f t="shared" si="20"/>
        <v>2902.9615720108814</v>
      </c>
      <c r="O95" s="73">
        <f t="shared" si="21"/>
        <v>1472.319749179162</v>
      </c>
      <c r="P95" s="73">
        <f t="shared" si="22"/>
        <v>5241.9465990063418</v>
      </c>
      <c r="Q95" s="73">
        <f t="shared" si="24"/>
        <v>13181.123198011386</v>
      </c>
      <c r="R95" s="73">
        <f>SUM(Q95:$Q$102)</f>
        <v>47879.032040161146</v>
      </c>
      <c r="S95" s="73">
        <f t="shared" si="23"/>
        <v>3.2720787149340849</v>
      </c>
      <c r="T95" s="73">
        <f t="shared" si="32"/>
        <v>1</v>
      </c>
      <c r="U95" s="73"/>
      <c r="V95" s="73">
        <f t="shared" si="29"/>
        <v>0.80161005005111996</v>
      </c>
      <c r="W95" s="73">
        <f t="shared" si="13"/>
        <v>0.80236538244862676</v>
      </c>
      <c r="X95" s="73">
        <f t="shared" si="31"/>
        <v>-0.2201911857767577</v>
      </c>
      <c r="Y95" s="73"/>
      <c r="Z95" s="73"/>
      <c r="AA95" s="73"/>
      <c r="AB95" s="73"/>
      <c r="AC95" s="73"/>
      <c r="AD95" s="73"/>
      <c r="AE95" s="85"/>
    </row>
    <row r="96" spans="1:31" x14ac:dyDescent="0.3">
      <c r="A96" s="59">
        <v>94</v>
      </c>
      <c r="B96" s="58">
        <v>692</v>
      </c>
      <c r="C96" s="58">
        <v>1734</v>
      </c>
      <c r="D96" s="58">
        <v>2426</v>
      </c>
      <c r="E96" s="112">
        <v>0.25178823283360197</v>
      </c>
      <c r="F96" s="181">
        <v>0.22552659458847452</v>
      </c>
      <c r="G96" s="75">
        <f t="shared" si="15"/>
        <v>391.06311501641483</v>
      </c>
      <c r="H96" s="75">
        <f t="shared" si="16"/>
        <v>174.23745712085255</v>
      </c>
      <c r="I96" s="75">
        <f t="shared" si="17"/>
        <v>565.30057213726741</v>
      </c>
      <c r="J96" s="73">
        <f t="shared" si="18"/>
        <v>0.23301754828411683</v>
      </c>
      <c r="K96" s="73">
        <f t="shared" si="19"/>
        <v>0.20786032728968984</v>
      </c>
      <c r="L96" s="73">
        <f t="shared" si="27"/>
        <v>0.22074502617897673</v>
      </c>
      <c r="M96" s="73">
        <f t="shared" si="26"/>
        <v>11729.642412005946</v>
      </c>
      <c r="N96" s="73">
        <f t="shared" si="20"/>
        <v>2589.2602213082882</v>
      </c>
      <c r="O96" s="73">
        <f t="shared" si="21"/>
        <v>1151.4403003226935</v>
      </c>
      <c r="P96" s="73">
        <f t="shared" si="22"/>
        <v>3769.6268498271784</v>
      </c>
      <c r="Q96" s="73">
        <f t="shared" si="24"/>
        <v>10435.012301351802</v>
      </c>
      <c r="R96" s="73">
        <f>SUM(Q96:$Q$102)</f>
        <v>34697.908842149758</v>
      </c>
      <c r="S96" s="73">
        <f t="shared" si="23"/>
        <v>2.9581386732330821</v>
      </c>
      <c r="T96" s="73">
        <f t="shared" si="32"/>
        <v>1</v>
      </c>
      <c r="U96" s="73"/>
      <c r="V96" s="73">
        <f t="shared" si="29"/>
        <v>0.77925497382102327</v>
      </c>
      <c r="W96" s="73">
        <f t="shared" si="13"/>
        <v>0.79213967271031016</v>
      </c>
      <c r="X96" s="73">
        <f t="shared" si="31"/>
        <v>-0.23301754828411625</v>
      </c>
      <c r="Y96" s="73"/>
      <c r="Z96" s="73"/>
      <c r="AA96" s="73"/>
      <c r="AB96" s="73"/>
      <c r="AC96" s="73"/>
      <c r="AD96" s="73"/>
      <c r="AE96" s="85"/>
    </row>
    <row r="97" spans="1:31" x14ac:dyDescent="0.3">
      <c r="A97" s="59">
        <v>95</v>
      </c>
      <c r="B97" s="58">
        <v>467</v>
      </c>
      <c r="C97" s="58">
        <v>1130</v>
      </c>
      <c r="D97" s="58">
        <v>1597</v>
      </c>
      <c r="E97" s="112">
        <v>0.26310164126768681</v>
      </c>
      <c r="F97" s="181">
        <v>0.23652629701652533</v>
      </c>
      <c r="G97" s="75">
        <f t="shared" si="15"/>
        <v>267.27471562867362</v>
      </c>
      <c r="H97" s="75">
        <f t="shared" si="16"/>
        <v>122.86846647200974</v>
      </c>
      <c r="I97" s="75">
        <f t="shared" si="17"/>
        <v>390.14318210068336</v>
      </c>
      <c r="J97" s="73">
        <f t="shared" si="18"/>
        <v>0.24429754671301401</v>
      </c>
      <c r="K97" s="73">
        <f t="shared" si="19"/>
        <v>0.21674545522817357</v>
      </c>
      <c r="L97" s="73">
        <f t="shared" si="27"/>
        <v>0.24527926342818207</v>
      </c>
      <c r="M97" s="73">
        <f t="shared" si="26"/>
        <v>9140.3821906976573</v>
      </c>
      <c r="N97" s="73">
        <f t="shared" si="20"/>
        <v>2241.946211186395</v>
      </c>
      <c r="O97" s="73">
        <f t="shared" si="21"/>
        <v>875.38105471651875</v>
      </c>
      <c r="P97" s="73">
        <f t="shared" si="22"/>
        <v>2618.1865495044854</v>
      </c>
      <c r="Q97" s="73">
        <f t="shared" si="24"/>
        <v>8019.4090851044602</v>
      </c>
      <c r="R97" s="73">
        <f>SUM(Q97:$Q$102)</f>
        <v>24262.896540797952</v>
      </c>
      <c r="S97" s="73">
        <f t="shared" si="23"/>
        <v>2.6544728693610611</v>
      </c>
      <c r="T97" s="73">
        <f t="shared" si="32"/>
        <v>1</v>
      </c>
      <c r="U97" s="73"/>
      <c r="V97" s="73">
        <f t="shared" si="29"/>
        <v>0.75472073657181793</v>
      </c>
      <c r="W97" s="73">
        <f t="shared" si="13"/>
        <v>0.78325454477182643</v>
      </c>
      <c r="X97" s="73">
        <f t="shared" si="31"/>
        <v>-0.24429754671301362</v>
      </c>
      <c r="Y97" s="73"/>
      <c r="Z97" s="73"/>
      <c r="AA97" s="73"/>
      <c r="AB97" s="73"/>
      <c r="AC97" s="73"/>
      <c r="AD97" s="73"/>
      <c r="AE97" s="85"/>
    </row>
    <row r="98" spans="1:31" x14ac:dyDescent="0.3">
      <c r="A98" s="59">
        <v>96</v>
      </c>
      <c r="B98" s="58">
        <v>299</v>
      </c>
      <c r="C98" s="58">
        <v>694</v>
      </c>
      <c r="D98" s="58">
        <v>993</v>
      </c>
      <c r="E98" s="112">
        <v>0.27271673423590598</v>
      </c>
      <c r="F98" s="181">
        <v>0.24590139447457002</v>
      </c>
      <c r="G98" s="75">
        <f t="shared" si="15"/>
        <v>170.65556776535161</v>
      </c>
      <c r="H98" s="75">
        <f t="shared" si="16"/>
        <v>81.542303536535883</v>
      </c>
      <c r="I98" s="75">
        <f t="shared" si="17"/>
        <v>252.19787130188749</v>
      </c>
      <c r="J98" s="73">
        <f t="shared" si="18"/>
        <v>0.25397570121036001</v>
      </c>
      <c r="K98" s="73">
        <f t="shared" si="19"/>
        <v>0.22428934935260203</v>
      </c>
      <c r="L98" s="73">
        <f t="shared" si="27"/>
        <v>0.27209902359829896</v>
      </c>
      <c r="M98" s="73">
        <f t="shared" si="26"/>
        <v>6898.4359795112623</v>
      </c>
      <c r="N98" s="73">
        <f t="shared" si="20"/>
        <v>1877.0576943803899</v>
      </c>
      <c r="O98" s="73">
        <f t="shared" si="21"/>
        <v>644.55437502113728</v>
      </c>
      <c r="P98" s="73">
        <f t="shared" si="22"/>
        <v>1742.8054947879668</v>
      </c>
      <c r="Q98" s="73">
        <f t="shared" si="24"/>
        <v>5959.9071323210674</v>
      </c>
      <c r="R98" s="73">
        <f>SUM(Q98:$Q$102)</f>
        <v>16243.487455693492</v>
      </c>
      <c r="S98" s="73">
        <f t="shared" si="23"/>
        <v>2.3546623472244361</v>
      </c>
      <c r="T98" s="73">
        <f t="shared" si="32"/>
        <v>1</v>
      </c>
      <c r="U98" s="73"/>
      <c r="V98" s="73">
        <f t="shared" si="29"/>
        <v>0.72790097640170104</v>
      </c>
      <c r="W98" s="73">
        <f t="shared" si="13"/>
        <v>0.77571065064739797</v>
      </c>
      <c r="X98" s="73">
        <f t="shared" si="31"/>
        <v>-0.25397570121035951</v>
      </c>
      <c r="Y98" s="73"/>
      <c r="Z98" s="73"/>
      <c r="AA98" s="73"/>
      <c r="AB98" s="73"/>
      <c r="AC98" s="73"/>
      <c r="AD98" s="73"/>
      <c r="AE98" s="85"/>
    </row>
    <row r="99" spans="1:31" x14ac:dyDescent="0.3">
      <c r="A99" s="59">
        <v>97</v>
      </c>
      <c r="B99" s="58">
        <v>188</v>
      </c>
      <c r="C99" s="58">
        <v>386</v>
      </c>
      <c r="D99" s="58">
        <v>574</v>
      </c>
      <c r="E99" s="112">
        <v>0.28072467947510221</v>
      </c>
      <c r="F99" s="181">
        <v>0.25386124143959105</v>
      </c>
      <c r="G99" s="75">
        <f t="shared" si="15"/>
        <v>97.990439195682143</v>
      </c>
      <c r="H99" s="75">
        <f t="shared" si="16"/>
        <v>52.776239741319216</v>
      </c>
      <c r="I99" s="75">
        <f t="shared" si="17"/>
        <v>150.76667893700136</v>
      </c>
      <c r="J99" s="73">
        <f t="shared" si="18"/>
        <v>0.26265971940244137</v>
      </c>
      <c r="K99" s="73">
        <f t="shared" si="19"/>
        <v>0.23099647022495295</v>
      </c>
      <c r="L99" s="73">
        <f t="shared" si="27"/>
        <v>0.30128664371549929</v>
      </c>
      <c r="M99" s="73">
        <f t="shared" si="26"/>
        <v>5021.3782851308724</v>
      </c>
      <c r="N99" s="73">
        <f t="shared" si="20"/>
        <v>1512.8742103529698</v>
      </c>
      <c r="O99" s="73">
        <f t="shared" si="21"/>
        <v>457.72854528963325</v>
      </c>
      <c r="P99" s="73">
        <f t="shared" si="22"/>
        <v>1098.2511197668296</v>
      </c>
      <c r="Q99" s="73">
        <f t="shared" si="24"/>
        <v>4264.9411799543877</v>
      </c>
      <c r="R99" s="73">
        <f>SUM(Q99:$Q$102)</f>
        <v>10283.580323372424</v>
      </c>
      <c r="S99" s="73">
        <f t="shared" si="23"/>
        <v>2.0479596914304978</v>
      </c>
      <c r="T99" s="73">
        <f t="shared" si="32"/>
        <v>1</v>
      </c>
      <c r="U99" s="73"/>
      <c r="V99" s="73">
        <f t="shared" si="29"/>
        <v>0.69871335628450071</v>
      </c>
      <c r="W99" s="73">
        <f t="shared" si="13"/>
        <v>0.76900352977504705</v>
      </c>
      <c r="X99" s="73">
        <f t="shared" si="31"/>
        <v>-0.26265971940244093</v>
      </c>
      <c r="Y99" s="73"/>
      <c r="Z99" s="73"/>
      <c r="AA99" s="73"/>
      <c r="AB99" s="73"/>
      <c r="AC99" s="73"/>
      <c r="AD99" s="73"/>
      <c r="AE99" s="85"/>
    </row>
    <row r="100" spans="1:31" x14ac:dyDescent="0.3">
      <c r="A100" s="59">
        <v>98</v>
      </c>
      <c r="B100" s="58">
        <v>106</v>
      </c>
      <c r="C100" s="58">
        <v>204</v>
      </c>
      <c r="D100" s="58">
        <v>310</v>
      </c>
      <c r="E100" s="112">
        <v>0.28741232380041548</v>
      </c>
      <c r="F100" s="181">
        <v>0.26073478272742101</v>
      </c>
      <c r="G100" s="75">
        <f t="shared" si="15"/>
        <v>53.189895676393888</v>
      </c>
      <c r="H100" s="75">
        <f t="shared" si="16"/>
        <v>30.465706322844042</v>
      </c>
      <c r="I100" s="75">
        <f t="shared" si="17"/>
        <v>83.65560199923793</v>
      </c>
      <c r="J100" s="73">
        <f t="shared" si="18"/>
        <v>0.26985678064270302</v>
      </c>
      <c r="K100" s="73">
        <f t="shared" si="19"/>
        <v>0.23651116711308229</v>
      </c>
      <c r="L100" s="73">
        <f t="shared" si="27"/>
        <v>0.33289123079742788</v>
      </c>
      <c r="M100" s="73">
        <f t="shared" si="26"/>
        <v>3508.5040747779026</v>
      </c>
      <c r="N100" s="73">
        <f t="shared" si="20"/>
        <v>1167.9502397106071</v>
      </c>
      <c r="O100" s="73">
        <f t="shared" si="21"/>
        <v>312.02053477711394</v>
      </c>
      <c r="P100" s="73">
        <f t="shared" si="22"/>
        <v>640.52257447719637</v>
      </c>
      <c r="Q100" s="73">
        <f t="shared" si="24"/>
        <v>2924.528954922599</v>
      </c>
      <c r="R100" s="73">
        <f>SUM(Q100:$Q$102)</f>
        <v>6018.6391434180368</v>
      </c>
      <c r="S100" s="73">
        <f t="shared" si="23"/>
        <v>1.7154431105510495</v>
      </c>
      <c r="T100" s="73">
        <f t="shared" si="32"/>
        <v>1</v>
      </c>
      <c r="U100" s="73"/>
      <c r="V100" s="73">
        <f t="shared" si="29"/>
        <v>0.66710876920257212</v>
      </c>
      <c r="W100" s="73">
        <f t="shared" si="13"/>
        <v>0.76348883288691771</v>
      </c>
      <c r="X100" s="73">
        <f t="shared" si="31"/>
        <v>-0.26985678064270252</v>
      </c>
      <c r="Y100" s="73"/>
      <c r="Z100" s="73"/>
      <c r="AA100" s="73"/>
      <c r="AB100" s="73"/>
      <c r="AC100" s="73"/>
      <c r="AD100" s="73"/>
      <c r="AE100" s="85"/>
    </row>
    <row r="101" spans="1:31" x14ac:dyDescent="0.3">
      <c r="A101" s="59">
        <v>99</v>
      </c>
      <c r="B101" s="58">
        <v>62</v>
      </c>
      <c r="C101" s="58">
        <v>96</v>
      </c>
      <c r="D101" s="58">
        <v>158</v>
      </c>
      <c r="E101" s="112">
        <v>0.29318201887317641</v>
      </c>
      <c r="F101" s="181">
        <v>0.26689457647622766</v>
      </c>
      <c r="G101" s="75">
        <f t="shared" si="15"/>
        <v>25.621879341717857</v>
      </c>
      <c r="H101" s="75">
        <f t="shared" si="16"/>
        <v>18.177285170136937</v>
      </c>
      <c r="I101" s="75">
        <f t="shared" si="17"/>
        <v>43.799164511854798</v>
      </c>
      <c r="J101" s="73">
        <f t="shared" si="18"/>
        <v>0.27720990197376455</v>
      </c>
      <c r="K101" s="73">
        <f t="shared" si="19"/>
        <v>0.24210460332632378</v>
      </c>
      <c r="L101" s="73">
        <f t="shared" si="27"/>
        <v>0.36691811373117333</v>
      </c>
      <c r="M101" s="73">
        <f t="shared" si="26"/>
        <v>2340.5538350672955</v>
      </c>
      <c r="N101" s="73">
        <f t="shared" si="20"/>
        <v>858.79159824915587</v>
      </c>
      <c r="O101" s="73">
        <f t="shared" si="21"/>
        <v>203.07476577667202</v>
      </c>
      <c r="P101" s="73">
        <f t="shared" si="22"/>
        <v>328.50203970008243</v>
      </c>
      <c r="Q101" s="73">
        <f t="shared" si="24"/>
        <v>1911.1580359427176</v>
      </c>
      <c r="R101" s="73">
        <f>SUM(Q101:$Q$102)</f>
        <v>3094.1101884954378</v>
      </c>
      <c r="S101" s="73">
        <f t="shared" si="23"/>
        <v>1.3219564284905569</v>
      </c>
      <c r="T101" s="73">
        <f t="shared" si="32"/>
        <v>1</v>
      </c>
      <c r="U101" s="73"/>
      <c r="V101" s="73">
        <f t="shared" si="29"/>
        <v>0.63308188626882667</v>
      </c>
      <c r="W101" s="73">
        <f t="shared" si="13"/>
        <v>0.75789539667367622</v>
      </c>
      <c r="X101" s="73">
        <f t="shared" si="31"/>
        <v>-0.27720990197376394</v>
      </c>
      <c r="Y101" s="73"/>
      <c r="Z101" s="73"/>
      <c r="AA101" s="73"/>
      <c r="AB101" s="73"/>
      <c r="AC101" s="73"/>
      <c r="AD101" s="73"/>
      <c r="AE101" s="85"/>
    </row>
    <row r="102" spans="1:31" x14ac:dyDescent="0.3">
      <c r="A102" s="59">
        <v>100</v>
      </c>
      <c r="B102" s="58">
        <v>63</v>
      </c>
      <c r="C102" s="58">
        <v>68</v>
      </c>
      <c r="D102" s="58">
        <v>131</v>
      </c>
      <c r="E102" s="113">
        <v>0.30357855178119925</v>
      </c>
      <c r="F102" s="182">
        <v>0.27266581113288257</v>
      </c>
      <c r="G102" s="75">
        <f t="shared" si="15"/>
        <v>18.541275157036015</v>
      </c>
      <c r="H102" s="75">
        <f t="shared" si="16"/>
        <v>19.125448762215552</v>
      </c>
      <c r="I102" s="75">
        <f t="shared" si="17"/>
        <v>37.666723919251567</v>
      </c>
      <c r="J102" s="73">
        <f t="shared" si="18"/>
        <v>0.2875322436584089</v>
      </c>
      <c r="K102" s="73">
        <f t="shared" si="19"/>
        <v>0.24988761998629994</v>
      </c>
      <c r="L102" s="73">
        <f t="shared" si="27"/>
        <v>0.40331718117890336</v>
      </c>
      <c r="M102" s="73">
        <f t="shared" si="26"/>
        <v>1481.7622368181396</v>
      </c>
      <c r="N102" s="73">
        <f t="shared" si="20"/>
        <v>1481.7622368181396</v>
      </c>
      <c r="O102" s="73">
        <f t="shared" si="21"/>
        <v>125.42727392341043</v>
      </c>
      <c r="P102" s="73">
        <f t="shared" si="22"/>
        <v>125.42727392341043</v>
      </c>
      <c r="Q102">
        <f>M102-0.5*(M102*L102)</f>
        <v>1182.9521525527202</v>
      </c>
      <c r="R102">
        <f>M102-0.5*(M102*L102)</f>
        <v>1182.9521525527202</v>
      </c>
      <c r="S102" s="73">
        <f t="shared" si="23"/>
        <v>0.79834140941054832</v>
      </c>
      <c r="T102" s="73">
        <f t="shared" si="32"/>
        <v>1</v>
      </c>
      <c r="U102" s="73"/>
      <c r="V102" s="73">
        <f t="shared" si="29"/>
        <v>0.59668281882109664</v>
      </c>
      <c r="W102" s="73">
        <f t="shared" si="13"/>
        <v>0.75011238001370006</v>
      </c>
      <c r="X102" s="73">
        <f t="shared" si="31"/>
        <v>-0.28753224365840846</v>
      </c>
      <c r="Y102" s="73"/>
      <c r="Z102" s="73"/>
      <c r="AA102" s="73"/>
      <c r="AB102" s="73"/>
      <c r="AC102" s="73"/>
      <c r="AD102" s="73"/>
      <c r="AE102" s="85"/>
    </row>
    <row r="103" spans="1:31" x14ac:dyDescent="0.3">
      <c r="A103" s="59" t="s">
        <v>9</v>
      </c>
      <c r="B103" s="58">
        <v>2722698</v>
      </c>
      <c r="C103" s="58">
        <v>2825562</v>
      </c>
      <c r="D103" s="58">
        <v>5548260</v>
      </c>
      <c r="T103" s="73"/>
      <c r="U103" s="73"/>
      <c r="V103" s="73">
        <f t="shared" si="29"/>
        <v>0.55802944668937471</v>
      </c>
      <c r="W103" s="73"/>
      <c r="X103" s="73"/>
      <c r="Y103" s="73"/>
      <c r="Z103" s="73"/>
      <c r="AA103" s="73"/>
      <c r="AB103" s="73"/>
      <c r="AC103" s="73"/>
      <c r="AD103" s="73"/>
      <c r="AE103" s="85"/>
    </row>
  </sheetData>
  <pageMargins left="0.7" right="0.7" top="0.75" bottom="0.75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03"/>
  <sheetViews>
    <sheetView topLeftCell="A81" workbookViewId="0">
      <selection activeCell="R102" sqref="R102"/>
    </sheetView>
  </sheetViews>
  <sheetFormatPr defaultRowHeight="14.4" x14ac:dyDescent="0.3"/>
  <cols>
    <col min="1" max="1" width="9.109375" style="73"/>
    <col min="5" max="5" width="10.5546875" customWidth="1"/>
    <col min="6" max="6" width="10.6640625" customWidth="1"/>
    <col min="7" max="8" width="10.44140625" customWidth="1"/>
    <col min="9" max="9" width="11" customWidth="1"/>
  </cols>
  <sheetData>
    <row r="1" spans="1:23" ht="72" x14ac:dyDescent="0.3">
      <c r="A1" s="79" t="s">
        <v>0</v>
      </c>
      <c r="B1" s="79" t="s">
        <v>1</v>
      </c>
      <c r="C1" s="79" t="s">
        <v>2</v>
      </c>
      <c r="D1" s="80" t="s">
        <v>3</v>
      </c>
      <c r="E1" s="81" t="s">
        <v>5</v>
      </c>
      <c r="F1" s="81" t="s">
        <v>4</v>
      </c>
      <c r="G1" s="7" t="s">
        <v>6</v>
      </c>
      <c r="H1" s="7" t="s">
        <v>7</v>
      </c>
      <c r="I1" s="86" t="s">
        <v>8</v>
      </c>
      <c r="J1" s="82" t="s">
        <v>10</v>
      </c>
      <c r="K1" s="7" t="s">
        <v>13</v>
      </c>
      <c r="L1" s="83" t="s">
        <v>14</v>
      </c>
      <c r="M1" s="79" t="s">
        <v>15</v>
      </c>
      <c r="N1" s="79" t="s">
        <v>16</v>
      </c>
      <c r="O1" s="79" t="s">
        <v>17</v>
      </c>
      <c r="P1" s="79" t="s">
        <v>18</v>
      </c>
      <c r="Q1" s="79" t="s">
        <v>19</v>
      </c>
      <c r="R1" s="79" t="s">
        <v>20</v>
      </c>
      <c r="S1" s="79" t="s">
        <v>21</v>
      </c>
    </row>
    <row r="2" spans="1:23" ht="28.8" x14ac:dyDescent="0.3">
      <c r="A2" s="77">
        <v>0</v>
      </c>
      <c r="B2" s="60">
        <v>24475</v>
      </c>
      <c r="C2" s="60">
        <v>23350</v>
      </c>
      <c r="D2" s="60">
        <v>47825</v>
      </c>
      <c r="E2" s="114">
        <v>5.6123280621279571E-3</v>
      </c>
      <c r="F2" s="183">
        <v>3.9621556901743692E-3</v>
      </c>
      <c r="G2" s="75">
        <f>C2*F2</f>
        <v>92.516335365571521</v>
      </c>
      <c r="H2" s="75">
        <f>B2*E2</f>
        <v>137.36172932058176</v>
      </c>
      <c r="I2" s="13">
        <f>G2+H2</f>
        <v>229.87806468615327</v>
      </c>
      <c r="J2">
        <f>I2/D2</f>
        <v>4.8066505945876274E-3</v>
      </c>
      <c r="K2">
        <f>1-($W$2^((-1)*J2))</f>
        <v>4.7951171361195755E-3</v>
      </c>
      <c r="M2">
        <v>100000</v>
      </c>
      <c r="N2">
        <f>M2-M3</f>
        <v>479.51171361195156</v>
      </c>
      <c r="O2">
        <f>M2*$W$3^A2</f>
        <v>100000</v>
      </c>
      <c r="P2">
        <f>SUM(O2:O102)</f>
        <v>3478257.3520527226</v>
      </c>
      <c r="Q2">
        <f>M2-(I2/D2)*M2*K2</f>
        <v>99997.695154736663</v>
      </c>
      <c r="R2">
        <f>SUM(Q2:$Q$102)</f>
        <v>7957300.9155220436</v>
      </c>
      <c r="S2">
        <f>R2/M2</f>
        <v>79.573009155220433</v>
      </c>
      <c r="V2" s="76" t="s">
        <v>11</v>
      </c>
      <c r="W2" s="73">
        <v>2.7182818284590402</v>
      </c>
    </row>
    <row r="3" spans="1:23" x14ac:dyDescent="0.3">
      <c r="A3" s="77">
        <v>1</v>
      </c>
      <c r="B3" s="60">
        <v>25000</v>
      </c>
      <c r="C3" s="60">
        <v>23928</v>
      </c>
      <c r="D3" s="60">
        <v>48928</v>
      </c>
      <c r="E3" s="115">
        <v>7.6765291042557766E-4</v>
      </c>
      <c r="F3" s="184">
        <v>5.8129426096977649E-4</v>
      </c>
      <c r="G3" s="75">
        <f t="shared" ref="G3:G66" si="0">C3*F3</f>
        <v>13.909209076484812</v>
      </c>
      <c r="H3" s="75">
        <f t="shared" ref="H3:H66" si="1">B3*E3</f>
        <v>19.191322760639441</v>
      </c>
      <c r="I3" s="75">
        <f t="shared" ref="I3:I66" si="2">G3+H3</f>
        <v>33.100531837124251</v>
      </c>
      <c r="J3" s="73">
        <f t="shared" ref="J3:J66" si="3">I3/D3</f>
        <v>6.7651512093533871E-4</v>
      </c>
      <c r="K3" s="73">
        <f t="shared" ref="K3:K66" si="4">1-($W$2^((-1)*J3))</f>
        <v>6.7628633617589085E-4</v>
      </c>
      <c r="M3">
        <f>M2*(1-K2)</f>
        <v>99520.488286388048</v>
      </c>
      <c r="N3" s="73">
        <f t="shared" ref="N3:N66" si="5">M3-M4</f>
        <v>67.304346397635527</v>
      </c>
      <c r="O3" s="73">
        <f t="shared" ref="O3:O66" si="6">M3*$W$3^A3</f>
        <v>97093.159303793233</v>
      </c>
      <c r="P3" s="73">
        <f t="shared" ref="P3:P66" si="7">SUM(O3:O103)</f>
        <v>3378257.3520527226</v>
      </c>
      <c r="Q3">
        <f>AVERAGEA(M3:M4)</f>
        <v>99486.836113189231</v>
      </c>
      <c r="R3" s="73">
        <f>SUM(Q3:$Q$102)</f>
        <v>7857303.2203673068</v>
      </c>
      <c r="S3" s="73">
        <f t="shared" ref="S3:S66" si="8">R3/M3</f>
        <v>78.951614443013057</v>
      </c>
      <c r="V3" s="78" t="s">
        <v>12</v>
      </c>
      <c r="W3" s="73">
        <f>1/1.025</f>
        <v>0.97560975609756106</v>
      </c>
    </row>
    <row r="4" spans="1:23" ht="15" x14ac:dyDescent="0.25">
      <c r="A4" s="77">
        <v>2</v>
      </c>
      <c r="B4" s="60">
        <v>25531</v>
      </c>
      <c r="C4" s="60">
        <v>24457</v>
      </c>
      <c r="D4" s="60">
        <v>49988</v>
      </c>
      <c r="E4" s="115">
        <v>2.5516203653103614E-4</v>
      </c>
      <c r="F4" s="184">
        <v>2.1242489840693217E-4</v>
      </c>
      <c r="G4" s="75">
        <f t="shared" si="0"/>
        <v>5.1952757403383396</v>
      </c>
      <c r="H4" s="75">
        <f t="shared" si="1"/>
        <v>6.5145419546738834</v>
      </c>
      <c r="I4" s="75">
        <f t="shared" si="2"/>
        <v>11.709817695012223</v>
      </c>
      <c r="J4" s="73">
        <f t="shared" si="3"/>
        <v>2.3425257451812882E-4</v>
      </c>
      <c r="K4" s="73">
        <f t="shared" si="4"/>
        <v>2.3422513952597868E-4</v>
      </c>
      <c r="M4" s="73">
        <f t="shared" ref="M4:M8" si="9">M3*(1-K3)</f>
        <v>99453.183939990413</v>
      </c>
      <c r="N4" s="73">
        <f t="shared" si="5"/>
        <v>23.294435884643462</v>
      </c>
      <c r="O4" s="73">
        <f t="shared" si="6"/>
        <v>94660.972221287739</v>
      </c>
      <c r="P4" s="73">
        <f t="shared" si="7"/>
        <v>3281164.1927489294</v>
      </c>
      <c r="Q4" s="73">
        <f t="shared" ref="Q4:Q67" si="10">AVERAGEA(M4:M5)</f>
        <v>99441.536722048098</v>
      </c>
      <c r="R4" s="73">
        <f>SUM(Q4:$Q$102)</f>
        <v>7757816.3842541175</v>
      </c>
      <c r="S4" s="73">
        <f t="shared" si="8"/>
        <v>78.004706103076074</v>
      </c>
    </row>
    <row r="5" spans="1:23" ht="15" x14ac:dyDescent="0.25">
      <c r="A5" s="77">
        <v>3</v>
      </c>
      <c r="B5" s="60">
        <v>26091</v>
      </c>
      <c r="C5" s="60">
        <v>24990</v>
      </c>
      <c r="D5" s="60">
        <v>51081</v>
      </c>
      <c r="E5" s="115">
        <v>1.8867314584113739E-4</v>
      </c>
      <c r="F5" s="184">
        <v>1.9973312617813568E-4</v>
      </c>
      <c r="G5" s="75">
        <f t="shared" si="0"/>
        <v>4.9913308231916105</v>
      </c>
      <c r="H5" s="75">
        <f t="shared" si="1"/>
        <v>4.9226710481411153</v>
      </c>
      <c r="I5" s="75">
        <f t="shared" si="2"/>
        <v>9.9140018713327258</v>
      </c>
      <c r="J5" s="73">
        <f t="shared" si="3"/>
        <v>1.9408394258790403E-4</v>
      </c>
      <c r="K5" s="73">
        <f t="shared" si="4"/>
        <v>1.9406510951780476E-4</v>
      </c>
      <c r="M5" s="73">
        <f t="shared" si="9"/>
        <v>99429.889504105769</v>
      </c>
      <c r="N5" s="73">
        <f t="shared" si="5"/>
        <v>19.295872395960032</v>
      </c>
      <c r="O5" s="73">
        <f t="shared" si="6"/>
        <v>92330.536821328351</v>
      </c>
      <c r="P5" s="73">
        <f t="shared" si="7"/>
        <v>3186503.2205276415</v>
      </c>
      <c r="Q5" s="73">
        <f t="shared" si="10"/>
        <v>99420.241567907797</v>
      </c>
      <c r="R5" s="73">
        <f>SUM(Q5:$Q$102)</f>
        <v>7658374.8475320693</v>
      </c>
      <c r="S5" s="73">
        <f t="shared" si="8"/>
        <v>77.022863906691072</v>
      </c>
    </row>
    <row r="6" spans="1:23" ht="15" x14ac:dyDescent="0.25">
      <c r="A6" s="77">
        <v>4</v>
      </c>
      <c r="B6" s="60">
        <v>26643</v>
      </c>
      <c r="C6" s="60">
        <v>25540</v>
      </c>
      <c r="D6" s="60">
        <v>52183</v>
      </c>
      <c r="E6" s="115">
        <v>1.3028917093686532E-4</v>
      </c>
      <c r="F6" s="184">
        <v>1.5742314335561827E-4</v>
      </c>
      <c r="G6" s="75">
        <f t="shared" si="0"/>
        <v>4.0205870813024909</v>
      </c>
      <c r="H6" s="75">
        <f t="shared" si="1"/>
        <v>3.4712943812709027</v>
      </c>
      <c r="I6" s="75">
        <f t="shared" si="2"/>
        <v>7.491881462573394</v>
      </c>
      <c r="J6" s="73">
        <f t="shared" si="3"/>
        <v>1.4356938969728445E-4</v>
      </c>
      <c r="K6" s="73">
        <f t="shared" si="4"/>
        <v>1.4355908410568219E-4</v>
      </c>
      <c r="M6" s="73">
        <f t="shared" si="9"/>
        <v>99410.593631709809</v>
      </c>
      <c r="N6" s="73">
        <f t="shared" si="5"/>
        <v>14.271293772166246</v>
      </c>
      <c r="O6" s="73">
        <f t="shared" si="6"/>
        <v>90061.091400573932</v>
      </c>
      <c r="P6" s="73">
        <f t="shared" si="7"/>
        <v>3094172.6837063138</v>
      </c>
      <c r="Q6" s="73">
        <f t="shared" si="10"/>
        <v>99403.457984823734</v>
      </c>
      <c r="R6" s="73">
        <f>SUM(Q6:$Q$102)</f>
        <v>7558954.6059641615</v>
      </c>
      <c r="S6" s="73">
        <f t="shared" si="8"/>
        <v>76.037717207163126</v>
      </c>
    </row>
    <row r="7" spans="1:23" ht="15" x14ac:dyDescent="0.25">
      <c r="A7" s="77">
        <v>5</v>
      </c>
      <c r="B7" s="60">
        <v>27202</v>
      </c>
      <c r="C7" s="60">
        <v>26082</v>
      </c>
      <c r="D7" s="60">
        <v>53284</v>
      </c>
      <c r="E7" s="115">
        <v>1.0923943109076119E-4</v>
      </c>
      <c r="F7" s="184">
        <v>1.1039136108198379E-4</v>
      </c>
      <c r="G7" s="75">
        <f t="shared" si="0"/>
        <v>2.8792274797403015</v>
      </c>
      <c r="H7" s="75">
        <f t="shared" si="1"/>
        <v>2.971531004530886</v>
      </c>
      <c r="I7" s="75">
        <f t="shared" si="2"/>
        <v>5.8507584842711875</v>
      </c>
      <c r="J7" s="73">
        <f t="shared" si="3"/>
        <v>1.0980328962298603E-4</v>
      </c>
      <c r="K7" s="73">
        <f t="shared" si="4"/>
        <v>1.0979726146231883E-4</v>
      </c>
      <c r="M7" s="73">
        <f t="shared" si="9"/>
        <v>99396.322337937643</v>
      </c>
      <c r="N7" s="73">
        <f t="shared" si="5"/>
        <v>10.91344399213267</v>
      </c>
      <c r="O7" s="73">
        <f t="shared" si="6"/>
        <v>87851.865671003819</v>
      </c>
      <c r="P7" s="73">
        <f t="shared" si="7"/>
        <v>3004111.5923057394</v>
      </c>
      <c r="Q7" s="73">
        <f t="shared" si="10"/>
        <v>99390.865615941584</v>
      </c>
      <c r="R7" s="73">
        <f>SUM(Q7:$Q$102)</f>
        <v>7459551.1479793377</v>
      </c>
      <c r="S7" s="73">
        <f t="shared" si="8"/>
        <v>75.048562889657063</v>
      </c>
    </row>
    <row r="8" spans="1:23" ht="15" x14ac:dyDescent="0.25">
      <c r="A8" s="77">
        <v>6</v>
      </c>
      <c r="B8" s="60">
        <v>27773</v>
      </c>
      <c r="C8" s="60">
        <v>26625</v>
      </c>
      <c r="D8" s="60">
        <v>54398</v>
      </c>
      <c r="E8" s="115">
        <v>9.7257393056319542E-5</v>
      </c>
      <c r="F8" s="184">
        <v>8.1443575229318076E-5</v>
      </c>
      <c r="G8" s="75">
        <f t="shared" si="0"/>
        <v>2.1684351904805936</v>
      </c>
      <c r="H8" s="75">
        <f t="shared" si="1"/>
        <v>2.7011295773531625</v>
      </c>
      <c r="I8" s="75">
        <f t="shared" si="2"/>
        <v>4.8695647678337561</v>
      </c>
      <c r="J8" s="73">
        <f t="shared" si="3"/>
        <v>8.9517349311256966E-5</v>
      </c>
      <c r="K8" s="73">
        <f t="shared" si="4"/>
        <v>8.9513342752867153E-5</v>
      </c>
      <c r="L8">
        <f>((105*K8+90*(K7+K9)+45*(K6+K10)-30*(K5+K11))/315)</f>
        <v>8.8479529043307607E-5</v>
      </c>
      <c r="M8" s="73">
        <f t="shared" si="9"/>
        <v>99385.40889394551</v>
      </c>
      <c r="N8" s="73">
        <f t="shared" si="5"/>
        <v>8.7935741727123968</v>
      </c>
      <c r="O8" s="73">
        <f t="shared" si="6"/>
        <v>85699.726611452483</v>
      </c>
      <c r="P8" s="73">
        <f t="shared" si="7"/>
        <v>2916259.7266347366</v>
      </c>
      <c r="Q8" s="73">
        <f t="shared" si="10"/>
        <v>99381.012106859154</v>
      </c>
      <c r="R8" s="73">
        <f>SUM(Q8:$Q$102)</f>
        <v>7360160.2823633971</v>
      </c>
      <c r="S8" s="73">
        <f t="shared" si="8"/>
        <v>74.056749016522616</v>
      </c>
    </row>
    <row r="9" spans="1:23" ht="15" x14ac:dyDescent="0.25">
      <c r="A9" s="77">
        <v>7</v>
      </c>
      <c r="B9" s="60">
        <v>28323</v>
      </c>
      <c r="C9" s="60">
        <v>27139</v>
      </c>
      <c r="D9" s="60">
        <v>55462</v>
      </c>
      <c r="E9" s="115">
        <v>8.7705981488939277E-5</v>
      </c>
      <c r="F9" s="184">
        <v>6.8531248775142872E-5</v>
      </c>
      <c r="G9" s="75">
        <f t="shared" si="0"/>
        <v>1.8598695605086024</v>
      </c>
      <c r="H9" s="75">
        <f t="shared" si="1"/>
        <v>2.484096513711227</v>
      </c>
      <c r="I9" s="75">
        <f t="shared" si="2"/>
        <v>4.3439660742198294</v>
      </c>
      <c r="J9" s="73">
        <f t="shared" si="3"/>
        <v>7.8323285749158509E-5</v>
      </c>
      <c r="K9" s="73">
        <f t="shared" si="4"/>
        <v>7.8320218560579136E-5</v>
      </c>
      <c r="L9" s="73">
        <f t="shared" ref="L9:L72" si="11">((105*K9+90*(K8+K10)+45*(K7+K11)-30*(K6+K12))/315)</f>
        <v>7.9252283845320816E-5</v>
      </c>
      <c r="M9" s="73">
        <f>M8*(1-L8)</f>
        <v>99376.615319772798</v>
      </c>
      <c r="N9" s="73">
        <f t="shared" si="5"/>
        <v>7.8758237249130616</v>
      </c>
      <c r="O9" s="73">
        <f t="shared" si="6"/>
        <v>83602.0916487832</v>
      </c>
      <c r="P9" s="73">
        <f t="shared" si="7"/>
        <v>2830560.0000232835</v>
      </c>
      <c r="Q9" s="73">
        <f t="shared" si="10"/>
        <v>99372.677407910349</v>
      </c>
      <c r="R9" s="73">
        <f>SUM(Q9:$Q$102)</f>
        <v>7260779.2702565379</v>
      </c>
      <c r="S9" s="73">
        <f t="shared" si="8"/>
        <v>73.063257858932857</v>
      </c>
    </row>
    <row r="10" spans="1:23" ht="15" x14ac:dyDescent="0.25">
      <c r="A10" s="77">
        <v>8</v>
      </c>
      <c r="B10" s="60">
        <v>28836</v>
      </c>
      <c r="C10" s="60">
        <v>27622</v>
      </c>
      <c r="D10" s="60">
        <v>56458</v>
      </c>
      <c r="E10" s="115">
        <v>8.8384790538733717E-5</v>
      </c>
      <c r="F10" s="184">
        <v>6.87773089195172E-5</v>
      </c>
      <c r="G10" s="75">
        <f t="shared" si="0"/>
        <v>1.8997668269749042</v>
      </c>
      <c r="H10" s="75">
        <f t="shared" si="1"/>
        <v>2.5486638199749256</v>
      </c>
      <c r="I10" s="75">
        <f t="shared" si="2"/>
        <v>4.4484306469498298</v>
      </c>
      <c r="J10" s="73">
        <f t="shared" si="3"/>
        <v>7.8791856724464725E-5</v>
      </c>
      <c r="K10" s="73">
        <f t="shared" si="4"/>
        <v>7.8788752727598776E-5</v>
      </c>
      <c r="L10" s="73">
        <f t="shared" si="11"/>
        <v>7.9787477669621265E-5</v>
      </c>
      <c r="M10" s="73">
        <f t="shared" ref="M10:M73" si="12">M9*(1-L9)</f>
        <v>99368.739496047885</v>
      </c>
      <c r="N10" s="73">
        <f t="shared" si="5"/>
        <v>7.9283810835913755</v>
      </c>
      <c r="O10" s="73">
        <f t="shared" si="6"/>
        <v>81556.552187400754</v>
      </c>
      <c r="P10" s="73">
        <f t="shared" si="7"/>
        <v>2746957.9083745</v>
      </c>
      <c r="Q10" s="73">
        <f t="shared" si="10"/>
        <v>99364.775305506089</v>
      </c>
      <c r="R10" s="73">
        <f>SUM(Q10:$Q$102)</f>
        <v>7161406.5928486278</v>
      </c>
      <c r="S10" s="73">
        <f t="shared" si="8"/>
        <v>72.069009118641915</v>
      </c>
    </row>
    <row r="11" spans="1:23" ht="15" x14ac:dyDescent="0.25">
      <c r="A11" s="77">
        <v>9</v>
      </c>
      <c r="B11" s="60">
        <v>29366</v>
      </c>
      <c r="C11" s="60">
        <v>28122</v>
      </c>
      <c r="D11" s="60">
        <v>57488</v>
      </c>
      <c r="E11" s="115">
        <v>9.5660502016900573E-5</v>
      </c>
      <c r="F11" s="184">
        <v>8.0153147580615808E-5</v>
      </c>
      <c r="G11" s="75">
        <f t="shared" si="0"/>
        <v>2.2540668162620778</v>
      </c>
      <c r="H11" s="75">
        <f t="shared" si="1"/>
        <v>2.8091663022283022</v>
      </c>
      <c r="I11" s="75">
        <f t="shared" si="2"/>
        <v>5.0632331184903805</v>
      </c>
      <c r="J11" s="73">
        <f t="shared" si="3"/>
        <v>8.8074608935610564E-5</v>
      </c>
      <c r="K11" s="73">
        <f t="shared" si="4"/>
        <v>8.8070730481115689E-5</v>
      </c>
      <c r="L11" s="73">
        <f t="shared" si="11"/>
        <v>8.7409825816638545E-5</v>
      </c>
      <c r="M11" s="73">
        <f t="shared" si="12"/>
        <v>99360.811114964294</v>
      </c>
      <c r="N11" s="73">
        <f t="shared" si="5"/>
        <v>8.6851111925643636</v>
      </c>
      <c r="O11" s="73">
        <f t="shared" si="6"/>
        <v>79561.019508111523</v>
      </c>
      <c r="P11" s="73">
        <f t="shared" si="7"/>
        <v>2665401.3561870996</v>
      </c>
      <c r="Q11" s="73">
        <f t="shared" si="10"/>
        <v>99356.468559368019</v>
      </c>
      <c r="R11" s="73">
        <f>SUM(Q11:$Q$102)</f>
        <v>7062041.8175431211</v>
      </c>
      <c r="S11" s="73">
        <f t="shared" si="8"/>
        <v>71.074719885006431</v>
      </c>
    </row>
    <row r="12" spans="1:23" ht="15" x14ac:dyDescent="0.25">
      <c r="A12" s="77">
        <v>10</v>
      </c>
      <c r="B12" s="60">
        <v>29846</v>
      </c>
      <c r="C12" s="60">
        <v>28556</v>
      </c>
      <c r="D12" s="60">
        <v>58402</v>
      </c>
      <c r="E12" s="115">
        <v>1.0094795178811919E-4</v>
      </c>
      <c r="F12" s="184">
        <v>9.9266891015631795E-5</v>
      </c>
      <c r="G12" s="75">
        <f t="shared" si="0"/>
        <v>2.8346653398423816</v>
      </c>
      <c r="H12" s="75">
        <f t="shared" si="1"/>
        <v>3.0128925690682054</v>
      </c>
      <c r="I12" s="75">
        <f t="shared" si="2"/>
        <v>5.8475579089105869</v>
      </c>
      <c r="J12" s="73">
        <f t="shared" si="3"/>
        <v>1.0012598727630195E-4</v>
      </c>
      <c r="K12" s="73">
        <f t="shared" si="4"/>
        <v>1.0012097483702576E-4</v>
      </c>
      <c r="L12" s="73">
        <f t="shared" si="11"/>
        <v>9.9136484558440662E-5</v>
      </c>
      <c r="M12" s="73">
        <f t="shared" si="12"/>
        <v>99352.126003771729</v>
      </c>
      <c r="N12" s="73">
        <f t="shared" si="5"/>
        <v>9.8494205054157646</v>
      </c>
      <c r="O12" s="73">
        <f t="shared" si="6"/>
        <v>77613.72204219953</v>
      </c>
      <c r="P12" s="73">
        <f t="shared" si="7"/>
        <v>2585840.3366789878</v>
      </c>
      <c r="Q12" s="73">
        <f t="shared" si="10"/>
        <v>99347.201293519029</v>
      </c>
      <c r="R12" s="73">
        <f>SUM(Q12:$Q$102)</f>
        <v>6962685.3489837525</v>
      </c>
      <c r="S12" s="73">
        <f t="shared" si="8"/>
        <v>70.080889348250352</v>
      </c>
    </row>
    <row r="13" spans="1:23" ht="15" x14ac:dyDescent="0.25">
      <c r="A13" s="77">
        <v>11</v>
      </c>
      <c r="B13" s="60">
        <v>30093</v>
      </c>
      <c r="C13" s="60">
        <v>28772</v>
      </c>
      <c r="D13" s="60">
        <v>58865</v>
      </c>
      <c r="E13" s="115">
        <v>1.0481809278325039E-4</v>
      </c>
      <c r="F13" s="184">
        <v>1.1915449967735577E-4</v>
      </c>
      <c r="G13" s="75">
        <f t="shared" si="0"/>
        <v>3.4283132647168801</v>
      </c>
      <c r="H13" s="75">
        <f t="shared" si="1"/>
        <v>3.1542908661263538</v>
      </c>
      <c r="I13" s="75">
        <f t="shared" si="2"/>
        <v>6.5826041308432339</v>
      </c>
      <c r="J13" s="73">
        <f t="shared" si="3"/>
        <v>1.1182543329386281E-4</v>
      </c>
      <c r="K13" s="73">
        <f t="shared" si="4"/>
        <v>1.1181918106317745E-4</v>
      </c>
      <c r="L13" s="73">
        <f t="shared" si="11"/>
        <v>1.114476261735019E-4</v>
      </c>
      <c r="M13" s="73">
        <f t="shared" si="12"/>
        <v>99342.276583266314</v>
      </c>
      <c r="N13" s="73">
        <f t="shared" si="5"/>
        <v>11.071460903884144</v>
      </c>
      <c r="O13" s="73">
        <f t="shared" si="6"/>
        <v>75713.197746968566</v>
      </c>
      <c r="P13" s="73">
        <f t="shared" si="7"/>
        <v>2508226.6146367881</v>
      </c>
      <c r="Q13" s="73">
        <f t="shared" si="10"/>
        <v>99336.740852814371</v>
      </c>
      <c r="R13" s="73">
        <f>SUM(Q13:$Q$102)</f>
        <v>6863338.1476902338</v>
      </c>
      <c r="S13" s="73">
        <f t="shared" si="8"/>
        <v>69.087788036924522</v>
      </c>
    </row>
    <row r="14" spans="1:23" ht="15" x14ac:dyDescent="0.25">
      <c r="A14" s="77">
        <v>12</v>
      </c>
      <c r="B14" s="60">
        <v>30327</v>
      </c>
      <c r="C14" s="60">
        <v>28984</v>
      </c>
      <c r="D14" s="60">
        <v>59311</v>
      </c>
      <c r="E14" s="115">
        <v>1.1452595210857824E-4</v>
      </c>
      <c r="F14" s="184">
        <v>1.3161474353347039E-4</v>
      </c>
      <c r="G14" s="75">
        <f t="shared" si="0"/>
        <v>3.8147217265741058</v>
      </c>
      <c r="H14" s="75">
        <f t="shared" si="1"/>
        <v>3.4732285495968522</v>
      </c>
      <c r="I14" s="75">
        <f t="shared" si="2"/>
        <v>7.2879502761709585</v>
      </c>
      <c r="J14" s="73">
        <f t="shared" si="3"/>
        <v>1.2287687403973898E-4</v>
      </c>
      <c r="K14" s="73">
        <f t="shared" si="4"/>
        <v>1.2286932498584147E-4</v>
      </c>
      <c r="L14" s="73">
        <f t="shared" si="11"/>
        <v>1.2265094966435437E-4</v>
      </c>
      <c r="M14" s="73">
        <f t="shared" si="12"/>
        <v>99331.205122362429</v>
      </c>
      <c r="N14" s="73">
        <f t="shared" si="5"/>
        <v>12.183066639569006</v>
      </c>
      <c r="O14" s="73">
        <f t="shared" si="6"/>
        <v>73858.302137375285</v>
      </c>
      <c r="P14" s="73">
        <f t="shared" si="7"/>
        <v>2432513.4168898202</v>
      </c>
      <c r="Q14" s="73">
        <f t="shared" si="10"/>
        <v>99325.113589042652</v>
      </c>
      <c r="R14" s="73">
        <f>SUM(Q14:$Q$102)</f>
        <v>6764001.4068374196</v>
      </c>
      <c r="S14" s="73">
        <f t="shared" si="8"/>
        <v>68.095432835080345</v>
      </c>
    </row>
    <row r="15" spans="1:23" ht="15" x14ac:dyDescent="0.25">
      <c r="A15" s="77">
        <v>13</v>
      </c>
      <c r="B15" s="60">
        <v>30505</v>
      </c>
      <c r="C15" s="60">
        <v>29149</v>
      </c>
      <c r="D15" s="60">
        <v>59654</v>
      </c>
      <c r="E15" s="115">
        <v>1.329108430544431E-4</v>
      </c>
      <c r="F15" s="184">
        <v>1.3378061896817924E-4</v>
      </c>
      <c r="G15" s="75">
        <f t="shared" si="0"/>
        <v>3.8995712623034566</v>
      </c>
      <c r="H15" s="75">
        <f t="shared" si="1"/>
        <v>4.0544452673757867</v>
      </c>
      <c r="I15" s="75">
        <f t="shared" si="2"/>
        <v>7.9540165296792438</v>
      </c>
      <c r="J15" s="73">
        <f t="shared" si="3"/>
        <v>1.3333584553725222E-4</v>
      </c>
      <c r="K15" s="73">
        <f t="shared" si="4"/>
        <v>1.3332695670842387E-4</v>
      </c>
      <c r="L15" s="73">
        <f t="shared" si="11"/>
        <v>1.3263574128603256E-4</v>
      </c>
      <c r="M15" s="73">
        <f t="shared" si="12"/>
        <v>99319.02205572286</v>
      </c>
      <c r="N15" s="73">
        <f t="shared" si="5"/>
        <v>13.173252114167553</v>
      </c>
      <c r="O15" s="73">
        <f t="shared" si="6"/>
        <v>72048.042289246368</v>
      </c>
      <c r="P15" s="73">
        <f t="shared" si="7"/>
        <v>2358655.1147524454</v>
      </c>
      <c r="Q15" s="73">
        <f t="shared" si="10"/>
        <v>99312.435429665784</v>
      </c>
      <c r="R15" s="73">
        <f>SUM(Q15:$Q$102)</f>
        <v>6664676.2932483768</v>
      </c>
      <c r="S15" s="73">
        <f t="shared" si="8"/>
        <v>67.103724496090635</v>
      </c>
    </row>
    <row r="16" spans="1:23" ht="15" x14ac:dyDescent="0.25">
      <c r="A16" s="77">
        <v>14</v>
      </c>
      <c r="B16" s="60">
        <v>30682</v>
      </c>
      <c r="C16" s="60">
        <v>29324</v>
      </c>
      <c r="D16" s="60">
        <v>60006</v>
      </c>
      <c r="E16" s="115">
        <v>1.560137701994321E-4</v>
      </c>
      <c r="F16" s="184">
        <v>1.3031672977072939E-4</v>
      </c>
      <c r="G16" s="75">
        <f t="shared" si="0"/>
        <v>3.8214077837968685</v>
      </c>
      <c r="H16" s="75">
        <f t="shared" si="1"/>
        <v>4.7868144972589759</v>
      </c>
      <c r="I16" s="75">
        <f t="shared" si="2"/>
        <v>8.6082222810558449</v>
      </c>
      <c r="J16" s="73">
        <f t="shared" si="3"/>
        <v>1.4345602574835592E-4</v>
      </c>
      <c r="K16" s="73">
        <f t="shared" si="4"/>
        <v>1.4344573642466329E-4</v>
      </c>
      <c r="L16" s="73">
        <f t="shared" si="11"/>
        <v>1.4232204541347087E-4</v>
      </c>
      <c r="M16" s="73">
        <f t="shared" si="12"/>
        <v>99305.848803608693</v>
      </c>
      <c r="N16" s="73">
        <f t="shared" si="5"/>
        <v>14.133411523245741</v>
      </c>
      <c r="O16" s="73">
        <f t="shared" si="6"/>
        <v>70281.449896340622</v>
      </c>
      <c r="P16" s="73">
        <f t="shared" si="7"/>
        <v>2286607.072463199</v>
      </c>
      <c r="Q16" s="73">
        <f t="shared" si="10"/>
        <v>99298.78209784707</v>
      </c>
      <c r="R16" s="73">
        <f>SUM(Q16:$Q$102)</f>
        <v>6565363.8578187115</v>
      </c>
      <c r="S16" s="73">
        <f t="shared" si="8"/>
        <v>66.112559702325726</v>
      </c>
    </row>
    <row r="17" spans="1:19" ht="15" x14ac:dyDescent="0.25">
      <c r="A17" s="77">
        <v>15</v>
      </c>
      <c r="B17" s="60">
        <v>30830</v>
      </c>
      <c r="C17" s="60">
        <v>29461</v>
      </c>
      <c r="D17" s="60">
        <v>60291</v>
      </c>
      <c r="E17" s="115">
        <v>1.8034521686755332E-4</v>
      </c>
      <c r="F17" s="184">
        <v>1.283489639029819E-4</v>
      </c>
      <c r="G17" s="75">
        <f t="shared" si="0"/>
        <v>3.7812888255457495</v>
      </c>
      <c r="H17" s="75">
        <f t="shared" si="1"/>
        <v>5.560043036026669</v>
      </c>
      <c r="I17" s="75">
        <f t="shared" si="2"/>
        <v>9.341331861572419</v>
      </c>
      <c r="J17" s="73">
        <f t="shared" si="3"/>
        <v>1.5493741788280869E-4</v>
      </c>
      <c r="K17" s="73">
        <f t="shared" si="4"/>
        <v>1.5492541570094609E-4</v>
      </c>
      <c r="L17" s="73">
        <f t="shared" si="11"/>
        <v>1.5416308987884327E-4</v>
      </c>
      <c r="M17" s="73">
        <f t="shared" si="12"/>
        <v>99291.715392085447</v>
      </c>
      <c r="N17" s="73">
        <f t="shared" si="5"/>
        <v>15.307117644217215</v>
      </c>
      <c r="O17" s="73">
        <f t="shared" si="6"/>
        <v>68557.509557694415</v>
      </c>
      <c r="P17" s="73">
        <f t="shared" si="7"/>
        <v>2216325.6225668588</v>
      </c>
      <c r="Q17" s="73">
        <f t="shared" si="10"/>
        <v>99284.061833263346</v>
      </c>
      <c r="R17" s="73">
        <f>SUM(Q17:$Q$102)</f>
        <v>6466065.0757208643</v>
      </c>
      <c r="S17" s="73">
        <f t="shared" si="8"/>
        <v>65.121899145235986</v>
      </c>
    </row>
    <row r="18" spans="1:19" ht="15" x14ac:dyDescent="0.25">
      <c r="A18" s="77">
        <v>16</v>
      </c>
      <c r="B18" s="60">
        <v>31101</v>
      </c>
      <c r="C18" s="60">
        <v>29814</v>
      </c>
      <c r="D18" s="60">
        <v>60915</v>
      </c>
      <c r="E18" s="115">
        <v>2.1186934224684095E-4</v>
      </c>
      <c r="F18" s="184">
        <v>1.3229976802797417E-4</v>
      </c>
      <c r="G18" s="75">
        <f t="shared" si="0"/>
        <v>3.9443852839860218</v>
      </c>
      <c r="H18" s="75">
        <f t="shared" si="1"/>
        <v>6.5893484132190006</v>
      </c>
      <c r="I18" s="75">
        <f t="shared" si="2"/>
        <v>10.533733697205022</v>
      </c>
      <c r="J18" s="73">
        <f t="shared" si="3"/>
        <v>1.729251202036448E-4</v>
      </c>
      <c r="K18" s="73">
        <f t="shared" si="4"/>
        <v>1.7291016951681559E-4</v>
      </c>
      <c r="L18" s="73">
        <f t="shared" si="11"/>
        <v>1.7420715924844013E-4</v>
      </c>
      <c r="M18" s="73">
        <f t="shared" si="12"/>
        <v>99276.40827444123</v>
      </c>
      <c r="N18" s="73">
        <f t="shared" si="5"/>
        <v>17.294661065883702</v>
      </c>
      <c r="O18" s="73">
        <f t="shared" si="6"/>
        <v>66875.063922133253</v>
      </c>
      <c r="P18" s="73">
        <f t="shared" si="7"/>
        <v>2147768.1130091646</v>
      </c>
      <c r="Q18" s="73">
        <f t="shared" si="10"/>
        <v>99267.760943908288</v>
      </c>
      <c r="R18" s="73">
        <f>SUM(Q18:$Q$102)</f>
        <v>6366781.013887601</v>
      </c>
      <c r="S18" s="73">
        <f t="shared" si="8"/>
        <v>64.131862992939602</v>
      </c>
    </row>
    <row r="19" spans="1:19" ht="15" x14ac:dyDescent="0.25">
      <c r="A19" s="77">
        <v>17</v>
      </c>
      <c r="B19" s="60">
        <v>29358</v>
      </c>
      <c r="C19" s="60">
        <v>28638</v>
      </c>
      <c r="D19" s="60">
        <v>57996</v>
      </c>
      <c r="E19" s="115">
        <v>2.6468261464419369E-4</v>
      </c>
      <c r="F19" s="184">
        <v>1.4241274327593734E-4</v>
      </c>
      <c r="G19" s="75">
        <f t="shared" si="0"/>
        <v>4.0784161419362936</v>
      </c>
      <c r="H19" s="75">
        <f t="shared" si="1"/>
        <v>7.7705522007242385</v>
      </c>
      <c r="I19" s="75">
        <f t="shared" si="2"/>
        <v>11.848968342660532</v>
      </c>
      <c r="J19" s="73">
        <f t="shared" si="3"/>
        <v>2.0430664774571578E-4</v>
      </c>
      <c r="K19" s="73">
        <f t="shared" si="4"/>
        <v>2.0428577856379526E-4</v>
      </c>
      <c r="L19" s="73">
        <f t="shared" si="11"/>
        <v>2.0873124859190271E-4</v>
      </c>
      <c r="M19" s="73">
        <f t="shared" si="12"/>
        <v>99259.113613375346</v>
      </c>
      <c r="N19" s="73">
        <f t="shared" si="5"/>
        <v>20.718478718641563</v>
      </c>
      <c r="O19" s="73">
        <f t="shared" si="6"/>
        <v>65232.598836314952</v>
      </c>
      <c r="P19" s="73">
        <f t="shared" si="7"/>
        <v>2080893.049087031</v>
      </c>
      <c r="Q19" s="73">
        <f t="shared" si="10"/>
        <v>99248.754374016018</v>
      </c>
      <c r="R19" s="73">
        <f>SUM(Q19:$Q$102)</f>
        <v>6267513.2529436927</v>
      </c>
      <c r="S19" s="73">
        <f t="shared" si="8"/>
        <v>63.142950050474091</v>
      </c>
    </row>
    <row r="20" spans="1:19" ht="15" x14ac:dyDescent="0.25">
      <c r="A20" s="77">
        <v>18</v>
      </c>
      <c r="B20" s="60">
        <v>31027</v>
      </c>
      <c r="C20" s="60">
        <v>29164</v>
      </c>
      <c r="D20" s="60">
        <v>60191</v>
      </c>
      <c r="E20" s="115">
        <v>3.5111422058273933E-4</v>
      </c>
      <c r="F20" s="184">
        <v>1.5517480102855745E-4</v>
      </c>
      <c r="G20" s="75">
        <f t="shared" si="0"/>
        <v>4.5255178971968499</v>
      </c>
      <c r="H20" s="75">
        <f t="shared" si="1"/>
        <v>10.894020922020653</v>
      </c>
      <c r="I20" s="75">
        <f t="shared" si="2"/>
        <v>15.419538819217504</v>
      </c>
      <c r="J20" s="73">
        <f t="shared" si="3"/>
        <v>2.5617681745140474E-4</v>
      </c>
      <c r="K20" s="73">
        <f t="shared" si="4"/>
        <v>2.5614400697238082E-4</v>
      </c>
      <c r="L20" s="73">
        <f t="shared" si="11"/>
        <v>2.5966431469860387E-4</v>
      </c>
      <c r="M20" s="73">
        <f t="shared" si="12"/>
        <v>99238.395134656705</v>
      </c>
      <c r="N20" s="73">
        <f t="shared" si="5"/>
        <v>25.768669864424737</v>
      </c>
      <c r="O20" s="73">
        <f t="shared" si="6"/>
        <v>63628.275858059467</v>
      </c>
      <c r="P20" s="73">
        <f t="shared" si="7"/>
        <v>2015660.4502507159</v>
      </c>
      <c r="Q20" s="73">
        <f t="shared" si="10"/>
        <v>99225.510799724492</v>
      </c>
      <c r="R20" s="73">
        <f>SUM(Q20:$Q$102)</f>
        <v>6168264.4985696776</v>
      </c>
      <c r="S20" s="73">
        <f t="shared" si="8"/>
        <v>62.156028321497459</v>
      </c>
    </row>
    <row r="21" spans="1:19" ht="15" x14ac:dyDescent="0.25">
      <c r="A21" s="77">
        <v>19</v>
      </c>
      <c r="B21" s="60">
        <v>29645</v>
      </c>
      <c r="C21" s="60">
        <v>28202</v>
      </c>
      <c r="D21" s="60">
        <v>57847</v>
      </c>
      <c r="E21" s="115">
        <v>4.6671969241647126E-4</v>
      </c>
      <c r="F21" s="184">
        <v>1.6526606832007802E-4</v>
      </c>
      <c r="G21" s="75">
        <f t="shared" si="0"/>
        <v>4.6608336587628401</v>
      </c>
      <c r="H21" s="75">
        <f t="shared" si="1"/>
        <v>13.835905281686291</v>
      </c>
      <c r="I21" s="75">
        <f t="shared" si="2"/>
        <v>18.496738940449131</v>
      </c>
      <c r="J21" s="73">
        <f t="shared" si="3"/>
        <v>3.1975277785276904E-4</v>
      </c>
      <c r="K21" s="73">
        <f t="shared" si="4"/>
        <v>3.1970166238159958E-4</v>
      </c>
      <c r="L21" s="73">
        <f t="shared" si="11"/>
        <v>3.1950023737394229E-4</v>
      </c>
      <c r="M21" s="73">
        <f t="shared" si="12"/>
        <v>99212.62646479228</v>
      </c>
      <c r="N21" s="73">
        <f t="shared" si="5"/>
        <v>31.698457705992041</v>
      </c>
      <c r="O21" s="73">
        <f t="shared" si="6"/>
        <v>62060.247673573998</v>
      </c>
      <c r="P21" s="73">
        <f t="shared" si="7"/>
        <v>1952032.1743926564</v>
      </c>
      <c r="Q21" s="73">
        <f t="shared" si="10"/>
        <v>99196.777235939284</v>
      </c>
      <c r="R21" s="73">
        <f>SUM(Q21:$Q$102)</f>
        <v>6069038.987769953</v>
      </c>
      <c r="S21" s="73">
        <f t="shared" si="8"/>
        <v>61.17204235011036</v>
      </c>
    </row>
    <row r="22" spans="1:19" ht="15" x14ac:dyDescent="0.25">
      <c r="A22" s="77">
        <v>20</v>
      </c>
      <c r="B22" s="60">
        <v>28409</v>
      </c>
      <c r="C22" s="60">
        <v>27106</v>
      </c>
      <c r="D22" s="60">
        <v>55515</v>
      </c>
      <c r="E22" s="115">
        <v>5.7911547239755635E-4</v>
      </c>
      <c r="F22" s="184">
        <v>1.6937004953412034E-4</v>
      </c>
      <c r="G22" s="75">
        <f t="shared" si="0"/>
        <v>4.5909445626718659</v>
      </c>
      <c r="H22" s="75">
        <f t="shared" si="1"/>
        <v>16.452091455342178</v>
      </c>
      <c r="I22" s="75">
        <f t="shared" si="2"/>
        <v>21.043036018014043</v>
      </c>
      <c r="J22" s="73">
        <f t="shared" si="3"/>
        <v>3.7905135581399696E-4</v>
      </c>
      <c r="K22" s="73">
        <f t="shared" si="4"/>
        <v>3.7897952492504938E-4</v>
      </c>
      <c r="L22" s="73">
        <f t="shared" si="11"/>
        <v>3.7344007991770212E-4</v>
      </c>
      <c r="M22" s="73">
        <f t="shared" si="12"/>
        <v>99180.928007086288</v>
      </c>
      <c r="N22" s="73">
        <f t="shared" si="5"/>
        <v>37.038133681271574</v>
      </c>
      <c r="O22" s="73">
        <f t="shared" si="6"/>
        <v>60527.238448498341</v>
      </c>
      <c r="P22" s="73">
        <f t="shared" si="7"/>
        <v>1889971.9267190825</v>
      </c>
      <c r="Q22" s="73">
        <f t="shared" si="10"/>
        <v>99162.408940245659</v>
      </c>
      <c r="R22" s="73">
        <f>SUM(Q22:$Q$102)</f>
        <v>5969842.2105340147</v>
      </c>
      <c r="S22" s="73">
        <f t="shared" si="8"/>
        <v>60.191433277449079</v>
      </c>
    </row>
    <row r="23" spans="1:19" ht="15" x14ac:dyDescent="0.25">
      <c r="A23" s="77">
        <v>21</v>
      </c>
      <c r="B23" s="60">
        <v>28396</v>
      </c>
      <c r="C23" s="60">
        <v>26981</v>
      </c>
      <c r="D23" s="60">
        <v>55377</v>
      </c>
      <c r="E23" s="115">
        <v>6.4898562371009912E-4</v>
      </c>
      <c r="F23" s="184">
        <v>1.6871496820495914E-4</v>
      </c>
      <c r="G23" s="75">
        <f t="shared" si="0"/>
        <v>4.5520985571380024</v>
      </c>
      <c r="H23" s="75">
        <f t="shared" si="1"/>
        <v>18.428595770871976</v>
      </c>
      <c r="I23" s="75">
        <f t="shared" si="2"/>
        <v>22.980694328009978</v>
      </c>
      <c r="J23" s="73">
        <f t="shared" si="3"/>
        <v>4.1498626375589104E-4</v>
      </c>
      <c r="K23" s="73">
        <f t="shared" si="4"/>
        <v>4.149001688660281E-4</v>
      </c>
      <c r="L23" s="73">
        <f t="shared" si="11"/>
        <v>4.0889641381659461E-4</v>
      </c>
      <c r="M23" s="73">
        <f t="shared" si="12"/>
        <v>99143.889873405016</v>
      </c>
      <c r="N23" s="73">
        <f t="shared" si="5"/>
        <v>40.539581021061167</v>
      </c>
      <c r="O23" s="73">
        <f t="shared" si="6"/>
        <v>59028.912343156051</v>
      </c>
      <c r="P23" s="73">
        <f t="shared" si="7"/>
        <v>1829444.6882705844</v>
      </c>
      <c r="Q23" s="73">
        <f t="shared" si="10"/>
        <v>99123.620082894486</v>
      </c>
      <c r="R23" s="73">
        <f>SUM(Q23:$Q$102)</f>
        <v>5870679.8015937684</v>
      </c>
      <c r="S23" s="73">
        <f t="shared" si="8"/>
        <v>59.213732778590085</v>
      </c>
    </row>
    <row r="24" spans="1:19" ht="15" x14ac:dyDescent="0.25">
      <c r="A24" s="77">
        <v>22</v>
      </c>
      <c r="B24" s="60">
        <v>28805</v>
      </c>
      <c r="C24" s="60">
        <v>27364</v>
      </c>
      <c r="D24" s="60">
        <v>56169</v>
      </c>
      <c r="E24" s="115">
        <v>6.7063115865491373E-4</v>
      </c>
      <c r="F24" s="184">
        <v>1.6752827677038031E-4</v>
      </c>
      <c r="G24" s="75">
        <f t="shared" si="0"/>
        <v>4.584243765544687</v>
      </c>
      <c r="H24" s="75">
        <f t="shared" si="1"/>
        <v>19.317530525054789</v>
      </c>
      <c r="I24" s="75">
        <f t="shared" si="2"/>
        <v>23.901774290599477</v>
      </c>
      <c r="J24" s="73">
        <f t="shared" si="3"/>
        <v>4.2553319964036172E-4</v>
      </c>
      <c r="K24" s="73">
        <f t="shared" si="4"/>
        <v>4.2544267322941476E-4</v>
      </c>
      <c r="L24" s="73">
        <f t="shared" si="11"/>
        <v>4.2486519568702129E-4</v>
      </c>
      <c r="M24" s="73">
        <f t="shared" si="12"/>
        <v>99103.350292383955</v>
      </c>
      <c r="N24" s="73">
        <f t="shared" si="5"/>
        <v>42.105564315221272</v>
      </c>
      <c r="O24" s="73">
        <f t="shared" si="6"/>
        <v>57565.63476349994</v>
      </c>
      <c r="P24" s="73">
        <f t="shared" si="7"/>
        <v>1770415.7759274284</v>
      </c>
      <c r="Q24" s="73">
        <f t="shared" si="10"/>
        <v>99082.297510226344</v>
      </c>
      <c r="R24" s="73">
        <f>SUM(Q24:$Q$102)</f>
        <v>5771556.1815108741</v>
      </c>
      <c r="S24" s="73">
        <f t="shared" si="8"/>
        <v>58.237750434098245</v>
      </c>
    </row>
    <row r="25" spans="1:19" ht="15" x14ac:dyDescent="0.25">
      <c r="A25" s="77">
        <v>23</v>
      </c>
      <c r="B25" s="60">
        <v>28674</v>
      </c>
      <c r="C25" s="60">
        <v>27289</v>
      </c>
      <c r="D25" s="60">
        <v>55963</v>
      </c>
      <c r="E25" s="115">
        <v>6.7237923274001755E-4</v>
      </c>
      <c r="F25" s="184">
        <v>1.6977919823239887E-4</v>
      </c>
      <c r="G25" s="75">
        <f t="shared" si="0"/>
        <v>4.6331045405639326</v>
      </c>
      <c r="H25" s="75">
        <f t="shared" si="1"/>
        <v>19.279802119587263</v>
      </c>
      <c r="I25" s="75">
        <f t="shared" si="2"/>
        <v>23.912906660151194</v>
      </c>
      <c r="J25" s="73">
        <f t="shared" si="3"/>
        <v>4.2729851259137636E-4</v>
      </c>
      <c r="K25" s="73">
        <f t="shared" si="4"/>
        <v>4.2720723358358192E-4</v>
      </c>
      <c r="L25" s="73">
        <f t="shared" si="11"/>
        <v>4.3045837378797279E-4</v>
      </c>
      <c r="M25" s="73">
        <f t="shared" si="12"/>
        <v>99061.244728068734</v>
      </c>
      <c r="N25" s="73">
        <f t="shared" si="5"/>
        <v>42.641742311054259</v>
      </c>
      <c r="O25" s="73">
        <f t="shared" si="6"/>
        <v>56137.733784215918</v>
      </c>
      <c r="P25" s="73">
        <f t="shared" si="7"/>
        <v>1712850.1411639284</v>
      </c>
      <c r="Q25" s="73">
        <f t="shared" si="10"/>
        <v>99039.923856913199</v>
      </c>
      <c r="R25" s="73">
        <f>SUM(Q25:$Q$102)</f>
        <v>5672473.8840006487</v>
      </c>
      <c r="S25" s="73">
        <f t="shared" si="8"/>
        <v>57.262291621431331</v>
      </c>
    </row>
    <row r="26" spans="1:19" ht="15" x14ac:dyDescent="0.25">
      <c r="A26" s="77">
        <v>24</v>
      </c>
      <c r="B26" s="60">
        <v>27600</v>
      </c>
      <c r="C26" s="60">
        <v>26320</v>
      </c>
      <c r="D26" s="60">
        <v>53920</v>
      </c>
      <c r="E26" s="115">
        <v>6.8316510109897913E-4</v>
      </c>
      <c r="F26" s="184">
        <v>1.7746894403583281E-4</v>
      </c>
      <c r="G26" s="75">
        <f t="shared" si="0"/>
        <v>4.6709826070231193</v>
      </c>
      <c r="H26" s="75">
        <f t="shared" si="1"/>
        <v>18.855356790331825</v>
      </c>
      <c r="I26" s="75">
        <f t="shared" si="2"/>
        <v>23.526339397354946</v>
      </c>
      <c r="J26" s="73">
        <f t="shared" si="3"/>
        <v>4.3631935084115252E-4</v>
      </c>
      <c r="K26" s="73">
        <f t="shared" si="4"/>
        <v>4.3622417739563879E-4</v>
      </c>
      <c r="L26" s="73">
        <f t="shared" si="11"/>
        <v>4.4023591187981024E-4</v>
      </c>
      <c r="M26" s="73">
        <f t="shared" si="12"/>
        <v>99018.60298575768</v>
      </c>
      <c r="N26" s="73">
        <f t="shared" si="5"/>
        <v>43.591544978495222</v>
      </c>
      <c r="O26" s="73">
        <f t="shared" si="6"/>
        <v>54744.945196705376</v>
      </c>
      <c r="P26" s="73">
        <f t="shared" si="7"/>
        <v>1656712.4073797127</v>
      </c>
      <c r="Q26" s="73">
        <f t="shared" si="10"/>
        <v>98996.807213268432</v>
      </c>
      <c r="R26" s="73">
        <f>SUM(Q26:$Q$102)</f>
        <v>5573433.9601437356</v>
      </c>
      <c r="S26" s="73">
        <f t="shared" si="8"/>
        <v>56.286735947439993</v>
      </c>
    </row>
    <row r="27" spans="1:19" ht="15" x14ac:dyDescent="0.25">
      <c r="A27" s="77">
        <v>25</v>
      </c>
      <c r="B27" s="60">
        <v>27277</v>
      </c>
      <c r="C27" s="60">
        <v>26109</v>
      </c>
      <c r="D27" s="60">
        <v>53386</v>
      </c>
      <c r="E27" s="115">
        <v>7.1295301733695728E-4</v>
      </c>
      <c r="F27" s="184">
        <v>1.9061002666871576E-4</v>
      </c>
      <c r="G27" s="75">
        <f t="shared" si="0"/>
        <v>4.9766371862934999</v>
      </c>
      <c r="H27" s="75">
        <f t="shared" si="1"/>
        <v>19.447219453900185</v>
      </c>
      <c r="I27" s="75">
        <f t="shared" si="2"/>
        <v>24.423856640193684</v>
      </c>
      <c r="J27" s="73">
        <f t="shared" si="3"/>
        <v>4.5749553516265842E-4</v>
      </c>
      <c r="K27" s="73">
        <f t="shared" si="4"/>
        <v>4.5739090003749094E-4</v>
      </c>
      <c r="L27" s="73">
        <f t="shared" si="11"/>
        <v>4.603606325671266E-4</v>
      </c>
      <c r="M27" s="73">
        <f t="shared" si="12"/>
        <v>98975.011440779184</v>
      </c>
      <c r="N27" s="73">
        <f t="shared" si="5"/>
        <v>45.564198875217699</v>
      </c>
      <c r="O27" s="73">
        <f t="shared" si="6"/>
        <v>53386.189761791124</v>
      </c>
      <c r="P27" s="73">
        <f t="shared" si="7"/>
        <v>1601967.4621830073</v>
      </c>
      <c r="Q27" s="73">
        <f t="shared" si="10"/>
        <v>98952.229341341575</v>
      </c>
      <c r="R27" s="73">
        <f>SUM(Q27:$Q$102)</f>
        <v>5474437.1529304674</v>
      </c>
      <c r="S27" s="73">
        <f t="shared" si="8"/>
        <v>55.311306088669141</v>
      </c>
    </row>
    <row r="28" spans="1:19" ht="15" x14ac:dyDescent="0.25">
      <c r="A28" s="77">
        <v>26</v>
      </c>
      <c r="B28" s="60">
        <v>28023</v>
      </c>
      <c r="C28" s="60">
        <v>26194</v>
      </c>
      <c r="D28" s="60">
        <v>54217</v>
      </c>
      <c r="E28" s="115">
        <v>7.5375106926571565E-4</v>
      </c>
      <c r="F28" s="184">
        <v>2.0781187487844616E-4</v>
      </c>
      <c r="G28" s="75">
        <f t="shared" si="0"/>
        <v>5.4434242505660189</v>
      </c>
      <c r="H28" s="75">
        <f t="shared" si="1"/>
        <v>21.12236621403315</v>
      </c>
      <c r="I28" s="75">
        <f t="shared" si="2"/>
        <v>26.565790464599168</v>
      </c>
      <c r="J28" s="73">
        <f t="shared" si="3"/>
        <v>4.8999004859359924E-4</v>
      </c>
      <c r="K28" s="73">
        <f t="shared" si="4"/>
        <v>4.8987002307421257E-4</v>
      </c>
      <c r="L28" s="73">
        <f t="shared" si="11"/>
        <v>4.870107152893853E-4</v>
      </c>
      <c r="M28" s="73">
        <f t="shared" si="12"/>
        <v>98929.447241903967</v>
      </c>
      <c r="N28" s="73">
        <f t="shared" si="5"/>
        <v>48.179700864464394</v>
      </c>
      <c r="O28" s="73">
        <f t="shared" si="6"/>
        <v>52060.110108977598</v>
      </c>
      <c r="P28" s="73">
        <f t="shared" si="7"/>
        <v>1548581.2724212159</v>
      </c>
      <c r="Q28" s="73">
        <f t="shared" si="10"/>
        <v>98905.357391471742</v>
      </c>
      <c r="R28" s="73">
        <f>SUM(Q28:$Q$102)</f>
        <v>5375484.9235891253</v>
      </c>
      <c r="S28" s="73">
        <f t="shared" si="8"/>
        <v>54.336550677826978</v>
      </c>
    </row>
    <row r="29" spans="1:19" ht="15" x14ac:dyDescent="0.25">
      <c r="A29" s="77">
        <v>27</v>
      </c>
      <c r="B29" s="60">
        <v>29727</v>
      </c>
      <c r="C29" s="60">
        <v>28101</v>
      </c>
      <c r="D29" s="60">
        <v>57828</v>
      </c>
      <c r="E29" s="115">
        <v>7.8978777648354773E-4</v>
      </c>
      <c r="F29" s="184">
        <v>2.2699588533317379E-4</v>
      </c>
      <c r="G29" s="75">
        <f t="shared" si="0"/>
        <v>6.3788113737475163</v>
      </c>
      <c r="H29" s="75">
        <f t="shared" si="1"/>
        <v>23.478021231526423</v>
      </c>
      <c r="I29" s="75">
        <f t="shared" si="2"/>
        <v>29.85683260527394</v>
      </c>
      <c r="J29" s="73">
        <f t="shared" si="3"/>
        <v>5.1630408461772741E-4</v>
      </c>
      <c r="K29" s="73">
        <f t="shared" si="4"/>
        <v>5.1617082259935998E-4</v>
      </c>
      <c r="L29" s="73">
        <f t="shared" si="11"/>
        <v>5.1365207954290869E-4</v>
      </c>
      <c r="M29" s="73">
        <f t="shared" si="12"/>
        <v>98881.267541039502</v>
      </c>
      <c r="N29" s="73">
        <f t="shared" si="5"/>
        <v>50.790568700293079</v>
      </c>
      <c r="O29" s="73">
        <f t="shared" si="6"/>
        <v>50765.615880502817</v>
      </c>
      <c r="P29" s="73">
        <f t="shared" si="7"/>
        <v>1496521.1623122385</v>
      </c>
      <c r="Q29" s="73">
        <f t="shared" si="10"/>
        <v>98855.872256689356</v>
      </c>
      <c r="R29" s="73">
        <f>SUM(Q29:$Q$102)</f>
        <v>5276579.5661976542</v>
      </c>
      <c r="S29" s="73">
        <f t="shared" si="8"/>
        <v>53.36278243002571</v>
      </c>
    </row>
    <row r="30" spans="1:19" ht="15" x14ac:dyDescent="0.25">
      <c r="A30" s="77">
        <v>28</v>
      </c>
      <c r="B30" s="60">
        <v>30112</v>
      </c>
      <c r="C30" s="60">
        <v>28720</v>
      </c>
      <c r="D30" s="60">
        <v>58832</v>
      </c>
      <c r="E30" s="115">
        <v>8.1078570029398834E-4</v>
      </c>
      <c r="F30" s="184">
        <v>2.461172658703055E-4</v>
      </c>
      <c r="G30" s="75">
        <f t="shared" si="0"/>
        <v>7.0684878757951735</v>
      </c>
      <c r="H30" s="75">
        <f t="shared" si="1"/>
        <v>24.414379007252577</v>
      </c>
      <c r="I30" s="75">
        <f t="shared" si="2"/>
        <v>31.482866883047752</v>
      </c>
      <c r="J30" s="73">
        <f t="shared" si="3"/>
        <v>5.3513167805017254E-4</v>
      </c>
      <c r="K30" s="73">
        <f t="shared" si="4"/>
        <v>5.3498852063094127E-4</v>
      </c>
      <c r="L30" s="73">
        <f t="shared" si="11"/>
        <v>5.3461959102685253E-4</v>
      </c>
      <c r="M30" s="73">
        <f t="shared" si="12"/>
        <v>98830.476972339209</v>
      </c>
      <c r="N30" s="73">
        <f t="shared" si="5"/>
        <v>52.836709179944592</v>
      </c>
      <c r="O30" s="73">
        <f t="shared" si="6"/>
        <v>49501.99025984051</v>
      </c>
      <c r="P30" s="73">
        <f t="shared" si="7"/>
        <v>1445755.5464317356</v>
      </c>
      <c r="Q30" s="73">
        <f t="shared" si="10"/>
        <v>98804.058617749237</v>
      </c>
      <c r="R30" s="73">
        <f>SUM(Q30:$Q$102)</f>
        <v>5177723.6939409655</v>
      </c>
      <c r="S30" s="73">
        <f t="shared" si="8"/>
        <v>52.389949462554078</v>
      </c>
    </row>
    <row r="31" spans="1:19" ht="15" x14ac:dyDescent="0.25">
      <c r="A31" s="77">
        <v>29</v>
      </c>
      <c r="B31" s="60">
        <v>30887</v>
      </c>
      <c r="C31" s="60">
        <v>28822</v>
      </c>
      <c r="D31" s="60">
        <v>59709</v>
      </c>
      <c r="E31" s="115">
        <v>8.1981368766084815E-4</v>
      </c>
      <c r="F31" s="184">
        <v>2.637171143494339E-4</v>
      </c>
      <c r="G31" s="75">
        <f t="shared" si="0"/>
        <v>7.600854669779384</v>
      </c>
      <c r="H31" s="75">
        <f t="shared" si="1"/>
        <v>25.321585370780618</v>
      </c>
      <c r="I31" s="75">
        <f t="shared" si="2"/>
        <v>32.922440040560005</v>
      </c>
      <c r="J31" s="73">
        <f t="shared" si="3"/>
        <v>5.5138153445142277E-4</v>
      </c>
      <c r="K31" s="73">
        <f t="shared" si="4"/>
        <v>5.5122955158803943E-4</v>
      </c>
      <c r="L31" s="73">
        <f t="shared" si="11"/>
        <v>5.5016428908313949E-4</v>
      </c>
      <c r="M31" s="73">
        <f t="shared" si="12"/>
        <v>98777.640263159265</v>
      </c>
      <c r="N31" s="73">
        <f t="shared" si="5"/>
        <v>54.343930232687853</v>
      </c>
      <c r="O31" s="73">
        <f t="shared" si="6"/>
        <v>48268.805391271002</v>
      </c>
      <c r="P31" s="73">
        <f t="shared" si="7"/>
        <v>1396253.556171895</v>
      </c>
      <c r="Q31" s="73">
        <f t="shared" si="10"/>
        <v>98750.468298042921</v>
      </c>
      <c r="R31" s="73">
        <f>SUM(Q31:$Q$102)</f>
        <v>5078919.6353232162</v>
      </c>
      <c r="S31" s="73">
        <f t="shared" si="8"/>
        <v>51.417705685134514</v>
      </c>
    </row>
    <row r="32" spans="1:19" ht="15" x14ac:dyDescent="0.25">
      <c r="A32" s="77">
        <v>30</v>
      </c>
      <c r="B32" s="60">
        <v>31915</v>
      </c>
      <c r="C32" s="60">
        <v>29620</v>
      </c>
      <c r="D32" s="60">
        <v>61535</v>
      </c>
      <c r="E32" s="115">
        <v>8.2962752238478256E-4</v>
      </c>
      <c r="F32" s="184">
        <v>2.7923010714762925E-4</v>
      </c>
      <c r="G32" s="75">
        <f t="shared" si="0"/>
        <v>8.2707957737127789</v>
      </c>
      <c r="H32" s="75">
        <f t="shared" si="1"/>
        <v>26.477562376910335</v>
      </c>
      <c r="I32" s="75">
        <f t="shared" si="2"/>
        <v>34.748358150623112</v>
      </c>
      <c r="J32" s="73">
        <f t="shared" si="3"/>
        <v>5.646925839054703E-4</v>
      </c>
      <c r="K32" s="73">
        <f t="shared" si="4"/>
        <v>5.6453317505533729E-4</v>
      </c>
      <c r="L32" s="73">
        <f t="shared" si="11"/>
        <v>5.6544052654513199E-4</v>
      </c>
      <c r="M32" s="73">
        <f t="shared" si="12"/>
        <v>98723.296332926577</v>
      </c>
      <c r="N32" s="73">
        <f t="shared" si="5"/>
        <v>55.822152660766733</v>
      </c>
      <c r="O32" s="73">
        <f t="shared" si="6"/>
        <v>47065.609383676128</v>
      </c>
      <c r="P32" s="73">
        <f t="shared" si="7"/>
        <v>1347984.7507806236</v>
      </c>
      <c r="Q32" s="73">
        <f t="shared" si="10"/>
        <v>98695.385256596201</v>
      </c>
      <c r="R32" s="73">
        <f>SUM(Q32:$Q$102)</f>
        <v>4980169.1670251731</v>
      </c>
      <c r="S32" s="73">
        <f t="shared" si="8"/>
        <v>50.445734208777303</v>
      </c>
    </row>
    <row r="33" spans="1:19" ht="15" x14ac:dyDescent="0.25">
      <c r="A33" s="77">
        <v>31</v>
      </c>
      <c r="B33" s="60">
        <v>32667</v>
      </c>
      <c r="C33" s="60">
        <v>29923</v>
      </c>
      <c r="D33" s="60">
        <v>62590</v>
      </c>
      <c r="E33" s="115">
        <v>8.5335062453513585E-4</v>
      </c>
      <c r="F33" s="184">
        <v>2.9317170797986863E-4</v>
      </c>
      <c r="G33" s="75">
        <f t="shared" si="0"/>
        <v>8.7725770178816092</v>
      </c>
      <c r="H33" s="75">
        <f t="shared" si="1"/>
        <v>27.876404851689284</v>
      </c>
      <c r="I33" s="75">
        <f t="shared" si="2"/>
        <v>36.648981869570889</v>
      </c>
      <c r="J33" s="73">
        <f t="shared" si="3"/>
        <v>5.8554053154770554E-4</v>
      </c>
      <c r="K33" s="73">
        <f t="shared" si="4"/>
        <v>5.85369136145375E-4</v>
      </c>
      <c r="L33" s="73">
        <f t="shared" si="11"/>
        <v>5.8507843029441202E-4</v>
      </c>
      <c r="M33" s="73">
        <f t="shared" si="12"/>
        <v>98667.47418026581</v>
      </c>
      <c r="N33" s="73">
        <f t="shared" si="5"/>
        <v>57.728210914501688</v>
      </c>
      <c r="O33" s="73">
        <f t="shared" si="6"/>
        <v>45891.703981194209</v>
      </c>
      <c r="P33" s="73">
        <f t="shared" si="7"/>
        <v>1300919.1413969474</v>
      </c>
      <c r="Q33" s="73">
        <f t="shared" si="10"/>
        <v>98638.610074808559</v>
      </c>
      <c r="R33" s="73">
        <f>SUM(Q33:$Q$102)</f>
        <v>4881473.7817685772</v>
      </c>
      <c r="S33" s="73">
        <f t="shared" si="8"/>
        <v>49.47399152886095</v>
      </c>
    </row>
    <row r="34" spans="1:19" ht="15" x14ac:dyDescent="0.25">
      <c r="A34" s="77">
        <v>32</v>
      </c>
      <c r="B34" s="60">
        <v>33133</v>
      </c>
      <c r="C34" s="60">
        <v>30770</v>
      </c>
      <c r="D34" s="60">
        <v>63903</v>
      </c>
      <c r="E34" s="115">
        <v>8.9840003015848133E-4</v>
      </c>
      <c r="F34" s="184">
        <v>3.0728520662024665E-4</v>
      </c>
      <c r="G34" s="75">
        <f t="shared" si="0"/>
        <v>9.45516580770499</v>
      </c>
      <c r="H34" s="75">
        <f t="shared" si="1"/>
        <v>29.766688199240964</v>
      </c>
      <c r="I34" s="75">
        <f t="shared" si="2"/>
        <v>39.221854006945954</v>
      </c>
      <c r="J34" s="73">
        <f t="shared" si="3"/>
        <v>6.1377171661652745E-4</v>
      </c>
      <c r="K34" s="73">
        <f t="shared" si="4"/>
        <v>6.135833972868987E-4</v>
      </c>
      <c r="L34" s="73">
        <f t="shared" si="11"/>
        <v>6.1450479788282576E-4</v>
      </c>
      <c r="M34" s="73">
        <f t="shared" si="12"/>
        <v>98609.745969351308</v>
      </c>
      <c r="N34" s="73">
        <f t="shared" si="5"/>
        <v>60.596162016168819</v>
      </c>
      <c r="O34" s="73">
        <f t="shared" si="6"/>
        <v>44746.198765917412</v>
      </c>
      <c r="P34" s="73">
        <f t="shared" si="7"/>
        <v>1255027.4374157533</v>
      </c>
      <c r="Q34" s="73">
        <f t="shared" si="10"/>
        <v>98579.447888343217</v>
      </c>
      <c r="R34" s="73">
        <f>SUM(Q34:$Q$102)</f>
        <v>4782835.1716937693</v>
      </c>
      <c r="S34" s="73">
        <f t="shared" si="8"/>
        <v>48.502661929382846</v>
      </c>
    </row>
    <row r="35" spans="1:19" ht="15" x14ac:dyDescent="0.25">
      <c r="A35" s="77">
        <v>33</v>
      </c>
      <c r="B35" s="60">
        <v>35394</v>
      </c>
      <c r="C35" s="60">
        <v>33193</v>
      </c>
      <c r="D35" s="60">
        <v>68587</v>
      </c>
      <c r="E35" s="115">
        <v>9.6575744307367663E-4</v>
      </c>
      <c r="F35" s="184">
        <v>3.2454247358099575E-4</v>
      </c>
      <c r="G35" s="75">
        <f t="shared" si="0"/>
        <v>10.772538325573992</v>
      </c>
      <c r="H35" s="75">
        <f t="shared" si="1"/>
        <v>34.18201894014971</v>
      </c>
      <c r="I35" s="75">
        <f t="shared" si="2"/>
        <v>44.9545572657237</v>
      </c>
      <c r="J35" s="73">
        <f t="shared" si="3"/>
        <v>6.5543845430947117E-4</v>
      </c>
      <c r="K35" s="73">
        <f t="shared" si="4"/>
        <v>6.5522370144743824E-4</v>
      </c>
      <c r="L35" s="73">
        <f t="shared" si="11"/>
        <v>6.5677441067235078E-4</v>
      </c>
      <c r="M35" s="73">
        <f t="shared" si="12"/>
        <v>98549.149807335139</v>
      </c>
      <c r="N35" s="73">
        <f t="shared" si="5"/>
        <v>64.724559786976897</v>
      </c>
      <c r="O35" s="73">
        <f t="shared" si="6"/>
        <v>43628.001963013412</v>
      </c>
      <c r="P35" s="73">
        <f t="shared" si="7"/>
        <v>1210281.2386498358</v>
      </c>
      <c r="Q35" s="73">
        <f t="shared" si="10"/>
        <v>98516.787527441658</v>
      </c>
      <c r="R35" s="73">
        <f>SUM(Q35:$Q$102)</f>
        <v>4684255.7238054266</v>
      </c>
      <c r="S35" s="73">
        <f t="shared" si="8"/>
        <v>47.532177933175547</v>
      </c>
    </row>
    <row r="36" spans="1:19" ht="15" x14ac:dyDescent="0.25">
      <c r="A36" s="77">
        <v>34</v>
      </c>
      <c r="B36" s="60">
        <v>39000</v>
      </c>
      <c r="C36" s="60">
        <v>36013</v>
      </c>
      <c r="D36" s="60">
        <v>75013</v>
      </c>
      <c r="E36" s="115">
        <v>1.0526218618600665E-3</v>
      </c>
      <c r="F36" s="184">
        <v>3.4888535191265533E-4</v>
      </c>
      <c r="G36" s="75">
        <f t="shared" si="0"/>
        <v>12.564408178430456</v>
      </c>
      <c r="H36" s="75">
        <f t="shared" si="1"/>
        <v>41.052252612542596</v>
      </c>
      <c r="I36" s="75">
        <f t="shared" si="2"/>
        <v>53.61666079097305</v>
      </c>
      <c r="J36" s="73">
        <f t="shared" si="3"/>
        <v>7.1476491796052747E-4</v>
      </c>
      <c r="K36" s="73">
        <f t="shared" si="4"/>
        <v>7.145095343664698E-4</v>
      </c>
      <c r="L36" s="73">
        <f t="shared" si="11"/>
        <v>7.1222186538959296E-4</v>
      </c>
      <c r="M36" s="73">
        <f t="shared" si="12"/>
        <v>98484.425247548163</v>
      </c>
      <c r="N36" s="73">
        <f t="shared" si="5"/>
        <v>70.142761061622878</v>
      </c>
      <c r="O36" s="73">
        <f t="shared" si="6"/>
        <v>42535.949470961306</v>
      </c>
      <c r="P36" s="73">
        <f t="shared" si="7"/>
        <v>1166653.2366868225</v>
      </c>
      <c r="Q36" s="73">
        <f t="shared" si="10"/>
        <v>98449.353867017344</v>
      </c>
      <c r="R36" s="73">
        <f>SUM(Q36:$Q$102)</f>
        <v>4585738.9362779846</v>
      </c>
      <c r="S36" s="73">
        <f t="shared" si="8"/>
        <v>46.563087764906761</v>
      </c>
    </row>
    <row r="37" spans="1:19" ht="15" x14ac:dyDescent="0.25">
      <c r="A37" s="77">
        <v>35</v>
      </c>
      <c r="B37" s="60">
        <v>39428</v>
      </c>
      <c r="C37" s="60">
        <v>36660</v>
      </c>
      <c r="D37" s="60">
        <v>76088</v>
      </c>
      <c r="E37" s="115">
        <v>1.1565094896952186E-3</v>
      </c>
      <c r="F37" s="184">
        <v>3.8473893357168879E-4</v>
      </c>
      <c r="G37" s="75">
        <f t="shared" si="0"/>
        <v>14.104529304738112</v>
      </c>
      <c r="H37" s="75">
        <f t="shared" si="1"/>
        <v>45.598856159703082</v>
      </c>
      <c r="I37" s="75">
        <f t="shared" si="2"/>
        <v>59.703385464441197</v>
      </c>
      <c r="J37" s="73">
        <f t="shared" si="3"/>
        <v>7.84662305021044E-4</v>
      </c>
      <c r="K37" s="73">
        <f t="shared" si="4"/>
        <v>7.8435453805758559E-4</v>
      </c>
      <c r="L37" s="73">
        <f t="shared" si="11"/>
        <v>7.8403546726083884E-4</v>
      </c>
      <c r="M37" s="73">
        <f t="shared" si="12"/>
        <v>98414.28248648654</v>
      </c>
      <c r="N37" s="73">
        <f t="shared" si="5"/>
        <v>77.160287954422529</v>
      </c>
      <c r="O37" s="73">
        <f t="shared" si="6"/>
        <v>41468.93115871511</v>
      </c>
      <c r="P37" s="73">
        <f t="shared" si="7"/>
        <v>1124117.287215861</v>
      </c>
      <c r="Q37" s="73">
        <f t="shared" si="10"/>
        <v>98375.702342509321</v>
      </c>
      <c r="R37" s="73">
        <f>SUM(Q37:$Q$102)</f>
        <v>4487289.582410967</v>
      </c>
      <c r="S37" s="73">
        <f t="shared" si="8"/>
        <v>45.595918285815124</v>
      </c>
    </row>
    <row r="38" spans="1:19" ht="15" x14ac:dyDescent="0.25">
      <c r="A38" s="77">
        <v>36</v>
      </c>
      <c r="B38" s="60">
        <v>41059</v>
      </c>
      <c r="C38" s="60">
        <v>38356</v>
      </c>
      <c r="D38" s="60">
        <v>79415</v>
      </c>
      <c r="E38" s="115">
        <v>1.2787197942604389E-3</v>
      </c>
      <c r="F38" s="184">
        <v>4.3633390224940779E-4</v>
      </c>
      <c r="G38" s="75">
        <f t="shared" si="0"/>
        <v>16.736023154678286</v>
      </c>
      <c r="H38" s="75">
        <f t="shared" si="1"/>
        <v>52.502956032539359</v>
      </c>
      <c r="I38" s="75">
        <f t="shared" si="2"/>
        <v>69.238979187217637</v>
      </c>
      <c r="J38" s="73">
        <f t="shared" si="3"/>
        <v>8.7186273609793667E-4</v>
      </c>
      <c r="K38" s="73">
        <f t="shared" si="4"/>
        <v>8.7148277421555953E-4</v>
      </c>
      <c r="L38" s="73">
        <f t="shared" si="11"/>
        <v>8.7299518729640668E-4</v>
      </c>
      <c r="M38" s="73">
        <f t="shared" si="12"/>
        <v>98337.122198532117</v>
      </c>
      <c r="N38" s="73">
        <f t="shared" si="5"/>
        <v>85.847834411906661</v>
      </c>
      <c r="O38" s="73">
        <f t="shared" si="6"/>
        <v>40425.773703314422</v>
      </c>
      <c r="P38" s="73">
        <f t="shared" si="7"/>
        <v>1082648.3560571461</v>
      </c>
      <c r="Q38" s="73">
        <f t="shared" si="10"/>
        <v>98294.198281326157</v>
      </c>
      <c r="R38" s="73">
        <f>SUM(Q38:$Q$102)</f>
        <v>4388913.8800684586</v>
      </c>
      <c r="S38" s="73">
        <f t="shared" si="8"/>
        <v>44.63130282791591</v>
      </c>
    </row>
    <row r="39" spans="1:19" ht="15" x14ac:dyDescent="0.25">
      <c r="A39" s="77">
        <v>37</v>
      </c>
      <c r="B39" s="60">
        <v>41949</v>
      </c>
      <c r="C39" s="60">
        <v>38773</v>
      </c>
      <c r="D39" s="60">
        <v>80722</v>
      </c>
      <c r="E39" s="115">
        <v>1.4249523882733188E-3</v>
      </c>
      <c r="F39" s="184">
        <v>5.0672503031607243E-4</v>
      </c>
      <c r="G39" s="75">
        <f t="shared" si="0"/>
        <v>19.647249600445075</v>
      </c>
      <c r="H39" s="75">
        <f t="shared" si="1"/>
        <v>59.77532773567745</v>
      </c>
      <c r="I39" s="75">
        <f t="shared" si="2"/>
        <v>79.422577336122529</v>
      </c>
      <c r="J39" s="73">
        <f t="shared" si="3"/>
        <v>9.8390249666909305E-4</v>
      </c>
      <c r="K39" s="73">
        <f t="shared" si="4"/>
        <v>9.8341862331530194E-4</v>
      </c>
      <c r="L39" s="73">
        <f t="shared" si="11"/>
        <v>9.8320947586186128E-4</v>
      </c>
      <c r="M39" s="73">
        <f t="shared" si="12"/>
        <v>98251.274364120211</v>
      </c>
      <c r="N39" s="73">
        <f t="shared" si="5"/>
        <v>96.601583970303182</v>
      </c>
      <c r="O39" s="73">
        <f t="shared" si="6"/>
        <v>39405.348485296294</v>
      </c>
      <c r="P39" s="73">
        <f t="shared" si="7"/>
        <v>1042222.5823538315</v>
      </c>
      <c r="Q39" s="73">
        <f t="shared" si="10"/>
        <v>98202.973572135059</v>
      </c>
      <c r="R39" s="73">
        <f>SUM(Q39:$Q$102)</f>
        <v>4290619.6817871323</v>
      </c>
      <c r="S39" s="73">
        <f t="shared" si="8"/>
        <v>43.669862905656089</v>
      </c>
    </row>
    <row r="40" spans="1:19" ht="15" x14ac:dyDescent="0.25">
      <c r="A40" s="77">
        <v>38</v>
      </c>
      <c r="B40" s="60">
        <v>41652</v>
      </c>
      <c r="C40" s="60">
        <v>39018</v>
      </c>
      <c r="D40" s="60">
        <v>80670</v>
      </c>
      <c r="E40" s="115">
        <v>1.6023948036062907E-3</v>
      </c>
      <c r="F40" s="184">
        <v>5.964553595512028E-4</v>
      </c>
      <c r="G40" s="75">
        <f t="shared" si="0"/>
        <v>23.272495218968832</v>
      </c>
      <c r="H40" s="75">
        <f t="shared" si="1"/>
        <v>66.742948359809219</v>
      </c>
      <c r="I40" s="75">
        <f t="shared" si="2"/>
        <v>90.015443578778047</v>
      </c>
      <c r="J40" s="73">
        <f t="shared" si="3"/>
        <v>1.1158478192485192E-3</v>
      </c>
      <c r="K40" s="73">
        <f t="shared" si="4"/>
        <v>1.115225492566041E-3</v>
      </c>
      <c r="L40" s="73">
        <f t="shared" si="11"/>
        <v>1.1180605084799831E-3</v>
      </c>
      <c r="M40" s="73">
        <f t="shared" si="12"/>
        <v>98154.672780149907</v>
      </c>
      <c r="N40" s="73">
        <f t="shared" si="5"/>
        <v>109.74286335826037</v>
      </c>
      <c r="O40" s="73">
        <f t="shared" si="6"/>
        <v>38406.44368123504</v>
      </c>
      <c r="P40" s="73">
        <f t="shared" si="7"/>
        <v>1002817.2338685351</v>
      </c>
      <c r="Q40" s="73">
        <f t="shared" si="10"/>
        <v>98099.801348470777</v>
      </c>
      <c r="R40" s="73">
        <f>SUM(Q40:$Q$102)</f>
        <v>4192416.7082149978</v>
      </c>
      <c r="S40" s="73">
        <f t="shared" si="8"/>
        <v>42.712349697352785</v>
      </c>
    </row>
    <row r="41" spans="1:19" ht="15" x14ac:dyDescent="0.25">
      <c r="A41" s="77">
        <v>39</v>
      </c>
      <c r="B41" s="60">
        <v>42923</v>
      </c>
      <c r="C41" s="60">
        <v>40129</v>
      </c>
      <c r="D41" s="60">
        <v>83052</v>
      </c>
      <c r="E41" s="115">
        <v>1.8147037379719203E-3</v>
      </c>
      <c r="F41" s="184">
        <v>7.0238388713595888E-4</v>
      </c>
      <c r="G41" s="75">
        <f t="shared" si="0"/>
        <v>28.185963006878893</v>
      </c>
      <c r="H41" s="75">
        <f t="shared" si="1"/>
        <v>77.892528544968741</v>
      </c>
      <c r="I41" s="75">
        <f t="shared" si="2"/>
        <v>106.07849155184763</v>
      </c>
      <c r="J41" s="73">
        <f t="shared" si="3"/>
        <v>1.2772539078149548E-3</v>
      </c>
      <c r="K41" s="73">
        <f t="shared" si="4"/>
        <v>1.2764385662121791E-3</v>
      </c>
      <c r="L41" s="73">
        <f t="shared" si="11"/>
        <v>1.2778404465989652E-3</v>
      </c>
      <c r="M41" s="73">
        <f t="shared" si="12"/>
        <v>98044.929916791647</v>
      </c>
      <c r="N41" s="73">
        <f t="shared" si="5"/>
        <v>125.28577703163319</v>
      </c>
      <c r="O41" s="73">
        <f t="shared" si="6"/>
        <v>37427.807759301359</v>
      </c>
      <c r="P41" s="73">
        <f t="shared" si="7"/>
        <v>964410.79018730007</v>
      </c>
      <c r="Q41" s="73">
        <f t="shared" si="10"/>
        <v>97982.287028275838</v>
      </c>
      <c r="R41" s="73">
        <f>SUM(Q41:$Q$102)</f>
        <v>4094316.9068665267</v>
      </c>
      <c r="S41" s="73">
        <f t="shared" si="8"/>
        <v>41.759598485523668</v>
      </c>
    </row>
    <row r="42" spans="1:19" ht="15" x14ac:dyDescent="0.25">
      <c r="A42" s="77">
        <v>40</v>
      </c>
      <c r="B42" s="60">
        <v>43120</v>
      </c>
      <c r="C42" s="60">
        <v>40628</v>
      </c>
      <c r="D42" s="60">
        <v>83748</v>
      </c>
      <c r="E42" s="115">
        <v>2.0574926816010202E-3</v>
      </c>
      <c r="F42" s="184">
        <v>8.1788204699118116E-4</v>
      </c>
      <c r="G42" s="75">
        <f t="shared" si="0"/>
        <v>33.228911805157708</v>
      </c>
      <c r="H42" s="75">
        <f t="shared" si="1"/>
        <v>88.719084430635988</v>
      </c>
      <c r="I42" s="75">
        <f t="shared" si="2"/>
        <v>121.9479962357937</v>
      </c>
      <c r="J42" s="73">
        <f t="shared" si="3"/>
        <v>1.4561302507020311E-3</v>
      </c>
      <c r="K42" s="73">
        <f t="shared" si="4"/>
        <v>1.4550706074369923E-3</v>
      </c>
      <c r="L42" s="73">
        <f t="shared" si="11"/>
        <v>1.4567199096545426E-3</v>
      </c>
      <c r="M42" s="73">
        <f t="shared" si="12"/>
        <v>97919.644139760014</v>
      </c>
      <c r="N42" s="73">
        <f t="shared" si="5"/>
        <v>142.64149516467296</v>
      </c>
      <c r="O42" s="73">
        <f t="shared" si="6"/>
        <v>36468.274139238041</v>
      </c>
      <c r="P42" s="73">
        <f t="shared" si="7"/>
        <v>926982.98242799868</v>
      </c>
      <c r="Q42" s="73">
        <f t="shared" si="10"/>
        <v>97848.32339217767</v>
      </c>
      <c r="R42" s="73">
        <f>SUM(Q42:$Q$102)</f>
        <v>3996334.6198382513</v>
      </c>
      <c r="S42" s="73">
        <f t="shared" si="8"/>
        <v>40.812389127296164</v>
      </c>
    </row>
    <row r="43" spans="1:19" ht="15" x14ac:dyDescent="0.25">
      <c r="A43" s="77">
        <v>41</v>
      </c>
      <c r="B43" s="60">
        <v>44459</v>
      </c>
      <c r="C43" s="60">
        <v>41511</v>
      </c>
      <c r="D43" s="60">
        <v>85970</v>
      </c>
      <c r="E43" s="115">
        <v>2.3174334733818535E-3</v>
      </c>
      <c r="F43" s="184">
        <v>9.3529474584109909E-4</v>
      </c>
      <c r="G43" s="75">
        <f t="shared" si="0"/>
        <v>38.825020194609863</v>
      </c>
      <c r="H43" s="75">
        <f t="shared" si="1"/>
        <v>103.03077479308382</v>
      </c>
      <c r="I43" s="75">
        <f t="shared" si="2"/>
        <v>141.85579498769368</v>
      </c>
      <c r="J43" s="73">
        <f t="shared" si="3"/>
        <v>1.6500615911096159E-3</v>
      </c>
      <c r="K43" s="73">
        <f t="shared" si="4"/>
        <v>1.6487009879450065E-3</v>
      </c>
      <c r="L43" s="73">
        <f t="shared" si="11"/>
        <v>1.6452687681688077E-3</v>
      </c>
      <c r="M43" s="73">
        <f t="shared" si="12"/>
        <v>97777.002644595341</v>
      </c>
      <c r="N43" s="73">
        <f t="shared" si="5"/>
        <v>160.86944869632134</v>
      </c>
      <c r="O43" s="73">
        <f t="shared" si="6"/>
        <v>35526.975686076759</v>
      </c>
      <c r="P43" s="73">
        <f t="shared" si="7"/>
        <v>890514.70828876062</v>
      </c>
      <c r="Q43" s="73">
        <f t="shared" si="10"/>
        <v>97696.56792024718</v>
      </c>
      <c r="R43" s="73">
        <f>SUM(Q43:$Q$102)</f>
        <v>3898486.2964460733</v>
      </c>
      <c r="S43" s="73">
        <f t="shared" si="8"/>
        <v>39.871198656155201</v>
      </c>
    </row>
    <row r="44" spans="1:19" ht="15" x14ac:dyDescent="0.25">
      <c r="A44" s="77">
        <v>42</v>
      </c>
      <c r="B44" s="60">
        <v>45974</v>
      </c>
      <c r="C44" s="60">
        <v>42953</v>
      </c>
      <c r="D44" s="60">
        <v>88927</v>
      </c>
      <c r="E44" s="115">
        <v>2.577304579152292E-3</v>
      </c>
      <c r="F44" s="184">
        <v>1.0497747651323688E-3</v>
      </c>
      <c r="G44" s="75">
        <f t="shared" si="0"/>
        <v>45.090975486730635</v>
      </c>
      <c r="H44" s="75">
        <f t="shared" si="1"/>
        <v>118.48900072194748</v>
      </c>
      <c r="I44" s="75">
        <f t="shared" si="2"/>
        <v>163.57997620867812</v>
      </c>
      <c r="J44" s="73">
        <f t="shared" si="3"/>
        <v>1.8394860527025326E-3</v>
      </c>
      <c r="K44" s="73">
        <f t="shared" si="4"/>
        <v>1.837795235137496E-3</v>
      </c>
      <c r="L44" s="73">
        <f t="shared" si="11"/>
        <v>1.8330833701443753E-3</v>
      </c>
      <c r="M44" s="73">
        <f t="shared" si="12"/>
        <v>97616.133195899019</v>
      </c>
      <c r="N44" s="73">
        <f t="shared" si="5"/>
        <v>178.93851041920425</v>
      </c>
      <c r="O44" s="73">
        <f t="shared" si="6"/>
        <v>34603.438304929718</v>
      </c>
      <c r="P44" s="73">
        <f t="shared" si="7"/>
        <v>854987.73260268394</v>
      </c>
      <c r="Q44" s="73">
        <f t="shared" si="10"/>
        <v>97526.66394068941</v>
      </c>
      <c r="R44" s="73">
        <f>SUM(Q44:$Q$102)</f>
        <v>3800789.7285258262</v>
      </c>
      <c r="S44" s="73">
        <f t="shared" si="8"/>
        <v>38.936081609566379</v>
      </c>
    </row>
    <row r="45" spans="1:19" ht="15" x14ac:dyDescent="0.25">
      <c r="A45" s="77">
        <v>43</v>
      </c>
      <c r="B45" s="60">
        <v>45877</v>
      </c>
      <c r="C45" s="60">
        <v>43000</v>
      </c>
      <c r="D45" s="60">
        <v>88877</v>
      </c>
      <c r="E45" s="115">
        <v>2.8256795074305748E-3</v>
      </c>
      <c r="F45" s="184">
        <v>1.1619848635030367E-3</v>
      </c>
      <c r="G45" s="75">
        <f t="shared" si="0"/>
        <v>49.965349130630578</v>
      </c>
      <c r="H45" s="75">
        <f t="shared" si="1"/>
        <v>129.63369876239247</v>
      </c>
      <c r="I45" s="75">
        <f t="shared" si="2"/>
        <v>179.59904789302306</v>
      </c>
      <c r="J45" s="73">
        <f t="shared" si="3"/>
        <v>2.0207595653883802E-3</v>
      </c>
      <c r="K45" s="73">
        <f t="shared" si="4"/>
        <v>2.0187192053683356E-3</v>
      </c>
      <c r="L45" s="73">
        <f t="shared" si="11"/>
        <v>2.0179557424052112E-3</v>
      </c>
      <c r="M45" s="73">
        <f t="shared" si="12"/>
        <v>97437.194685479815</v>
      </c>
      <c r="N45" s="73">
        <f t="shared" si="5"/>
        <v>196.62394653941737</v>
      </c>
      <c r="O45" s="73">
        <f t="shared" si="6"/>
        <v>33697.568114754278</v>
      </c>
      <c r="P45" s="73">
        <f t="shared" si="7"/>
        <v>820384.29429775418</v>
      </c>
      <c r="Q45" s="73">
        <f t="shared" si="10"/>
        <v>97338.882712210107</v>
      </c>
      <c r="R45" s="73">
        <f>SUM(Q45:$Q$102)</f>
        <v>3703263.0645851376</v>
      </c>
      <c r="S45" s="73">
        <f t="shared" si="8"/>
        <v>38.006667541476354</v>
      </c>
    </row>
    <row r="46" spans="1:19" ht="15" x14ac:dyDescent="0.25">
      <c r="A46" s="77">
        <v>44</v>
      </c>
      <c r="B46" s="60">
        <v>46088</v>
      </c>
      <c r="C46" s="60">
        <v>42895</v>
      </c>
      <c r="D46" s="60">
        <v>88983</v>
      </c>
      <c r="E46" s="115">
        <v>3.0653671599201919E-3</v>
      </c>
      <c r="F46" s="184">
        <v>1.2778226683021632E-3</v>
      </c>
      <c r="G46" s="75">
        <f t="shared" si="0"/>
        <v>54.812203356821293</v>
      </c>
      <c r="H46" s="75">
        <f t="shared" si="1"/>
        <v>141.27664166640182</v>
      </c>
      <c r="I46" s="75">
        <f t="shared" si="2"/>
        <v>196.08884502322312</v>
      </c>
      <c r="J46" s="73">
        <f t="shared" si="3"/>
        <v>2.2036663747370074E-3</v>
      </c>
      <c r="K46" s="73">
        <f t="shared" si="4"/>
        <v>2.2012400845632385E-3</v>
      </c>
      <c r="L46" s="73">
        <f t="shared" si="11"/>
        <v>2.1987166984762875E-3</v>
      </c>
      <c r="M46" s="73">
        <f t="shared" si="12"/>
        <v>97240.570738940398</v>
      </c>
      <c r="N46" s="73">
        <f t="shared" si="5"/>
        <v>213.80446665307682</v>
      </c>
      <c r="O46" s="73">
        <f t="shared" si="6"/>
        <v>32809.334549923929</v>
      </c>
      <c r="P46" s="73">
        <f t="shared" si="7"/>
        <v>786686.72618300002</v>
      </c>
      <c r="Q46" s="73">
        <f t="shared" si="10"/>
        <v>97133.668505613867</v>
      </c>
      <c r="R46" s="73">
        <f>SUM(Q46:$Q$102)</f>
        <v>3605924.1818729271</v>
      </c>
      <c r="S46" s="73">
        <f t="shared" si="8"/>
        <v>37.082507378053876</v>
      </c>
    </row>
    <row r="47" spans="1:19" ht="15" x14ac:dyDescent="0.25">
      <c r="A47" s="77">
        <v>45</v>
      </c>
      <c r="B47" s="60">
        <v>46363</v>
      </c>
      <c r="C47" s="60">
        <v>42819</v>
      </c>
      <c r="D47" s="60">
        <v>89182</v>
      </c>
      <c r="E47" s="115">
        <v>3.3146862891060185E-3</v>
      </c>
      <c r="F47" s="184">
        <v>1.405586173756266E-3</v>
      </c>
      <c r="G47" s="75">
        <f t="shared" si="0"/>
        <v>60.185794374069552</v>
      </c>
      <c r="H47" s="75">
        <f t="shared" si="1"/>
        <v>153.67880042182233</v>
      </c>
      <c r="I47" s="75">
        <f t="shared" si="2"/>
        <v>213.86459479589189</v>
      </c>
      <c r="J47" s="73">
        <f t="shared" si="3"/>
        <v>2.398069058732613E-3</v>
      </c>
      <c r="K47" s="73">
        <f t="shared" si="4"/>
        <v>2.3951959881934881E-3</v>
      </c>
      <c r="L47" s="73">
        <f t="shared" si="11"/>
        <v>2.3935011831062009E-3</v>
      </c>
      <c r="M47" s="73">
        <f t="shared" si="12"/>
        <v>97026.766272287321</v>
      </c>
      <c r="N47" s="73">
        <f t="shared" si="5"/>
        <v>232.23367986569065</v>
      </c>
      <c r="O47" s="73">
        <f t="shared" si="6"/>
        <v>31938.727920178644</v>
      </c>
      <c r="P47" s="73">
        <f t="shared" si="7"/>
        <v>753877.39163307613</v>
      </c>
      <c r="Q47" s="73">
        <f t="shared" si="10"/>
        <v>96910.649432354476</v>
      </c>
      <c r="R47" s="73">
        <f>SUM(Q47:$Q$102)</f>
        <v>3508790.5133673125</v>
      </c>
      <c r="S47" s="73">
        <f t="shared" si="8"/>
        <v>36.163119190436106</v>
      </c>
    </row>
    <row r="48" spans="1:19" ht="15" x14ac:dyDescent="0.25">
      <c r="A48" s="77">
        <v>46</v>
      </c>
      <c r="B48" s="60">
        <v>45839</v>
      </c>
      <c r="C48" s="60">
        <v>43100</v>
      </c>
      <c r="D48" s="60">
        <v>88939</v>
      </c>
      <c r="E48" s="115">
        <v>3.6010681753629809E-3</v>
      </c>
      <c r="F48" s="184">
        <v>1.5523616576977499E-3</v>
      </c>
      <c r="G48" s="75">
        <f t="shared" si="0"/>
        <v>66.906787446773023</v>
      </c>
      <c r="H48" s="75">
        <f t="shared" si="1"/>
        <v>165.06936409046369</v>
      </c>
      <c r="I48" s="75">
        <f t="shared" si="2"/>
        <v>231.97615153723672</v>
      </c>
      <c r="J48" s="73">
        <f t="shared" si="3"/>
        <v>2.6082612974874545E-3</v>
      </c>
      <c r="K48" s="73">
        <f t="shared" si="4"/>
        <v>2.6048627394074098E-3</v>
      </c>
      <c r="L48" s="73">
        <f t="shared" si="11"/>
        <v>2.6129782262959461E-3</v>
      </c>
      <c r="M48" s="73">
        <f t="shared" si="12"/>
        <v>96794.53259242163</v>
      </c>
      <c r="N48" s="73">
        <f t="shared" si="5"/>
        <v>252.92200608848361</v>
      </c>
      <c r="O48" s="73">
        <f t="shared" si="6"/>
        <v>31085.153694746146</v>
      </c>
      <c r="P48" s="73">
        <f t="shared" si="7"/>
        <v>721938.66371289757</v>
      </c>
      <c r="Q48" s="73">
        <f t="shared" si="10"/>
        <v>96668.071589377389</v>
      </c>
      <c r="R48" s="73">
        <f>SUM(Q48:$Q$102)</f>
        <v>3411879.8639349588</v>
      </c>
      <c r="S48" s="73">
        <f t="shared" si="8"/>
        <v>35.248683707183751</v>
      </c>
    </row>
    <row r="49" spans="1:31" ht="15" x14ac:dyDescent="0.25">
      <c r="A49" s="77">
        <v>47</v>
      </c>
      <c r="B49" s="60">
        <v>46692</v>
      </c>
      <c r="C49" s="60">
        <v>43238</v>
      </c>
      <c r="D49" s="60">
        <v>89930</v>
      </c>
      <c r="E49" s="115">
        <v>3.9511732275881763E-3</v>
      </c>
      <c r="F49" s="184">
        <v>1.721150488363939E-3</v>
      </c>
      <c r="G49" s="75">
        <f t="shared" si="0"/>
        <v>74.41910481587999</v>
      </c>
      <c r="H49" s="75">
        <f t="shared" si="1"/>
        <v>184.48818034254714</v>
      </c>
      <c r="I49" s="75">
        <f t="shared" si="2"/>
        <v>258.90728515842716</v>
      </c>
      <c r="J49" s="73">
        <f t="shared" si="3"/>
        <v>2.8789868248462933E-3</v>
      </c>
      <c r="K49" s="73">
        <f t="shared" si="4"/>
        <v>2.8748465165281401E-3</v>
      </c>
      <c r="L49" s="73">
        <f t="shared" si="11"/>
        <v>2.8716718955785489E-3</v>
      </c>
      <c r="M49" s="73">
        <f t="shared" si="12"/>
        <v>96541.610586333147</v>
      </c>
      <c r="N49" s="73">
        <f t="shared" si="5"/>
        <v>277.23582987466943</v>
      </c>
      <c r="O49" s="73">
        <f t="shared" si="6"/>
        <v>30247.735478029968</v>
      </c>
      <c r="P49" s="73">
        <f t="shared" si="7"/>
        <v>690853.51001815125</v>
      </c>
      <c r="Q49" s="73">
        <f t="shared" si="10"/>
        <v>96402.992671395812</v>
      </c>
      <c r="R49" s="73">
        <f>SUM(Q49:$Q$102)</f>
        <v>3315211.7923455811</v>
      </c>
      <c r="S49" s="73">
        <f t="shared" si="8"/>
        <v>34.339719134692963</v>
      </c>
    </row>
    <row r="50" spans="1:31" ht="15" x14ac:dyDescent="0.25">
      <c r="A50" s="77">
        <v>48</v>
      </c>
      <c r="B50" s="60">
        <v>48122</v>
      </c>
      <c r="C50" s="60">
        <v>45714</v>
      </c>
      <c r="D50" s="60">
        <v>93836</v>
      </c>
      <c r="E50" s="115">
        <v>4.3816295175130547E-3</v>
      </c>
      <c r="F50" s="184">
        <v>1.9095889279433353E-3</v>
      </c>
      <c r="G50" s="75">
        <f t="shared" si="0"/>
        <v>87.294948252001632</v>
      </c>
      <c r="H50" s="75">
        <f t="shared" si="1"/>
        <v>210.85277564176323</v>
      </c>
      <c r="I50" s="75">
        <f t="shared" si="2"/>
        <v>298.14772389376486</v>
      </c>
      <c r="J50" s="73">
        <f t="shared" si="3"/>
        <v>3.177327719572071E-3</v>
      </c>
      <c r="K50" s="73">
        <f t="shared" si="4"/>
        <v>3.1722853556812591E-3</v>
      </c>
      <c r="L50" s="73">
        <f t="shared" si="11"/>
        <v>3.1806761923089898E-3</v>
      </c>
      <c r="M50" s="73">
        <f t="shared" si="12"/>
        <v>96264.374756458477</v>
      </c>
      <c r="N50" s="73">
        <f t="shared" si="5"/>
        <v>306.18580495538481</v>
      </c>
      <c r="O50" s="73">
        <f t="shared" si="6"/>
        <v>29425.242835271034</v>
      </c>
      <c r="P50" s="73">
        <f t="shared" si="7"/>
        <v>660605.77454012132</v>
      </c>
      <c r="Q50" s="73">
        <f t="shared" si="10"/>
        <v>96111.281853980792</v>
      </c>
      <c r="R50" s="73">
        <f>SUM(Q50:$Q$102)</f>
        <v>3218808.7996741855</v>
      </c>
      <c r="S50" s="73">
        <f t="shared" si="8"/>
        <v>33.43717556798687</v>
      </c>
    </row>
    <row r="51" spans="1:31" ht="15" x14ac:dyDescent="0.25">
      <c r="A51" s="77">
        <v>49</v>
      </c>
      <c r="B51" s="60">
        <v>47574</v>
      </c>
      <c r="C51" s="60">
        <v>45106</v>
      </c>
      <c r="D51" s="60">
        <v>92680</v>
      </c>
      <c r="E51" s="115">
        <v>4.8925143496180218E-3</v>
      </c>
      <c r="F51" s="184">
        <v>2.1108078503508524E-3</v>
      </c>
      <c r="G51" s="75">
        <f t="shared" si="0"/>
        <v>95.210098897925548</v>
      </c>
      <c r="H51" s="75">
        <f t="shared" si="1"/>
        <v>232.75647766872777</v>
      </c>
      <c r="I51" s="75">
        <f t="shared" si="2"/>
        <v>327.96657656665332</v>
      </c>
      <c r="J51" s="73">
        <f t="shared" si="3"/>
        <v>3.5386984955400659E-3</v>
      </c>
      <c r="K51" s="73">
        <f t="shared" si="4"/>
        <v>3.5324446809817944E-3</v>
      </c>
      <c r="L51" s="73">
        <f t="shared" si="11"/>
        <v>3.5396149756925085E-3</v>
      </c>
      <c r="M51" s="73">
        <f t="shared" si="12"/>
        <v>95958.188951503093</v>
      </c>
      <c r="N51" s="73">
        <f t="shared" si="5"/>
        <v>339.65504265307391</v>
      </c>
      <c r="O51" s="73">
        <f t="shared" si="6"/>
        <v>28616.244552128755</v>
      </c>
      <c r="P51" s="73">
        <f t="shared" si="7"/>
        <v>631180.53170485026</v>
      </c>
      <c r="Q51" s="73">
        <f t="shared" si="10"/>
        <v>95788.361430176563</v>
      </c>
      <c r="R51" s="73">
        <f>SUM(Q51:$Q$102)</f>
        <v>3122697.5178202046</v>
      </c>
      <c r="S51" s="73">
        <f t="shared" si="8"/>
        <v>32.542272336948798</v>
      </c>
    </row>
    <row r="52" spans="1:31" ht="15" x14ac:dyDescent="0.25">
      <c r="A52" s="77">
        <v>50</v>
      </c>
      <c r="B52" s="60">
        <v>47358</v>
      </c>
      <c r="C52" s="60">
        <v>44565</v>
      </c>
      <c r="D52" s="60">
        <v>91923</v>
      </c>
      <c r="E52" s="115">
        <v>5.4654584866575939E-3</v>
      </c>
      <c r="F52" s="184">
        <v>2.3165034387271901E-3</v>
      </c>
      <c r="G52" s="75">
        <f t="shared" si="0"/>
        <v>103.23497574687723</v>
      </c>
      <c r="H52" s="75">
        <f t="shared" si="1"/>
        <v>258.8331830111303</v>
      </c>
      <c r="I52" s="75">
        <f t="shared" si="2"/>
        <v>362.06815875800754</v>
      </c>
      <c r="J52" s="73">
        <f t="shared" si="3"/>
        <v>3.938820085919819E-3</v>
      </c>
      <c r="K52" s="73">
        <f t="shared" si="4"/>
        <v>3.9310731087394135E-3</v>
      </c>
      <c r="L52" s="73">
        <f t="shared" si="11"/>
        <v>3.9244187098105504E-3</v>
      </c>
      <c r="M52" s="73">
        <f t="shared" si="12"/>
        <v>95618.533908850019</v>
      </c>
      <c r="N52" s="73">
        <f t="shared" si="5"/>
        <v>375.24716347653884</v>
      </c>
      <c r="O52" s="73">
        <f t="shared" si="6"/>
        <v>27819.467379867281</v>
      </c>
      <c r="P52" s="73">
        <f t="shared" si="7"/>
        <v>602564.28715272155</v>
      </c>
      <c r="Q52" s="73">
        <f t="shared" si="10"/>
        <v>95430.910327111749</v>
      </c>
      <c r="R52" s="73">
        <f>SUM(Q52:$Q$102)</f>
        <v>3026909.1563900276</v>
      </c>
      <c r="S52" s="73">
        <f t="shared" si="8"/>
        <v>31.656092523605096</v>
      </c>
    </row>
    <row r="53" spans="1:31" ht="15" x14ac:dyDescent="0.25">
      <c r="A53" s="77">
        <v>51</v>
      </c>
      <c r="B53" s="60">
        <v>46826</v>
      </c>
      <c r="C53" s="60">
        <v>44213</v>
      </c>
      <c r="D53" s="60">
        <v>91039</v>
      </c>
      <c r="E53" s="115">
        <v>6.0688221847017276E-3</v>
      </c>
      <c r="F53" s="184">
        <v>2.5211730502173704E-3</v>
      </c>
      <c r="G53" s="75">
        <f t="shared" si="0"/>
        <v>111.4686240692606</v>
      </c>
      <c r="H53" s="75">
        <f t="shared" si="1"/>
        <v>284.1786676208431</v>
      </c>
      <c r="I53" s="75">
        <f t="shared" si="2"/>
        <v>395.64729169010371</v>
      </c>
      <c r="J53" s="73">
        <f t="shared" si="3"/>
        <v>4.3459099033392691E-3</v>
      </c>
      <c r="K53" s="73">
        <f t="shared" si="4"/>
        <v>4.3364801021965604E-3</v>
      </c>
      <c r="L53" s="73">
        <f t="shared" si="11"/>
        <v>4.3280902445111055E-3</v>
      </c>
      <c r="M53" s="73">
        <f t="shared" si="12"/>
        <v>95243.28674537348</v>
      </c>
      <c r="N53" s="73">
        <f t="shared" si="5"/>
        <v>412.22154021782626</v>
      </c>
      <c r="O53" s="73">
        <f t="shared" si="6"/>
        <v>27034.43135764368</v>
      </c>
      <c r="P53" s="73">
        <f t="shared" si="7"/>
        <v>574744.81977285421</v>
      </c>
      <c r="Q53" s="73">
        <f t="shared" si="10"/>
        <v>95037.175975264574</v>
      </c>
      <c r="R53" s="73">
        <f>SUM(Q53:$Q$102)</f>
        <v>2931478.2460629162</v>
      </c>
      <c r="S53" s="73">
        <f t="shared" si="8"/>
        <v>30.778843803448595</v>
      </c>
    </row>
    <row r="54" spans="1:31" ht="15" x14ac:dyDescent="0.25">
      <c r="A54" s="77">
        <v>52</v>
      </c>
      <c r="B54" s="60">
        <v>45058</v>
      </c>
      <c r="C54" s="60">
        <v>43570</v>
      </c>
      <c r="D54" s="60">
        <v>88628</v>
      </c>
      <c r="E54" s="115">
        <v>6.6702708211829609E-3</v>
      </c>
      <c r="F54" s="184">
        <v>2.7254487831950519E-3</v>
      </c>
      <c r="G54" s="75">
        <f t="shared" si="0"/>
        <v>118.74780348380841</v>
      </c>
      <c r="H54" s="75">
        <f t="shared" si="1"/>
        <v>300.54906266086186</v>
      </c>
      <c r="I54" s="75">
        <f t="shared" si="2"/>
        <v>419.29686614467028</v>
      </c>
      <c r="J54" s="73">
        <f t="shared" si="3"/>
        <v>4.7309751562110199E-3</v>
      </c>
      <c r="K54" s="73">
        <f t="shared" si="4"/>
        <v>4.7198017206065979E-3</v>
      </c>
      <c r="L54" s="73">
        <f t="shared" si="11"/>
        <v>4.7233182318128395E-3</v>
      </c>
      <c r="M54" s="73">
        <f t="shared" si="12"/>
        <v>94831.065205155654</v>
      </c>
      <c r="N54" s="73">
        <f t="shared" si="5"/>
        <v>447.91729922573722</v>
      </c>
      <c r="O54" s="73">
        <f t="shared" si="6"/>
        <v>26260.901364896348</v>
      </c>
      <c r="P54" s="73">
        <f t="shared" si="7"/>
        <v>547710.38841521076</v>
      </c>
      <c r="Q54" s="73">
        <f t="shared" si="10"/>
        <v>94607.106555542792</v>
      </c>
      <c r="R54" s="73">
        <f>SUM(Q54:$Q$102)</f>
        <v>2836441.0700876517</v>
      </c>
      <c r="S54" s="73">
        <f t="shared" si="8"/>
        <v>29.910463031827714</v>
      </c>
    </row>
    <row r="55" spans="1:31" ht="15" x14ac:dyDescent="0.25">
      <c r="A55" s="77">
        <v>53</v>
      </c>
      <c r="B55" s="60">
        <v>44898</v>
      </c>
      <c r="C55" s="60">
        <v>43213</v>
      </c>
      <c r="D55" s="60">
        <v>88111</v>
      </c>
      <c r="E55" s="115">
        <v>7.2518944305303683E-3</v>
      </c>
      <c r="F55" s="184">
        <v>2.9367493024644005E-3</v>
      </c>
      <c r="G55" s="75">
        <f t="shared" si="0"/>
        <v>126.90574760739413</v>
      </c>
      <c r="H55" s="75">
        <f t="shared" si="1"/>
        <v>325.5955561419525</v>
      </c>
      <c r="I55" s="75">
        <f t="shared" si="2"/>
        <v>452.50130374934662</v>
      </c>
      <c r="J55" s="73">
        <f t="shared" si="3"/>
        <v>5.1355824329464726E-3</v>
      </c>
      <c r="K55" s="73">
        <f t="shared" si="4"/>
        <v>5.1224178750158833E-3</v>
      </c>
      <c r="L55" s="73">
        <f t="shared" si="11"/>
        <v>5.1084894315386216E-3</v>
      </c>
      <c r="M55" s="73">
        <f t="shared" si="12"/>
        <v>94383.147905929916</v>
      </c>
      <c r="N55" s="73">
        <f t="shared" si="5"/>
        <v>482.15531359279703</v>
      </c>
      <c r="O55" s="73">
        <f t="shared" si="6"/>
        <v>25499.378312873851</v>
      </c>
      <c r="P55" s="73">
        <f t="shared" si="7"/>
        <v>521449.48705031426</v>
      </c>
      <c r="Q55" s="73">
        <f t="shared" si="10"/>
        <v>94142.070249133511</v>
      </c>
      <c r="R55" s="73">
        <f>SUM(Q55:$Q$102)</f>
        <v>2741833.9635321088</v>
      </c>
      <c r="S55" s="73">
        <f t="shared" si="8"/>
        <v>29.050037261576062</v>
      </c>
    </row>
    <row r="56" spans="1:31" ht="15" x14ac:dyDescent="0.25">
      <c r="A56" s="77">
        <v>54</v>
      </c>
      <c r="B56" s="60">
        <v>41786</v>
      </c>
      <c r="C56" s="60">
        <v>41174</v>
      </c>
      <c r="D56" s="60">
        <v>82960</v>
      </c>
      <c r="E56" s="115">
        <v>7.8196863166375263E-3</v>
      </c>
      <c r="F56" s="184">
        <v>3.1670324798748367E-3</v>
      </c>
      <c r="G56" s="75">
        <f t="shared" si="0"/>
        <v>130.39939532636652</v>
      </c>
      <c r="H56" s="75">
        <f t="shared" si="1"/>
        <v>326.75341242701569</v>
      </c>
      <c r="I56" s="75">
        <f t="shared" si="2"/>
        <v>457.15280775338221</v>
      </c>
      <c r="J56" s="73">
        <f t="shared" si="3"/>
        <v>5.5105208263426016E-3</v>
      </c>
      <c r="K56" s="73">
        <f t="shared" si="4"/>
        <v>5.4953657566746417E-3</v>
      </c>
      <c r="L56" s="73">
        <f t="shared" si="11"/>
        <v>5.4978962051201851E-3</v>
      </c>
      <c r="M56" s="73">
        <f t="shared" si="12"/>
        <v>93900.992592337119</v>
      </c>
      <c r="N56" s="73">
        <f t="shared" si="5"/>
        <v>516.25791083043441</v>
      </c>
      <c r="O56" s="73">
        <f t="shared" si="6"/>
        <v>24750.356105611441</v>
      </c>
      <c r="P56" s="73">
        <f t="shared" si="7"/>
        <v>495950.10873744049</v>
      </c>
      <c r="Q56" s="73">
        <f t="shared" si="10"/>
        <v>93642.863636921902</v>
      </c>
      <c r="R56" s="73">
        <f>SUM(Q56:$Q$102)</f>
        <v>2647691.893282976</v>
      </c>
      <c r="S56" s="73">
        <f t="shared" si="8"/>
        <v>28.196633711612581</v>
      </c>
    </row>
    <row r="57" spans="1:31" ht="15" x14ac:dyDescent="0.25">
      <c r="A57" s="77">
        <v>55</v>
      </c>
      <c r="B57" s="60">
        <v>39070</v>
      </c>
      <c r="C57" s="60">
        <v>38746</v>
      </c>
      <c r="D57" s="60">
        <v>77816</v>
      </c>
      <c r="E57" s="115">
        <v>8.4022090203244894E-3</v>
      </c>
      <c r="F57" s="184">
        <v>3.4288749171949898E-3</v>
      </c>
      <c r="G57" s="75">
        <f t="shared" si="0"/>
        <v>132.85518754163706</v>
      </c>
      <c r="H57" s="75">
        <f t="shared" si="1"/>
        <v>328.27430642407779</v>
      </c>
      <c r="I57" s="75">
        <f t="shared" si="2"/>
        <v>461.12949396571486</v>
      </c>
      <c r="J57" s="73">
        <f t="shared" si="3"/>
        <v>5.9258956251376947E-3</v>
      </c>
      <c r="K57" s="73">
        <f t="shared" si="4"/>
        <v>5.9083721368649034E-3</v>
      </c>
      <c r="L57" s="73">
        <f t="shared" si="11"/>
        <v>5.9139830318791506E-3</v>
      </c>
      <c r="M57" s="73">
        <f t="shared" si="12"/>
        <v>93384.734681506685</v>
      </c>
      <c r="N57" s="73">
        <f t="shared" si="5"/>
        <v>552.27573634297005</v>
      </c>
      <c r="O57" s="73">
        <f t="shared" si="6"/>
        <v>24013.932894344423</v>
      </c>
      <c r="P57" s="73">
        <f t="shared" si="7"/>
        <v>471199.752631829</v>
      </c>
      <c r="Q57" s="73">
        <f t="shared" si="10"/>
        <v>93108.5968133352</v>
      </c>
      <c r="R57" s="73">
        <f>SUM(Q57:$Q$102)</f>
        <v>2554049.0296460534</v>
      </c>
      <c r="S57" s="73">
        <f t="shared" si="8"/>
        <v>27.349748739521139</v>
      </c>
    </row>
    <row r="58" spans="1:31" ht="15" x14ac:dyDescent="0.25">
      <c r="A58" s="77">
        <v>56</v>
      </c>
      <c r="B58" s="60">
        <v>36551</v>
      </c>
      <c r="C58" s="60">
        <v>36396</v>
      </c>
      <c r="D58" s="60">
        <v>72947</v>
      </c>
      <c r="E58" s="115">
        <v>9.040111777598496E-3</v>
      </c>
      <c r="F58" s="184">
        <v>3.7314338756208117E-3</v>
      </c>
      <c r="G58" s="75">
        <f t="shared" si="0"/>
        <v>135.80926733709506</v>
      </c>
      <c r="H58" s="75">
        <f t="shared" si="1"/>
        <v>330.42512558300263</v>
      </c>
      <c r="I58" s="75">
        <f t="shared" si="2"/>
        <v>466.23439292009766</v>
      </c>
      <c r="J58" s="73">
        <f t="shared" si="3"/>
        <v>6.3914128465885874E-3</v>
      </c>
      <c r="K58" s="73">
        <f t="shared" si="4"/>
        <v>6.3710312130965674E-3</v>
      </c>
      <c r="L58" s="73">
        <f t="shared" si="11"/>
        <v>6.3743826660371912E-3</v>
      </c>
      <c r="M58" s="73">
        <f t="shared" si="12"/>
        <v>92832.458945163715</v>
      </c>
      <c r="N58" s="73">
        <f t="shared" si="5"/>
        <v>591.7496171456587</v>
      </c>
      <c r="O58" s="73">
        <f t="shared" si="6"/>
        <v>23289.67307578398</v>
      </c>
      <c r="P58" s="73">
        <f t="shared" si="7"/>
        <v>447185.81973748462</v>
      </c>
      <c r="Q58" s="73">
        <f t="shared" si="10"/>
        <v>92536.584136590885</v>
      </c>
      <c r="R58" s="73">
        <f>SUM(Q58:$Q$102)</f>
        <v>2460940.4328327184</v>
      </c>
      <c r="S58" s="73">
        <f t="shared" si="8"/>
        <v>26.509482359897415</v>
      </c>
    </row>
    <row r="59" spans="1:31" ht="15" x14ac:dyDescent="0.25">
      <c r="A59" s="77">
        <v>57</v>
      </c>
      <c r="B59" s="60">
        <v>35115</v>
      </c>
      <c r="C59" s="60">
        <v>35189</v>
      </c>
      <c r="D59" s="60">
        <v>70304</v>
      </c>
      <c r="E59" s="115">
        <v>9.772385406982281E-3</v>
      </c>
      <c r="F59" s="184">
        <v>4.0774300864884431E-3</v>
      </c>
      <c r="G59" s="75">
        <f t="shared" si="0"/>
        <v>143.48068731344182</v>
      </c>
      <c r="H59" s="75">
        <f t="shared" si="1"/>
        <v>343.15731356618278</v>
      </c>
      <c r="I59" s="75">
        <f t="shared" si="2"/>
        <v>486.6380008796246</v>
      </c>
      <c r="J59" s="73">
        <f t="shared" si="3"/>
        <v>6.9219105723660763E-3</v>
      </c>
      <c r="K59" s="73">
        <f t="shared" si="4"/>
        <v>6.8980093285998523E-3</v>
      </c>
      <c r="L59" s="73">
        <f t="shared" si="11"/>
        <v>6.8987606353301048E-3</v>
      </c>
      <c r="M59" s="73">
        <f t="shared" si="12"/>
        <v>92240.709328018056</v>
      </c>
      <c r="N59" s="73">
        <f t="shared" si="5"/>
        <v>636.34657448706275</v>
      </c>
      <c r="O59" s="73">
        <f t="shared" si="6"/>
        <v>22576.795890177596</v>
      </c>
      <c r="P59" s="73">
        <f t="shared" si="7"/>
        <v>423896.14666170062</v>
      </c>
      <c r="Q59" s="73">
        <f t="shared" si="10"/>
        <v>91922.536040774517</v>
      </c>
      <c r="R59" s="73">
        <f>SUM(Q59:$Q$102)</f>
        <v>2368403.8486961271</v>
      </c>
      <c r="S59" s="73">
        <f t="shared" si="8"/>
        <v>25.676340370213588</v>
      </c>
    </row>
    <row r="60" spans="1:31" x14ac:dyDescent="0.3">
      <c r="A60" s="77">
        <v>58</v>
      </c>
      <c r="B60" s="60">
        <v>34098</v>
      </c>
      <c r="C60" s="60">
        <v>34601</v>
      </c>
      <c r="D60" s="60">
        <v>68699</v>
      </c>
      <c r="E60" s="115">
        <v>1.0624618238051331E-2</v>
      </c>
      <c r="F60" s="184">
        <v>4.4619445816217696E-3</v>
      </c>
      <c r="G60" s="75">
        <f t="shared" si="0"/>
        <v>154.38774446869485</v>
      </c>
      <c r="H60" s="75">
        <f t="shared" si="1"/>
        <v>362.27823268107426</v>
      </c>
      <c r="I60" s="75">
        <f t="shared" si="2"/>
        <v>516.66597714976911</v>
      </c>
      <c r="J60" s="73">
        <f t="shared" si="3"/>
        <v>7.5207204930169162E-3</v>
      </c>
      <c r="K60" s="73">
        <f t="shared" si="4"/>
        <v>7.4925106384267082E-3</v>
      </c>
      <c r="L60" s="73">
        <f t="shared" si="11"/>
        <v>7.4970922016068487E-3</v>
      </c>
      <c r="M60" s="73">
        <f t="shared" si="12"/>
        <v>91604.362753530993</v>
      </c>
      <c r="N60" s="73">
        <f t="shared" si="5"/>
        <v>686.76635363265814</v>
      </c>
      <c r="O60" s="73">
        <f t="shared" si="6"/>
        <v>21874.189248213224</v>
      </c>
      <c r="P60" s="73">
        <f t="shared" si="7"/>
        <v>401319.35077152302</v>
      </c>
      <c r="Q60" s="73">
        <f t="shared" si="10"/>
        <v>91260.979576714657</v>
      </c>
      <c r="R60" s="73">
        <f>SUM(Q60:$Q$102)</f>
        <v>2276481.312655353</v>
      </c>
      <c r="S60" s="73">
        <f t="shared" si="8"/>
        <v>24.851232454729384</v>
      </c>
      <c r="T60" s="73"/>
      <c r="U60" s="73"/>
      <c r="V60" s="73"/>
      <c r="W60" s="73"/>
      <c r="X60" s="73"/>
      <c r="Y60" s="73" t="s">
        <v>22</v>
      </c>
      <c r="Z60" s="73"/>
      <c r="AA60" s="73"/>
      <c r="AB60" s="73"/>
      <c r="AC60" s="73"/>
      <c r="AD60" s="73"/>
      <c r="AE60" s="85"/>
    </row>
    <row r="61" spans="1:31" ht="15" x14ac:dyDescent="0.25">
      <c r="A61" s="77">
        <v>59</v>
      </c>
      <c r="B61" s="60">
        <v>31907</v>
      </c>
      <c r="C61" s="60">
        <v>33034</v>
      </c>
      <c r="D61" s="60">
        <v>64941</v>
      </c>
      <c r="E61" s="115">
        <v>1.1602067215591642E-2</v>
      </c>
      <c r="F61" s="184">
        <v>4.8736853654862654E-3</v>
      </c>
      <c r="G61" s="75">
        <f t="shared" si="0"/>
        <v>160.9973223634733</v>
      </c>
      <c r="H61" s="75">
        <f t="shared" si="1"/>
        <v>370.18715864788254</v>
      </c>
      <c r="I61" s="75">
        <f t="shared" si="2"/>
        <v>531.18448101135584</v>
      </c>
      <c r="J61" s="73">
        <f t="shared" si="3"/>
        <v>8.1794934018779488E-3</v>
      </c>
      <c r="K61" s="73">
        <f t="shared" si="4"/>
        <v>8.1461323664778762E-3</v>
      </c>
      <c r="L61" s="73">
        <f t="shared" si="11"/>
        <v>8.1564959049427073E-3</v>
      </c>
      <c r="M61" s="73">
        <f t="shared" si="12"/>
        <v>90917.596399898335</v>
      </c>
      <c r="N61" s="73">
        <f t="shared" si="5"/>
        <v>741.56900272300118</v>
      </c>
      <c r="O61" s="73">
        <f t="shared" si="6"/>
        <v>21180.679448374609</v>
      </c>
      <c r="P61" s="73">
        <f t="shared" si="7"/>
        <v>379445.16152330977</v>
      </c>
      <c r="Q61" s="73">
        <f t="shared" si="10"/>
        <v>90546.811898536835</v>
      </c>
      <c r="R61" s="73">
        <f>SUM(Q61:$Q$102)</f>
        <v>2185220.3330786382</v>
      </c>
      <c r="S61" s="73">
        <f t="shared" si="8"/>
        <v>24.035174923312002</v>
      </c>
      <c r="T61" s="73" t="s">
        <v>23</v>
      </c>
      <c r="U61" s="73" t="s">
        <v>24</v>
      </c>
      <c r="V61" s="73" t="s">
        <v>25</v>
      </c>
      <c r="W61" s="73" t="s">
        <v>26</v>
      </c>
      <c r="X61" s="73" t="s">
        <v>27</v>
      </c>
      <c r="Y61" s="73" t="s">
        <v>28</v>
      </c>
      <c r="Z61" s="73" t="s">
        <v>29</v>
      </c>
      <c r="AA61" s="73" t="s">
        <v>30</v>
      </c>
      <c r="AB61" s="73" t="s">
        <v>31</v>
      </c>
      <c r="AC61" s="73" t="s">
        <v>32</v>
      </c>
      <c r="AD61" s="73" t="s">
        <v>33</v>
      </c>
      <c r="AE61" s="85" t="s">
        <v>34</v>
      </c>
    </row>
    <row r="62" spans="1:31" ht="15" x14ac:dyDescent="0.25">
      <c r="A62" s="77">
        <v>60</v>
      </c>
      <c r="B62" s="60">
        <v>31839</v>
      </c>
      <c r="C62" s="60">
        <v>33090</v>
      </c>
      <c r="D62" s="60">
        <v>64929</v>
      </c>
      <c r="E62" s="115">
        <v>1.2688964170540031E-2</v>
      </c>
      <c r="F62" s="184">
        <v>5.2989254804570408E-3</v>
      </c>
      <c r="G62" s="75">
        <f t="shared" si="0"/>
        <v>175.34144414832349</v>
      </c>
      <c r="H62" s="75">
        <f t="shared" si="1"/>
        <v>404.00393022582404</v>
      </c>
      <c r="I62" s="75">
        <f t="shared" si="2"/>
        <v>579.34537437414747</v>
      </c>
      <c r="J62" s="73">
        <f t="shared" si="3"/>
        <v>8.9227521504127195E-3</v>
      </c>
      <c r="K62" s="73">
        <f t="shared" si="4"/>
        <v>8.8830625320427403E-3</v>
      </c>
      <c r="L62" s="73">
        <f t="shared" si="11"/>
        <v>8.8659053311875378E-3</v>
      </c>
      <c r="M62" s="73">
        <f t="shared" si="12"/>
        <v>90176.027397175334</v>
      </c>
      <c r="N62" s="73">
        <f t="shared" si="5"/>
        <v>799.49212204593641</v>
      </c>
      <c r="O62" s="73">
        <f t="shared" si="6"/>
        <v>20495.531047014676</v>
      </c>
      <c r="P62" s="73">
        <f t="shared" si="7"/>
        <v>358264.48207493516</v>
      </c>
      <c r="Q62" s="73">
        <f t="shared" si="10"/>
        <v>89776.281336152373</v>
      </c>
      <c r="R62" s="73">
        <f>SUM(Q62:$Q$102)</f>
        <v>2094673.5211801007</v>
      </c>
      <c r="S62" s="73">
        <f t="shared" si="8"/>
        <v>23.228718115450206</v>
      </c>
      <c r="T62" s="73"/>
      <c r="U62" s="73">
        <f>MIN(U78:U87)</f>
        <v>2.9449499850692229E-3</v>
      </c>
      <c r="V62" s="73"/>
      <c r="W62" s="73">
        <f>1-K62</f>
        <v>0.99111693746795726</v>
      </c>
      <c r="X62" s="73">
        <f>LN(W62)</f>
        <v>-8.9227521504127022E-3</v>
      </c>
      <c r="Y62" s="73">
        <f>SUM(X62:X69)</f>
        <v>-9.4128146866021847E-2</v>
      </c>
      <c r="Z62" s="73">
        <f>SUM(X70:X77)</f>
        <v>-0.18278194899321956</v>
      </c>
      <c r="AA62" s="73">
        <f>SUM(X78:X85)</f>
        <v>-0.42034028780540722</v>
      </c>
      <c r="AB62" s="73">
        <f>(AA62-Z62)/(Z62-Y62)</f>
        <v>2.6796181676601569</v>
      </c>
      <c r="AC62" s="73">
        <f>(Y62-(Z62-Y62)/(AB62-1))/8</f>
        <v>-5.1682537714731963E-3</v>
      </c>
      <c r="AD62" s="73">
        <f>AB62^(1/8)</f>
        <v>1.1311211270495216</v>
      </c>
      <c r="AE62" s="85">
        <f>(AD62-1)*(Z62-Y62)/(AD62^60*(AB62-1)^2)</f>
        <v>-2.5374766840057708E-6</v>
      </c>
    </row>
    <row r="63" spans="1:31" ht="15" x14ac:dyDescent="0.25">
      <c r="A63" s="77">
        <v>61</v>
      </c>
      <c r="B63" s="60">
        <v>32251</v>
      </c>
      <c r="C63" s="60">
        <v>34468</v>
      </c>
      <c r="D63" s="60">
        <v>66719</v>
      </c>
      <c r="E63" s="115">
        <v>1.3854799909272835E-2</v>
      </c>
      <c r="F63" s="184">
        <v>5.727234258507301E-3</v>
      </c>
      <c r="G63" s="75">
        <f t="shared" si="0"/>
        <v>197.40631042222964</v>
      </c>
      <c r="H63" s="75">
        <f t="shared" si="1"/>
        <v>446.83115187395822</v>
      </c>
      <c r="I63" s="75">
        <f t="shared" si="2"/>
        <v>644.23746229618791</v>
      </c>
      <c r="J63" s="73">
        <f t="shared" si="3"/>
        <v>9.6559819885817817E-3</v>
      </c>
      <c r="K63" s="73">
        <f t="shared" si="4"/>
        <v>9.6095126836988065E-3</v>
      </c>
      <c r="L63" s="73">
        <f t="shared" si="11"/>
        <v>9.6129259246781479E-3</v>
      </c>
      <c r="M63" s="73">
        <f t="shared" si="12"/>
        <v>89376.535275129398</v>
      </c>
      <c r="N63" s="73">
        <f t="shared" si="5"/>
        <v>859.17001300420088</v>
      </c>
      <c r="O63" s="73">
        <f t="shared" si="6"/>
        <v>19818.360594184807</v>
      </c>
      <c r="P63" s="73">
        <f t="shared" si="7"/>
        <v>337768.95102792041</v>
      </c>
      <c r="Q63" s="73">
        <f t="shared" si="10"/>
        <v>88946.95026862729</v>
      </c>
      <c r="R63" s="73">
        <f>SUM(Q63:$Q$102)</f>
        <v>2004897.2398439483</v>
      </c>
      <c r="S63" s="73">
        <f t="shared" si="8"/>
        <v>22.432031334312043</v>
      </c>
      <c r="T63" s="73"/>
      <c r="U63" s="73"/>
      <c r="V63" s="73"/>
      <c r="W63" s="73">
        <f t="shared" ref="W63:W102" si="13">1-K63</f>
        <v>0.99039048731630119</v>
      </c>
      <c r="X63" s="73">
        <f t="shared" ref="X63:X79" si="14">LN(W63)</f>
        <v>-9.6559819885816914E-3</v>
      </c>
      <c r="Y63" s="73"/>
      <c r="Z63" s="73"/>
      <c r="AA63" s="73"/>
      <c r="AB63" s="73"/>
      <c r="AC63" s="73"/>
      <c r="AD63" s="73"/>
      <c r="AE63" s="85"/>
    </row>
    <row r="64" spans="1:31" ht="15" x14ac:dyDescent="0.25">
      <c r="A64" s="77">
        <v>62</v>
      </c>
      <c r="B64" s="60">
        <v>32743</v>
      </c>
      <c r="C64" s="60">
        <v>35377</v>
      </c>
      <c r="D64" s="60">
        <v>68120</v>
      </c>
      <c r="E64" s="115">
        <v>1.5066580894904723E-2</v>
      </c>
      <c r="F64" s="184">
        <v>6.1569875975603225E-3</v>
      </c>
      <c r="G64" s="75">
        <f t="shared" si="0"/>
        <v>217.81575023889152</v>
      </c>
      <c r="H64" s="75">
        <f t="shared" si="1"/>
        <v>493.32505824186535</v>
      </c>
      <c r="I64" s="75">
        <f t="shared" si="2"/>
        <v>711.14080848075685</v>
      </c>
      <c r="J64" s="73">
        <f t="shared" si="3"/>
        <v>1.0439530365248926E-2</v>
      </c>
      <c r="K64" s="73">
        <f t="shared" si="4"/>
        <v>1.0385227597533908E-2</v>
      </c>
      <c r="L64" s="73">
        <f t="shared" si="11"/>
        <v>1.0387268521941806E-2</v>
      </c>
      <c r="M64" s="73">
        <f t="shared" si="12"/>
        <v>88517.365262125197</v>
      </c>
      <c r="N64" s="73">
        <f t="shared" si="5"/>
        <v>919.45364183250058</v>
      </c>
      <c r="O64" s="73">
        <f t="shared" si="6"/>
        <v>19149.120157896927</v>
      </c>
      <c r="P64" s="73">
        <f t="shared" si="7"/>
        <v>317950.59043373558</v>
      </c>
      <c r="Q64" s="73">
        <f t="shared" si="10"/>
        <v>88057.638441208954</v>
      </c>
      <c r="R64" s="73">
        <f>SUM(Q64:$Q$102)</f>
        <v>1915950.2895753211</v>
      </c>
      <c r="S64" s="73">
        <f t="shared" si="8"/>
        <v>21.644908701266075</v>
      </c>
      <c r="T64" s="73"/>
      <c r="U64" s="73"/>
      <c r="V64" s="73"/>
      <c r="W64" s="73">
        <f t="shared" si="13"/>
        <v>0.98961477240246609</v>
      </c>
      <c r="X64" s="73">
        <f t="shared" si="14"/>
        <v>-1.0439530365248801E-2</v>
      </c>
      <c r="Y64" s="73"/>
      <c r="Z64" s="73"/>
      <c r="AA64" s="73"/>
      <c r="AB64" s="73"/>
      <c r="AC64" s="73"/>
      <c r="AD64" s="73"/>
      <c r="AE64" s="85"/>
    </row>
    <row r="65" spans="1:31" ht="15" x14ac:dyDescent="0.25">
      <c r="A65" s="77">
        <v>63</v>
      </c>
      <c r="B65" s="60">
        <v>33380</v>
      </c>
      <c r="C65" s="60">
        <v>36303</v>
      </c>
      <c r="D65" s="60">
        <v>69683</v>
      </c>
      <c r="E65" s="115">
        <v>1.6303106940000547E-2</v>
      </c>
      <c r="F65" s="184">
        <v>6.5984935283705292E-3</v>
      </c>
      <c r="G65" s="75">
        <f t="shared" si="0"/>
        <v>239.54511056043532</v>
      </c>
      <c r="H65" s="75">
        <f t="shared" si="1"/>
        <v>544.1977096572183</v>
      </c>
      <c r="I65" s="75">
        <f t="shared" si="2"/>
        <v>783.74282021765362</v>
      </c>
      <c r="J65" s="73">
        <f t="shared" si="3"/>
        <v>1.1247260023501481E-2</v>
      </c>
      <c r="K65" s="73">
        <f t="shared" si="4"/>
        <v>1.1184246060551573E-2</v>
      </c>
      <c r="L65" s="73">
        <f t="shared" si="11"/>
        <v>1.1176844283299603E-2</v>
      </c>
      <c r="M65" s="73">
        <f t="shared" si="12"/>
        <v>87597.911620292696</v>
      </c>
      <c r="N65" s="73">
        <f t="shared" si="5"/>
        <v>979.06821772224794</v>
      </c>
      <c r="O65" s="73">
        <f t="shared" si="6"/>
        <v>18488.012785227245</v>
      </c>
      <c r="P65" s="73">
        <f t="shared" si="7"/>
        <v>298801.47027583863</v>
      </c>
      <c r="Q65" s="73">
        <f t="shared" si="10"/>
        <v>87108.377511431579</v>
      </c>
      <c r="R65" s="73">
        <f>SUM(Q65:$Q$102)</f>
        <v>1827892.6511341124</v>
      </c>
      <c r="S65" s="73">
        <f t="shared" si="8"/>
        <v>20.866851929728742</v>
      </c>
      <c r="T65" s="73"/>
      <c r="U65" s="73"/>
      <c r="V65" s="73"/>
      <c r="W65" s="73">
        <f t="shared" si="13"/>
        <v>0.98881575393944843</v>
      </c>
      <c r="X65" s="73">
        <f t="shared" si="14"/>
        <v>-1.1247260023501515E-2</v>
      </c>
      <c r="Y65" s="73"/>
      <c r="Z65" s="73"/>
      <c r="AA65" s="73"/>
      <c r="AB65" s="73"/>
      <c r="AC65" s="73"/>
      <c r="AD65" s="73"/>
      <c r="AE65" s="85"/>
    </row>
    <row r="66" spans="1:31" ht="15" x14ac:dyDescent="0.25">
      <c r="A66" s="77">
        <v>64</v>
      </c>
      <c r="B66" s="60">
        <v>32416</v>
      </c>
      <c r="C66" s="60">
        <v>35544</v>
      </c>
      <c r="D66" s="60">
        <v>67960</v>
      </c>
      <c r="E66" s="115">
        <v>1.7565450261457324E-2</v>
      </c>
      <c r="F66" s="184">
        <v>7.0737473733999525E-3</v>
      </c>
      <c r="G66" s="75">
        <f t="shared" si="0"/>
        <v>251.42927664012791</v>
      </c>
      <c r="H66" s="75">
        <f t="shared" si="1"/>
        <v>569.4016356754006</v>
      </c>
      <c r="I66" s="75">
        <f t="shared" si="2"/>
        <v>820.83091231552851</v>
      </c>
      <c r="J66" s="73">
        <f t="shared" si="3"/>
        <v>1.2078147620887707E-2</v>
      </c>
      <c r="K66" s="73">
        <f t="shared" si="4"/>
        <v>1.2005499574672673E-2</v>
      </c>
      <c r="L66" s="73">
        <f t="shared" si="11"/>
        <v>1.1986877416050005E-2</v>
      </c>
      <c r="M66" s="73">
        <f t="shared" si="12"/>
        <v>86618.843402570448</v>
      </c>
      <c r="N66" s="73">
        <f t="shared" si="5"/>
        <v>1038.2894577866391</v>
      </c>
      <c r="O66" s="73">
        <f t="shared" si="6"/>
        <v>17835.487946555226</v>
      </c>
      <c r="P66" s="73">
        <f t="shared" si="7"/>
        <v>280313.45749061136</v>
      </c>
      <c r="Q66" s="73">
        <f t="shared" si="10"/>
        <v>86099.698673677136</v>
      </c>
      <c r="R66" s="73">
        <f>SUM(Q66:$Q$102)</f>
        <v>1740784.2736226805</v>
      </c>
      <c r="S66" s="73">
        <f t="shared" si="8"/>
        <v>20.097062085350149</v>
      </c>
      <c r="T66" s="73"/>
      <c r="U66" s="73"/>
      <c r="V66" s="73"/>
      <c r="W66" s="73">
        <f t="shared" si="13"/>
        <v>0.98799450042532733</v>
      </c>
      <c r="X66" s="73">
        <f t="shared" si="14"/>
        <v>-1.2078147620887726E-2</v>
      </c>
      <c r="Y66" s="73"/>
      <c r="Z66" s="73"/>
      <c r="AA66" s="73"/>
      <c r="AB66" s="73"/>
      <c r="AC66" s="73"/>
      <c r="AD66" s="73"/>
      <c r="AE66" s="85"/>
    </row>
    <row r="67" spans="1:31" ht="15" x14ac:dyDescent="0.25">
      <c r="A67" s="77">
        <v>65</v>
      </c>
      <c r="B67" s="60">
        <v>30506</v>
      </c>
      <c r="C67" s="60">
        <v>34097</v>
      </c>
      <c r="D67" s="60">
        <v>64603</v>
      </c>
      <c r="E67" s="115">
        <v>1.887922856683838E-2</v>
      </c>
      <c r="F67" s="184">
        <v>7.6134644625562948E-3</v>
      </c>
      <c r="G67" s="75">
        <f t="shared" ref="G67:G102" si="15">C67*F67</f>
        <v>259.59629777978199</v>
      </c>
      <c r="H67" s="75">
        <f t="shared" ref="H67:H102" si="16">B67*E67</f>
        <v>575.92974665997156</v>
      </c>
      <c r="I67" s="75">
        <f t="shared" ref="I67:I102" si="17">G67+H67</f>
        <v>835.5260444397536</v>
      </c>
      <c r="J67" s="73">
        <f t="shared" ref="J67:J102" si="18">I67/D67</f>
        <v>1.293323908239174E-2</v>
      </c>
      <c r="K67" s="73">
        <f t="shared" ref="K67:K102" si="19">1-($W$2^((-1)*J67))</f>
        <v>1.2849964137326086E-2</v>
      </c>
      <c r="L67" s="73">
        <f t="shared" si="11"/>
        <v>1.2844154170671272E-2</v>
      </c>
      <c r="M67" s="73">
        <f t="shared" si="12"/>
        <v>85580.553944783809</v>
      </c>
      <c r="N67" s="73">
        <f t="shared" ref="N67:N102" si="20">M67-M68</f>
        <v>1099.2098288782581</v>
      </c>
      <c r="O67" s="73">
        <f t="shared" ref="O67:O102" si="21">M67*$W$3^A67</f>
        <v>17191.898672082374</v>
      </c>
      <c r="P67" s="73">
        <f t="shared" ref="P67:P102" si="22">SUM(O67:O167)</f>
        <v>262477.96954405605</v>
      </c>
      <c r="Q67" s="73">
        <f t="shared" si="10"/>
        <v>85030.94903034468</v>
      </c>
      <c r="R67" s="73">
        <f>SUM(Q67:$Q$102)</f>
        <v>1654684.5749490033</v>
      </c>
      <c r="S67" s="73">
        <f t="shared" ref="S67:S102" si="23">R67/M67</f>
        <v>19.334819636907216</v>
      </c>
      <c r="T67" s="73"/>
      <c r="U67" s="73"/>
      <c r="V67" s="73"/>
      <c r="W67" s="73">
        <f t="shared" si="13"/>
        <v>0.98715003586267391</v>
      </c>
      <c r="X67" s="73">
        <f t="shared" si="14"/>
        <v>-1.2933239082391797E-2</v>
      </c>
      <c r="Y67" s="73"/>
      <c r="Z67" s="73"/>
      <c r="AA67" s="73"/>
      <c r="AB67" s="73"/>
      <c r="AC67" s="73"/>
      <c r="AD67" s="73"/>
      <c r="AE67" s="85"/>
    </row>
    <row r="68" spans="1:31" ht="15" x14ac:dyDescent="0.25">
      <c r="A68" s="77">
        <v>66</v>
      </c>
      <c r="B68" s="60">
        <v>30663</v>
      </c>
      <c r="C68" s="60">
        <v>35131</v>
      </c>
      <c r="D68" s="60">
        <v>65794</v>
      </c>
      <c r="E68" s="115">
        <v>2.0288309943270865E-2</v>
      </c>
      <c r="F68" s="184">
        <v>8.2529299800762745E-3</v>
      </c>
      <c r="G68" s="75">
        <f t="shared" si="15"/>
        <v>289.93368313005959</v>
      </c>
      <c r="H68" s="75">
        <f t="shared" si="16"/>
        <v>622.10044779051452</v>
      </c>
      <c r="I68" s="75">
        <f t="shared" si="17"/>
        <v>912.03413092057417</v>
      </c>
      <c r="J68" s="73">
        <f t="shared" si="18"/>
        <v>1.3861965086794756E-2</v>
      </c>
      <c r="K68" s="73">
        <f t="shared" si="19"/>
        <v>1.3766330453399034E-2</v>
      </c>
      <c r="L68" s="73">
        <f t="shared" si="11"/>
        <v>1.3797078978230586E-2</v>
      </c>
      <c r="M68" s="73">
        <f t="shared" si="12"/>
        <v>84481.344115905551</v>
      </c>
      <c r="N68" s="73">
        <f t="shared" si="20"/>
        <v>1165.5957769542292</v>
      </c>
      <c r="O68" s="73">
        <f t="shared" si="21"/>
        <v>16557.154414684475</v>
      </c>
      <c r="P68" s="73">
        <f t="shared" si="22"/>
        <v>245286.07087197364</v>
      </c>
      <c r="Q68" s="73">
        <f t="shared" ref="Q68:Q101" si="24">AVERAGEA(M68:M69)</f>
        <v>83898.546227428436</v>
      </c>
      <c r="R68" s="73">
        <f>SUM(Q68:$Q$102)</f>
        <v>1569653.6259186589</v>
      </c>
      <c r="S68" s="73">
        <f t="shared" si="23"/>
        <v>18.579884616479909</v>
      </c>
      <c r="T68" s="73"/>
      <c r="U68" s="73"/>
      <c r="V68" s="73"/>
      <c r="W68" s="73">
        <f t="shared" si="13"/>
        <v>0.98623366954660097</v>
      </c>
      <c r="X68" s="73">
        <f t="shared" si="14"/>
        <v>-1.3861965086794643E-2</v>
      </c>
      <c r="Y68" s="73"/>
      <c r="Z68" s="73"/>
      <c r="AA68" s="73"/>
      <c r="AB68" s="73"/>
      <c r="AC68" s="73"/>
      <c r="AD68" s="73"/>
      <c r="AE68" s="85"/>
    </row>
    <row r="69" spans="1:31" ht="15" x14ac:dyDescent="0.25">
      <c r="A69" s="77">
        <v>67</v>
      </c>
      <c r="B69" s="60">
        <v>30141</v>
      </c>
      <c r="C69" s="60">
        <v>34655</v>
      </c>
      <c r="D69" s="60">
        <v>64796</v>
      </c>
      <c r="E69" s="115">
        <v>2.18433215903787E-2</v>
      </c>
      <c r="F69" s="184">
        <v>9.027996490715659E-3</v>
      </c>
      <c r="G69" s="75">
        <f t="shared" si="15"/>
        <v>312.86521838575118</v>
      </c>
      <c r="H69" s="75">
        <f t="shared" si="16"/>
        <v>658.37955605560444</v>
      </c>
      <c r="I69" s="75">
        <f t="shared" si="17"/>
        <v>971.24477444135562</v>
      </c>
      <c r="J69" s="73">
        <f t="shared" si="18"/>
        <v>1.4989270548202907E-2</v>
      </c>
      <c r="K69" s="73">
        <f t="shared" si="19"/>
        <v>1.4877490629162882E-2</v>
      </c>
      <c r="L69" s="73">
        <f t="shared" si="11"/>
        <v>1.4872247201694786E-2</v>
      </c>
      <c r="M69" s="73">
        <f t="shared" si="12"/>
        <v>83315.748338951322</v>
      </c>
      <c r="N69" s="73">
        <f t="shared" si="20"/>
        <v>1239.0924050910689</v>
      </c>
      <c r="O69" s="73">
        <f t="shared" si="21"/>
        <v>15930.452729336894</v>
      </c>
      <c r="P69" s="73">
        <f t="shared" si="22"/>
        <v>228728.91645728919</v>
      </c>
      <c r="Q69" s="73">
        <f t="shared" si="24"/>
        <v>82696.202136405787</v>
      </c>
      <c r="R69" s="73">
        <f>SUM(Q69:$Q$102)</f>
        <v>1485755.0796912306</v>
      </c>
      <c r="S69" s="73">
        <f t="shared" si="23"/>
        <v>17.83282403762097</v>
      </c>
      <c r="T69" s="73"/>
      <c r="U69" s="73"/>
      <c r="V69" s="73"/>
      <c r="W69" s="73">
        <f t="shared" si="13"/>
        <v>0.98512250937083712</v>
      </c>
      <c r="X69" s="73">
        <f t="shared" si="14"/>
        <v>-1.4989270548202968E-2</v>
      </c>
      <c r="Y69" s="73"/>
      <c r="Z69" s="73"/>
      <c r="AA69" s="73"/>
      <c r="AB69" s="73"/>
      <c r="AC69" s="73"/>
      <c r="AD69" s="73"/>
      <c r="AE69" s="85"/>
    </row>
    <row r="70" spans="1:31" ht="15" x14ac:dyDescent="0.25">
      <c r="A70" s="77">
        <v>68</v>
      </c>
      <c r="B70" s="60">
        <v>29127</v>
      </c>
      <c r="C70" s="60">
        <v>33894</v>
      </c>
      <c r="D70" s="60">
        <v>63021</v>
      </c>
      <c r="E70" s="115">
        <v>2.3589631138882693E-2</v>
      </c>
      <c r="F70" s="184">
        <v>9.97182973431829E-3</v>
      </c>
      <c r="G70" s="75">
        <f t="shared" si="15"/>
        <v>337.98519701498412</v>
      </c>
      <c r="H70" s="75">
        <f t="shared" si="16"/>
        <v>687.09518618223626</v>
      </c>
      <c r="I70" s="75">
        <f t="shared" si="17"/>
        <v>1025.0803831972203</v>
      </c>
      <c r="J70" s="73">
        <f t="shared" si="18"/>
        <v>1.6265695295174947E-2</v>
      </c>
      <c r="K70" s="73">
        <f t="shared" si="19"/>
        <v>1.6134123209845863E-2</v>
      </c>
      <c r="L70" s="73">
        <f t="shared" si="11"/>
        <v>1.6122818126264551E-2</v>
      </c>
      <c r="M70" s="73">
        <f t="shared" si="12"/>
        <v>82076.655933860253</v>
      </c>
      <c r="N70" s="73">
        <f t="shared" si="20"/>
        <v>1323.3069960336288</v>
      </c>
      <c r="O70" s="73">
        <f t="shared" si="21"/>
        <v>15310.762047132959</v>
      </c>
      <c r="P70" s="73">
        <f t="shared" si="22"/>
        <v>212798.4637279523</v>
      </c>
      <c r="Q70" s="73">
        <f t="shared" si="24"/>
        <v>81415.002435843431</v>
      </c>
      <c r="R70" s="73">
        <f>SUM(Q70:$Q$102)</f>
        <v>1403058.8775548248</v>
      </c>
      <c r="S70" s="73">
        <f t="shared" si="23"/>
        <v>17.09449369727551</v>
      </c>
      <c r="T70" s="73"/>
      <c r="U70" s="73"/>
      <c r="V70" s="73"/>
      <c r="W70" s="73">
        <f t="shared" si="13"/>
        <v>0.98386587679015414</v>
      </c>
      <c r="X70" s="73">
        <f t="shared" si="14"/>
        <v>-1.6265695295174881E-2</v>
      </c>
      <c r="Y70" s="73"/>
      <c r="Z70" s="73"/>
      <c r="AA70" s="73"/>
      <c r="AB70" s="73"/>
      <c r="AC70" s="73"/>
      <c r="AD70" s="73"/>
      <c r="AE70" s="85"/>
    </row>
    <row r="71" spans="1:31" ht="15" x14ac:dyDescent="0.25">
      <c r="A71" s="77">
        <v>69</v>
      </c>
      <c r="B71" s="60">
        <v>29375</v>
      </c>
      <c r="C71" s="60">
        <v>35282</v>
      </c>
      <c r="D71" s="60">
        <v>64657</v>
      </c>
      <c r="E71" s="115">
        <v>2.5558642832191905E-2</v>
      </c>
      <c r="F71" s="184">
        <v>1.1112499038271535E-2</v>
      </c>
      <c r="G71" s="75">
        <f t="shared" si="15"/>
        <v>392.07119106829629</v>
      </c>
      <c r="H71" s="75">
        <f t="shared" si="16"/>
        <v>750.78513319563717</v>
      </c>
      <c r="I71" s="75">
        <f t="shared" si="17"/>
        <v>1142.8563242639334</v>
      </c>
      <c r="J71" s="73">
        <f t="shared" si="18"/>
        <v>1.7675678182778869E-2</v>
      </c>
      <c r="K71" s="73">
        <f t="shared" si="19"/>
        <v>1.75203797311686E-2</v>
      </c>
      <c r="L71" s="73">
        <f t="shared" si="11"/>
        <v>1.753746493055057E-2</v>
      </c>
      <c r="M71" s="73">
        <f t="shared" si="12"/>
        <v>80753.348937826624</v>
      </c>
      <c r="N71" s="73">
        <f t="shared" si="20"/>
        <v>1416.2090250216424</v>
      </c>
      <c r="O71" s="73">
        <f t="shared" si="21"/>
        <v>14696.496990509775</v>
      </c>
      <c r="P71" s="73">
        <f t="shared" si="22"/>
        <v>197487.70168081936</v>
      </c>
      <c r="Q71" s="73">
        <f t="shared" si="24"/>
        <v>80045.244425315803</v>
      </c>
      <c r="R71" s="73">
        <f>SUM(Q71:$Q$102)</f>
        <v>1321643.8751189813</v>
      </c>
      <c r="S71" s="73">
        <f t="shared" si="23"/>
        <v>16.366428049151715</v>
      </c>
      <c r="T71" s="73"/>
      <c r="U71" s="73"/>
      <c r="V71" s="73"/>
      <c r="W71" s="73">
        <f t="shared" si="13"/>
        <v>0.9824796202688314</v>
      </c>
      <c r="X71" s="73">
        <f t="shared" si="14"/>
        <v>-1.7675678182778914E-2</v>
      </c>
      <c r="Y71" s="73"/>
      <c r="Z71" s="73"/>
      <c r="AA71" s="73"/>
      <c r="AB71" s="73"/>
      <c r="AC71" s="73"/>
      <c r="AD71" s="73"/>
      <c r="AE71" s="85"/>
    </row>
    <row r="72" spans="1:31" ht="15" x14ac:dyDescent="0.25">
      <c r="A72" s="77">
        <v>70</v>
      </c>
      <c r="B72" s="60">
        <v>29394</v>
      </c>
      <c r="C72" s="60">
        <v>35959</v>
      </c>
      <c r="D72" s="60">
        <v>65353</v>
      </c>
      <c r="E72" s="115">
        <v>2.7764767648692009E-2</v>
      </c>
      <c r="F72" s="184">
        <v>1.2471523864642472E-2</v>
      </c>
      <c r="G72" s="75">
        <f t="shared" si="15"/>
        <v>448.46352664867868</v>
      </c>
      <c r="H72" s="75">
        <f t="shared" si="16"/>
        <v>816.11758026565292</v>
      </c>
      <c r="I72" s="75">
        <f t="shared" si="17"/>
        <v>1264.5811069143315</v>
      </c>
      <c r="J72" s="73">
        <f t="shared" si="18"/>
        <v>1.9350008521633766E-2</v>
      </c>
      <c r="K72" s="73">
        <f t="shared" si="19"/>
        <v>1.9163998802078863E-2</v>
      </c>
      <c r="L72" s="73">
        <f t="shared" si="11"/>
        <v>1.9131942171486324E-2</v>
      </c>
      <c r="M72" s="73">
        <f t="shared" si="12"/>
        <v>79337.139912804982</v>
      </c>
      <c r="N72" s="73">
        <f t="shared" si="20"/>
        <v>1517.8735728628963</v>
      </c>
      <c r="O72" s="73">
        <f t="shared" si="21"/>
        <v>14086.592868230997</v>
      </c>
      <c r="P72" s="73">
        <f t="shared" si="22"/>
        <v>182791.20469030959</v>
      </c>
      <c r="Q72" s="73">
        <f t="shared" si="24"/>
        <v>78578.203126373526</v>
      </c>
      <c r="R72" s="73">
        <f>SUM(Q72:$Q$102)</f>
        <v>1241598.6306936655</v>
      </c>
      <c r="S72" s="73">
        <f t="shared" si="23"/>
        <v>15.64965200482696</v>
      </c>
      <c r="T72" s="73"/>
      <c r="U72" s="73"/>
      <c r="V72" s="73"/>
      <c r="W72" s="73">
        <f t="shared" si="13"/>
        <v>0.98083600119792114</v>
      </c>
      <c r="X72" s="73">
        <f t="shared" si="14"/>
        <v>-1.9350008521633634E-2</v>
      </c>
      <c r="Y72" s="73"/>
      <c r="Z72" s="73"/>
      <c r="AA72" s="73"/>
      <c r="AB72" s="73"/>
      <c r="AC72" s="73"/>
      <c r="AD72" s="73"/>
      <c r="AE72" s="85"/>
    </row>
    <row r="73" spans="1:31" ht="15" x14ac:dyDescent="0.25">
      <c r="A73" s="77">
        <v>71</v>
      </c>
      <c r="B73" s="60">
        <v>28673</v>
      </c>
      <c r="C73" s="60">
        <v>36740</v>
      </c>
      <c r="D73" s="60">
        <v>65413</v>
      </c>
      <c r="E73" s="115">
        <v>3.0209046198936745E-2</v>
      </c>
      <c r="F73" s="184">
        <v>1.4063817254156881E-2</v>
      </c>
      <c r="G73" s="75">
        <f t="shared" si="15"/>
        <v>516.70464591772384</v>
      </c>
      <c r="H73" s="75">
        <f t="shared" si="16"/>
        <v>866.1839816621133</v>
      </c>
      <c r="I73" s="75">
        <f t="shared" si="17"/>
        <v>1382.8886275798372</v>
      </c>
      <c r="J73" s="73">
        <f t="shared" si="18"/>
        <v>2.1140883732283143E-2</v>
      </c>
      <c r="K73" s="73">
        <f t="shared" si="19"/>
        <v>2.0918981735567943E-2</v>
      </c>
      <c r="L73" s="73">
        <f t="shared" ref="L73:L77" si="25">((105*K73+90*(K72+K74)+45*(K71+K75)-30*(K70+K76))/315)</f>
        <v>2.0949104036593755E-2</v>
      </c>
      <c r="M73" s="73">
        <f t="shared" si="12"/>
        <v>77819.266339942085</v>
      </c>
      <c r="N73" s="73">
        <f t="shared" si="20"/>
        <v>1630.2439066068473</v>
      </c>
      <c r="O73" s="73">
        <f t="shared" si="21"/>
        <v>13480.08681764169</v>
      </c>
      <c r="P73" s="73">
        <f t="shared" si="22"/>
        <v>168704.61182207859</v>
      </c>
      <c r="Q73" s="73">
        <f t="shared" si="24"/>
        <v>77004.144386638654</v>
      </c>
      <c r="R73" s="73">
        <f>SUM(Q73:$Q$102)</f>
        <v>1163020.427567292</v>
      </c>
      <c r="S73" s="73">
        <f t="shared" si="23"/>
        <v>14.945147677013651</v>
      </c>
      <c r="T73" s="73"/>
      <c r="U73" s="73"/>
      <c r="V73" s="73"/>
      <c r="W73" s="73">
        <f t="shared" si="13"/>
        <v>0.97908101826443206</v>
      </c>
      <c r="X73" s="73">
        <f t="shared" si="14"/>
        <v>-2.1140883732283011E-2</v>
      </c>
      <c r="Y73" s="73"/>
      <c r="Z73" s="73"/>
      <c r="AA73" s="73"/>
      <c r="AB73" s="73"/>
      <c r="AC73" s="73"/>
      <c r="AD73" s="73"/>
      <c r="AE73" s="85"/>
    </row>
    <row r="74" spans="1:31" ht="15" x14ac:dyDescent="0.25">
      <c r="A74" s="77">
        <v>72</v>
      </c>
      <c r="B74" s="60">
        <v>27580</v>
      </c>
      <c r="C74" s="60">
        <v>36000</v>
      </c>
      <c r="D74" s="60">
        <v>63580</v>
      </c>
      <c r="E74" s="115">
        <v>3.288889427844003E-2</v>
      </c>
      <c r="F74" s="184">
        <v>1.5899683107042706E-2</v>
      </c>
      <c r="G74" s="75">
        <f t="shared" si="15"/>
        <v>572.38859185353738</v>
      </c>
      <c r="H74" s="75">
        <f t="shared" si="16"/>
        <v>907.07570419937599</v>
      </c>
      <c r="I74" s="75">
        <f t="shared" si="17"/>
        <v>1479.4642960529134</v>
      </c>
      <c r="J74" s="73">
        <f t="shared" si="18"/>
        <v>2.3269334634364789E-2</v>
      </c>
      <c r="K74" s="73">
        <f t="shared" si="19"/>
        <v>2.3000691417780494E-2</v>
      </c>
      <c r="L74" s="73">
        <f t="shared" si="25"/>
        <v>2.301466221604196E-2</v>
      </c>
      <c r="M74" s="73">
        <f t="shared" ref="M74:M102" si="26">M73*(1-L73)</f>
        <v>76189.022433335238</v>
      </c>
      <c r="N74" s="73">
        <f t="shared" si="20"/>
        <v>1753.4646158736577</v>
      </c>
      <c r="O74" s="73">
        <f t="shared" si="21"/>
        <v>12875.79617217229</v>
      </c>
      <c r="P74" s="73">
        <f t="shared" si="22"/>
        <v>155224.52500443693</v>
      </c>
      <c r="Q74" s="73">
        <f t="shared" si="24"/>
        <v>75312.290125398402</v>
      </c>
      <c r="R74" s="73">
        <f>SUM(Q74:$Q$102)</f>
        <v>1086016.2831806529</v>
      </c>
      <c r="S74" s="73">
        <f t="shared" si="23"/>
        <v>14.254235695580793</v>
      </c>
      <c r="T74" s="73"/>
      <c r="U74" s="73"/>
      <c r="V74" s="73"/>
      <c r="W74" s="73">
        <f t="shared" si="13"/>
        <v>0.97699930858221951</v>
      </c>
      <c r="X74" s="73">
        <f t="shared" si="14"/>
        <v>-2.3269334634364702E-2</v>
      </c>
      <c r="Y74" s="73"/>
      <c r="Z74" s="73"/>
      <c r="AA74" s="73"/>
      <c r="AB74" s="73"/>
      <c r="AC74" s="73"/>
      <c r="AD74" s="73"/>
      <c r="AE74" s="85"/>
    </row>
    <row r="75" spans="1:31" ht="15" x14ac:dyDescent="0.25">
      <c r="A75" s="77">
        <v>73</v>
      </c>
      <c r="B75" s="60">
        <v>26051</v>
      </c>
      <c r="C75" s="60">
        <v>34494</v>
      </c>
      <c r="D75" s="60">
        <v>60545</v>
      </c>
      <c r="E75" s="115">
        <v>3.5811593486057218E-2</v>
      </c>
      <c r="F75" s="184">
        <v>1.7989291289775271E-2</v>
      </c>
      <c r="G75" s="75">
        <f t="shared" si="15"/>
        <v>620.5226137495082</v>
      </c>
      <c r="H75" s="75">
        <f t="shared" si="16"/>
        <v>932.92782190527657</v>
      </c>
      <c r="I75" s="75">
        <f t="shared" si="17"/>
        <v>1553.4504356547848</v>
      </c>
      <c r="J75" s="73">
        <f t="shared" si="18"/>
        <v>2.5657782404076054E-2</v>
      </c>
      <c r="K75" s="73">
        <f t="shared" si="19"/>
        <v>2.5331418719155896E-2</v>
      </c>
      <c r="L75" s="73">
        <f t="shared" si="25"/>
        <v>2.5308999340873408E-2</v>
      </c>
      <c r="M75" s="73">
        <f t="shared" si="26"/>
        <v>74435.55781746158</v>
      </c>
      <c r="N75" s="73">
        <f t="shared" si="20"/>
        <v>1883.8894837396801</v>
      </c>
      <c r="O75" s="73">
        <f t="shared" si="21"/>
        <v>12272.647875616722</v>
      </c>
      <c r="P75" s="73">
        <f t="shared" si="22"/>
        <v>142348.72883226463</v>
      </c>
      <c r="Q75" s="73">
        <f t="shared" si="24"/>
        <v>73493.61307559174</v>
      </c>
      <c r="R75" s="73">
        <f>SUM(Q75:$Q$102)</f>
        <v>1010703.9930552547</v>
      </c>
      <c r="S75" s="73">
        <f t="shared" si="23"/>
        <v>13.578241672263751</v>
      </c>
      <c r="T75" s="73"/>
      <c r="U75" s="73"/>
      <c r="V75" s="73"/>
      <c r="W75" s="73">
        <f t="shared" si="13"/>
        <v>0.9746685812808441</v>
      </c>
      <c r="X75" s="73">
        <f t="shared" si="14"/>
        <v>-2.5657782404075985E-2</v>
      </c>
      <c r="Y75" s="73"/>
      <c r="Z75" s="73"/>
      <c r="AA75" s="73"/>
      <c r="AB75" s="73"/>
      <c r="AC75" s="73"/>
      <c r="AD75" s="73"/>
      <c r="AE75" s="85"/>
    </row>
    <row r="76" spans="1:31" ht="15" x14ac:dyDescent="0.25">
      <c r="A76" s="77">
        <v>74</v>
      </c>
      <c r="B76" s="60">
        <v>24708</v>
      </c>
      <c r="C76" s="60">
        <v>33387</v>
      </c>
      <c r="D76" s="60">
        <v>58095</v>
      </c>
      <c r="E76" s="115">
        <v>3.9007572321992083E-2</v>
      </c>
      <c r="F76" s="184">
        <v>2.0349354520840555E-2</v>
      </c>
      <c r="G76" s="75">
        <f t="shared" si="15"/>
        <v>679.40389938730357</v>
      </c>
      <c r="H76" s="75">
        <f t="shared" si="16"/>
        <v>963.79909693178035</v>
      </c>
      <c r="I76" s="75">
        <f t="shared" si="17"/>
        <v>1643.2029963190839</v>
      </c>
      <c r="J76" s="73">
        <f t="shared" si="18"/>
        <v>2.8284757661056613E-2</v>
      </c>
      <c r="K76" s="73">
        <f t="shared" si="19"/>
        <v>2.7888488815472345E-2</v>
      </c>
      <c r="L76" s="73">
        <f t="shared" si="25"/>
        <v>2.7851944929686928E-2</v>
      </c>
      <c r="M76" s="73">
        <f t="shared" si="26"/>
        <v>72551.6683337219</v>
      </c>
      <c r="N76" s="73">
        <f t="shared" si="20"/>
        <v>2020.7050709877367</v>
      </c>
      <c r="O76" s="73">
        <f t="shared" si="21"/>
        <v>11670.282379143382</v>
      </c>
      <c r="P76" s="73">
        <f t="shared" si="22"/>
        <v>130076.08095664796</v>
      </c>
      <c r="Q76" s="73">
        <f t="shared" si="24"/>
        <v>71541.315798228025</v>
      </c>
      <c r="R76" s="73">
        <f>SUM(Q76:$Q$102)</f>
        <v>937210.37997966283</v>
      </c>
      <c r="S76" s="73">
        <f t="shared" si="23"/>
        <v>12.91783361436568</v>
      </c>
      <c r="T76" s="73"/>
      <c r="U76" s="73"/>
      <c r="V76" s="73"/>
      <c r="W76" s="73">
        <f t="shared" si="13"/>
        <v>0.97211151118452765</v>
      </c>
      <c r="X76" s="73">
        <f t="shared" si="14"/>
        <v>-2.8284757661056582E-2</v>
      </c>
      <c r="Y76" s="73"/>
      <c r="Z76" s="73"/>
      <c r="AA76" s="73"/>
      <c r="AB76" s="73"/>
      <c r="AC76" s="73"/>
      <c r="AD76" s="73"/>
      <c r="AE76" s="85"/>
    </row>
    <row r="77" spans="1:31" ht="15" x14ac:dyDescent="0.25">
      <c r="A77" s="77">
        <v>75</v>
      </c>
      <c r="B77" s="60">
        <v>23498</v>
      </c>
      <c r="C77" s="60">
        <v>32966</v>
      </c>
      <c r="D77" s="60">
        <v>56464</v>
      </c>
      <c r="E77" s="115">
        <v>4.2539272678522116E-2</v>
      </c>
      <c r="F77" s="184">
        <v>2.3010901936434285E-2</v>
      </c>
      <c r="G77" s="75">
        <f t="shared" si="15"/>
        <v>758.57739323649264</v>
      </c>
      <c r="H77" s="75">
        <f t="shared" si="16"/>
        <v>999.58782939991272</v>
      </c>
      <c r="I77" s="75">
        <f t="shared" si="17"/>
        <v>1758.1652226364054</v>
      </c>
      <c r="J77" s="73">
        <f t="shared" si="18"/>
        <v>3.1137808561851894E-2</v>
      </c>
      <c r="K77" s="73">
        <f t="shared" si="19"/>
        <v>3.065801975312088E-2</v>
      </c>
      <c r="L77" s="73">
        <f t="shared" si="25"/>
        <v>3.065757250836431E-2</v>
      </c>
      <c r="M77" s="73">
        <f t="shared" si="26"/>
        <v>70530.963262734163</v>
      </c>
      <c r="N77" s="73">
        <f t="shared" si="20"/>
        <v>2162.3081203120528</v>
      </c>
      <c r="O77" s="73">
        <f t="shared" si="21"/>
        <v>11068.529089761547</v>
      </c>
      <c r="P77" s="73">
        <f t="shared" si="22"/>
        <v>118405.79857750458</v>
      </c>
      <c r="Q77" s="73">
        <f t="shared" si="24"/>
        <v>69449.809202578137</v>
      </c>
      <c r="R77" s="73">
        <f>SUM(Q77:$Q$102)</f>
        <v>865669.06418143492</v>
      </c>
      <c r="S77" s="73">
        <f t="shared" si="23"/>
        <v>12.273603310318336</v>
      </c>
      <c r="T77" s="73"/>
      <c r="U77" s="73"/>
      <c r="V77" s="73"/>
      <c r="W77" s="73">
        <f t="shared" si="13"/>
        <v>0.96934198024687912</v>
      </c>
      <c r="X77" s="73">
        <f t="shared" si="14"/>
        <v>-3.1137808561851825E-2</v>
      </c>
      <c r="Y77" s="73"/>
      <c r="Z77" s="73"/>
      <c r="AA77" s="73"/>
      <c r="AB77" s="73"/>
      <c r="AC77" s="73"/>
      <c r="AD77" s="73"/>
      <c r="AE77" s="85"/>
    </row>
    <row r="78" spans="1:31" ht="15" x14ac:dyDescent="0.25">
      <c r="A78" s="77">
        <v>76</v>
      </c>
      <c r="B78" s="60">
        <v>21775</v>
      </c>
      <c r="C78" s="60">
        <v>31675</v>
      </c>
      <c r="D78" s="60">
        <v>53450</v>
      </c>
      <c r="E78" s="115">
        <v>4.6502866879608036E-2</v>
      </c>
      <c r="F78" s="184">
        <v>2.6026555827854125E-2</v>
      </c>
      <c r="G78" s="75">
        <f t="shared" si="15"/>
        <v>824.39115584727938</v>
      </c>
      <c r="H78" s="75">
        <f t="shared" si="16"/>
        <v>1012.5999263034649</v>
      </c>
      <c r="I78" s="75">
        <f t="shared" si="17"/>
        <v>1836.9910821507442</v>
      </c>
      <c r="J78" s="73">
        <f t="shared" si="18"/>
        <v>3.4368401911145825E-2</v>
      </c>
      <c r="K78" s="73">
        <f t="shared" si="19"/>
        <v>3.3784516568587719E-2</v>
      </c>
      <c r="L78">
        <f>IF(T78=1,1-V78,((105*K78+90*(K77+K79)+45*(K76+K80)-30*(K75+K81))/315))</f>
        <v>3.0839566583518496E-2</v>
      </c>
      <c r="M78" s="73">
        <f t="shared" si="26"/>
        <v>68368.655142422111</v>
      </c>
      <c r="N78" s="73">
        <f t="shared" si="20"/>
        <v>2108.4596924903453</v>
      </c>
      <c r="O78" s="73">
        <f t="shared" si="21"/>
        <v>10467.507177201212</v>
      </c>
      <c r="P78" s="73">
        <f t="shared" si="22"/>
        <v>107337.26948774303</v>
      </c>
      <c r="Q78" s="73">
        <f t="shared" si="24"/>
        <v>67314.425296176938</v>
      </c>
      <c r="R78" s="73">
        <f>SUM(Q78:$Q$102)</f>
        <v>796219.25497885677</v>
      </c>
      <c r="S78" s="73">
        <f t="shared" si="23"/>
        <v>11.645969243072184</v>
      </c>
      <c r="T78" s="73">
        <f>IF(U78=$U$62,1,0)</f>
        <v>1</v>
      </c>
      <c r="U78" s="73">
        <f>ABS(W78-V78)</f>
        <v>2.9449499850692229E-3</v>
      </c>
      <c r="V78" s="73">
        <f>$W$2^($AC$62+$AE$62*$AD$62^A77)</f>
        <v>0.9691604334164815</v>
      </c>
      <c r="W78" s="73">
        <f t="shared" si="13"/>
        <v>0.96621548343141228</v>
      </c>
      <c r="X78" s="73">
        <f t="shared" si="14"/>
        <v>-3.4368401911145603E-2</v>
      </c>
      <c r="Y78" s="73"/>
      <c r="Z78" s="73"/>
      <c r="AA78" s="73"/>
      <c r="AB78" s="73"/>
      <c r="AC78" s="73"/>
      <c r="AD78" s="73"/>
      <c r="AE78" s="85"/>
    </row>
    <row r="79" spans="1:31" ht="15" x14ac:dyDescent="0.25">
      <c r="A79" s="77">
        <v>77</v>
      </c>
      <c r="B79" s="60">
        <v>19558</v>
      </c>
      <c r="C79" s="60">
        <v>29258</v>
      </c>
      <c r="D79" s="60">
        <v>48816</v>
      </c>
      <c r="E79" s="115">
        <v>5.1022469785693234E-2</v>
      </c>
      <c r="F79" s="184">
        <v>2.9475814059414636E-2</v>
      </c>
      <c r="G79" s="75">
        <f t="shared" si="15"/>
        <v>862.40336775035337</v>
      </c>
      <c r="H79" s="75">
        <f t="shared" si="16"/>
        <v>997.89746406858831</v>
      </c>
      <c r="I79" s="75">
        <f t="shared" si="17"/>
        <v>1860.3008318189418</v>
      </c>
      <c r="J79" s="73">
        <f t="shared" si="18"/>
        <v>3.8108424119529291E-2</v>
      </c>
      <c r="K79" s="73">
        <f t="shared" si="19"/>
        <v>3.7391434753255126E-2</v>
      </c>
      <c r="L79" s="73">
        <f t="shared" ref="L79:L102" si="27">IF(T79=1,1-V79,((105*K79+90*(K78+K80)+45*(K77+K81)-30*(K76+K82))/315))</f>
        <v>3.4157819110818277E-2</v>
      </c>
      <c r="M79" s="73">
        <f t="shared" si="26"/>
        <v>66260.195449931765</v>
      </c>
      <c r="N79" s="73">
        <f t="shared" si="20"/>
        <v>2263.3037704262315</v>
      </c>
      <c r="O79" s="73">
        <f t="shared" si="21"/>
        <v>9897.2622367282511</v>
      </c>
      <c r="P79" s="73">
        <f t="shared" si="22"/>
        <v>96869.762310541817</v>
      </c>
      <c r="Q79" s="73">
        <f t="shared" si="24"/>
        <v>65128.543564718653</v>
      </c>
      <c r="R79" s="73">
        <f>SUM(Q79:$Q$102)</f>
        <v>728904.82968267996</v>
      </c>
      <c r="S79" s="73">
        <f t="shared" si="23"/>
        <v>11.000644123264967</v>
      </c>
      <c r="T79" s="73">
        <f>IF(T78=1,1,IF(U79=$U$62,1,T78))</f>
        <v>1</v>
      </c>
      <c r="U79" s="73">
        <f t="shared" ref="U79:U87" si="28">ABS(W79-V79)</f>
        <v>3.233615642436849E-3</v>
      </c>
      <c r="V79" s="73">
        <f t="shared" ref="V79:V103" si="29">$W$2^($AC$62+$AE$62*$AD$62^A78)</f>
        <v>0.96584218088918172</v>
      </c>
      <c r="W79" s="73">
        <f t="shared" si="13"/>
        <v>0.96260856524674487</v>
      </c>
      <c r="X79" s="73">
        <f t="shared" si="14"/>
        <v>-3.8108424119529291E-2</v>
      </c>
      <c r="Y79" s="73"/>
      <c r="Z79" s="73"/>
      <c r="AA79" s="73"/>
      <c r="AB79" s="73"/>
      <c r="AC79" s="73"/>
      <c r="AD79" s="73"/>
      <c r="AE79" s="85"/>
    </row>
    <row r="80" spans="1:31" ht="15" x14ac:dyDescent="0.25">
      <c r="A80" s="77">
        <v>78</v>
      </c>
      <c r="B80" s="60">
        <v>16785</v>
      </c>
      <c r="C80" s="60">
        <v>26066</v>
      </c>
      <c r="D80" s="60">
        <v>42851</v>
      </c>
      <c r="E80" s="115">
        <v>5.6238447567138652E-2</v>
      </c>
      <c r="F80" s="184">
        <v>3.346735122661422E-2</v>
      </c>
      <c r="G80" s="75">
        <f t="shared" si="15"/>
        <v>872.3599770729262</v>
      </c>
      <c r="H80" s="75">
        <f t="shared" si="16"/>
        <v>943.96234241442232</v>
      </c>
      <c r="I80" s="75">
        <f t="shared" si="17"/>
        <v>1816.3223194873485</v>
      </c>
      <c r="J80" s="73">
        <f t="shared" si="18"/>
        <v>4.2386929581278113E-2</v>
      </c>
      <c r="K80" s="73">
        <f t="shared" si="19"/>
        <v>4.1501162741114039E-2</v>
      </c>
      <c r="L80" s="73">
        <f t="shared" si="27"/>
        <v>3.7897473326797049E-2</v>
      </c>
      <c r="M80" s="73">
        <f t="shared" si="26"/>
        <v>63996.891679505534</v>
      </c>
      <c r="N80" s="73">
        <f t="shared" si="20"/>
        <v>2425.3204954219837</v>
      </c>
      <c r="O80" s="73">
        <f t="shared" si="21"/>
        <v>9326.0422863939093</v>
      </c>
      <c r="P80" s="73">
        <f t="shared" si="22"/>
        <v>86972.500073813557</v>
      </c>
      <c r="Q80" s="73">
        <f t="shared" si="24"/>
        <v>62784.231431794542</v>
      </c>
      <c r="R80" s="73">
        <f>SUM(Q80:$Q$102)</f>
        <v>663776.28611796116</v>
      </c>
      <c r="S80" s="73">
        <f t="shared" si="23"/>
        <v>10.372008213182172</v>
      </c>
      <c r="T80" s="73">
        <f t="shared" ref="T80:T87" si="30">IF(T79=1,1,IF(U80=$U$62,1,T79))</f>
        <v>1</v>
      </c>
      <c r="U80" s="73">
        <f t="shared" si="28"/>
        <v>3.6036894143169906E-3</v>
      </c>
      <c r="V80" s="73">
        <f t="shared" si="29"/>
        <v>0.96210252667320295</v>
      </c>
      <c r="W80" s="73">
        <f t="shared" si="13"/>
        <v>0.95849883725888596</v>
      </c>
      <c r="X80" s="73">
        <f>LN(W80)</f>
        <v>-4.2386929581278023E-2</v>
      </c>
      <c r="Y80" s="73"/>
      <c r="Z80" s="73"/>
      <c r="AA80" s="73"/>
      <c r="AB80" s="73"/>
      <c r="AC80" s="73"/>
      <c r="AD80" s="73"/>
      <c r="AE80" s="85"/>
    </row>
    <row r="81" spans="1:31" ht="15" x14ac:dyDescent="0.25">
      <c r="A81" s="77">
        <v>79</v>
      </c>
      <c r="B81" s="60">
        <v>15395</v>
      </c>
      <c r="C81" s="60">
        <v>24654</v>
      </c>
      <c r="D81" s="60">
        <v>40049</v>
      </c>
      <c r="E81" s="115">
        <v>6.2292247706645668E-2</v>
      </c>
      <c r="F81" s="184">
        <v>3.8137848667764374E-2</v>
      </c>
      <c r="G81" s="75">
        <f t="shared" si="15"/>
        <v>940.2505210550629</v>
      </c>
      <c r="H81" s="75">
        <f t="shared" si="16"/>
        <v>958.9891534438101</v>
      </c>
      <c r="I81" s="75">
        <f t="shared" si="17"/>
        <v>1899.239674498873</v>
      </c>
      <c r="J81" s="73">
        <f t="shared" si="18"/>
        <v>4.7422898811427826E-2</v>
      </c>
      <c r="K81" s="73">
        <f t="shared" si="19"/>
        <v>4.6315999531974072E-2</v>
      </c>
      <c r="L81" s="73">
        <f t="shared" si="27"/>
        <v>4.2110026223444286E-2</v>
      </c>
      <c r="M81" s="73">
        <f t="shared" si="26"/>
        <v>61571.57118408355</v>
      </c>
      <c r="N81" s="73">
        <f t="shared" si="20"/>
        <v>2592.7804771804222</v>
      </c>
      <c r="O81" s="73">
        <f t="shared" si="21"/>
        <v>8753.7647293665523</v>
      </c>
      <c r="P81" s="73">
        <f t="shared" si="22"/>
        <v>77646.457787419655</v>
      </c>
      <c r="Q81" s="73">
        <f t="shared" si="24"/>
        <v>60275.180945493339</v>
      </c>
      <c r="R81" s="73">
        <f>SUM(Q81:$Q$102)</f>
        <v>600992.0546861667</v>
      </c>
      <c r="S81" s="73">
        <f t="shared" si="23"/>
        <v>9.7608692311805925</v>
      </c>
      <c r="T81" s="73">
        <f t="shared" si="30"/>
        <v>1</v>
      </c>
      <c r="U81" s="73">
        <f t="shared" si="28"/>
        <v>4.2059733085297868E-3</v>
      </c>
      <c r="V81" s="73">
        <f t="shared" si="29"/>
        <v>0.95788997377655571</v>
      </c>
      <c r="W81" s="73">
        <f t="shared" si="13"/>
        <v>0.95368400046802593</v>
      </c>
      <c r="X81" s="73">
        <f t="shared" ref="X81:X102" si="31">LN(W81)</f>
        <v>-4.7422898811427659E-2</v>
      </c>
      <c r="Y81" s="84"/>
      <c r="Z81" s="84"/>
      <c r="AA81" s="73"/>
      <c r="AB81" s="73"/>
      <c r="AC81" s="73"/>
      <c r="AD81" s="73"/>
      <c r="AE81" s="85"/>
    </row>
    <row r="82" spans="1:31" ht="15" x14ac:dyDescent="0.25">
      <c r="A82" s="77">
        <v>80</v>
      </c>
      <c r="B82" s="60">
        <v>13538</v>
      </c>
      <c r="C82" s="60">
        <v>22829</v>
      </c>
      <c r="D82" s="60">
        <v>36367</v>
      </c>
      <c r="E82" s="115">
        <v>6.931015591849797E-2</v>
      </c>
      <c r="F82" s="184">
        <v>4.3647010681405266E-2</v>
      </c>
      <c r="G82" s="75">
        <f t="shared" si="15"/>
        <v>996.41760684580083</v>
      </c>
      <c r="H82" s="75">
        <f t="shared" si="16"/>
        <v>938.32089082462551</v>
      </c>
      <c r="I82" s="75">
        <f t="shared" si="17"/>
        <v>1934.7384976704263</v>
      </c>
      <c r="J82" s="73">
        <f t="shared" si="18"/>
        <v>5.320038765007909E-2</v>
      </c>
      <c r="K82" s="73">
        <f t="shared" si="19"/>
        <v>5.1810012119857363E-2</v>
      </c>
      <c r="L82" s="73">
        <f t="shared" si="27"/>
        <v>4.685270718316914E-2</v>
      </c>
      <c r="M82" s="73">
        <f t="shared" si="26"/>
        <v>58978.790706903128</v>
      </c>
      <c r="N82" s="73">
        <f t="shared" si="20"/>
        <v>2763.316011007948</v>
      </c>
      <c r="O82" s="73">
        <f t="shared" si="21"/>
        <v>8180.6277727405504</v>
      </c>
      <c r="P82" s="73">
        <f t="shared" si="22"/>
        <v>68892.693058053104</v>
      </c>
      <c r="Q82" s="73">
        <f t="shared" si="24"/>
        <v>57597.132701399154</v>
      </c>
      <c r="R82" s="73">
        <f>SUM(Q82:$Q$102)</f>
        <v>540716.87374067341</v>
      </c>
      <c r="S82" s="73">
        <f t="shared" si="23"/>
        <v>9.1679884795838245</v>
      </c>
      <c r="T82" s="73">
        <f t="shared" si="30"/>
        <v>1</v>
      </c>
      <c r="U82" s="73">
        <f t="shared" si="28"/>
        <v>4.9573049366882227E-3</v>
      </c>
      <c r="V82" s="73">
        <f t="shared" si="29"/>
        <v>0.95314729281683086</v>
      </c>
      <c r="W82" s="73">
        <f t="shared" si="13"/>
        <v>0.94818998788014264</v>
      </c>
      <c r="X82" s="73">
        <f t="shared" si="31"/>
        <v>-5.3200387650078937E-2</v>
      </c>
      <c r="Y82" s="73"/>
      <c r="Z82" s="73"/>
      <c r="AA82" s="73"/>
      <c r="AB82" s="73"/>
      <c r="AC82" s="73"/>
      <c r="AD82" s="73"/>
      <c r="AE82" s="85"/>
    </row>
    <row r="83" spans="1:31" ht="15" x14ac:dyDescent="0.25">
      <c r="A83" s="77">
        <v>81</v>
      </c>
      <c r="B83" s="60">
        <v>10628</v>
      </c>
      <c r="C83" s="60">
        <v>18757</v>
      </c>
      <c r="D83" s="60">
        <v>29385</v>
      </c>
      <c r="E83" s="115">
        <v>7.7388223306881998E-2</v>
      </c>
      <c r="F83" s="184">
        <v>5.0168225489928595E-2</v>
      </c>
      <c r="G83" s="75">
        <f t="shared" si="15"/>
        <v>941.00540551459062</v>
      </c>
      <c r="H83" s="75">
        <f t="shared" si="16"/>
        <v>822.48203730554189</v>
      </c>
      <c r="I83" s="75">
        <f t="shared" si="17"/>
        <v>1763.4874428201324</v>
      </c>
      <c r="J83" s="73">
        <f t="shared" si="18"/>
        <v>6.00131850542839E-2</v>
      </c>
      <c r="K83" s="73">
        <f t="shared" si="19"/>
        <v>5.824788355038879E-2</v>
      </c>
      <c r="L83" s="73">
        <f t="shared" si="27"/>
        <v>5.2188957795588409E-2</v>
      </c>
      <c r="M83" s="73">
        <f t="shared" si="26"/>
        <v>56215.47469589518</v>
      </c>
      <c r="N83" s="73">
        <f t="shared" si="20"/>
        <v>2933.8270363630436</v>
      </c>
      <c r="O83" s="73">
        <f t="shared" si="21"/>
        <v>7607.1641123217923</v>
      </c>
      <c r="P83" s="73">
        <f t="shared" si="22"/>
        <v>60712.065285312528</v>
      </c>
      <c r="Q83" s="73">
        <f t="shared" si="24"/>
        <v>54748.561177713658</v>
      </c>
      <c r="R83" s="73">
        <f>SUM(Q83:$Q$102)</f>
        <v>483119.74103927414</v>
      </c>
      <c r="S83" s="73">
        <f t="shared" si="23"/>
        <v>8.5940702920818932</v>
      </c>
      <c r="T83" s="73">
        <f t="shared" si="30"/>
        <v>1</v>
      </c>
      <c r="U83" s="73">
        <f t="shared" si="28"/>
        <v>6.0589257548003816E-3</v>
      </c>
      <c r="V83" s="73">
        <f t="shared" si="29"/>
        <v>0.94781104220441159</v>
      </c>
      <c r="W83" s="73">
        <f t="shared" si="13"/>
        <v>0.94175211644961121</v>
      </c>
      <c r="X83" s="73">
        <f t="shared" si="31"/>
        <v>-6.0013185054283921E-2</v>
      </c>
      <c r="Y83" s="73"/>
      <c r="Z83" s="73"/>
      <c r="AA83" s="73"/>
      <c r="AB83" s="73"/>
      <c r="AC83" s="73"/>
      <c r="AD83" s="73"/>
      <c r="AE83" s="85"/>
    </row>
    <row r="84" spans="1:31" ht="15" x14ac:dyDescent="0.25">
      <c r="A84" s="77">
        <v>82</v>
      </c>
      <c r="B84" s="60">
        <v>8859</v>
      </c>
      <c r="C84" s="60">
        <v>16652</v>
      </c>
      <c r="D84" s="60">
        <v>25511</v>
      </c>
      <c r="E84" s="115">
        <v>8.6580588499002797E-2</v>
      </c>
      <c r="F84" s="184">
        <v>5.787412882185268E-2</v>
      </c>
      <c r="G84" s="75">
        <f t="shared" si="15"/>
        <v>963.71999314149082</v>
      </c>
      <c r="H84" s="75">
        <f t="shared" si="16"/>
        <v>767.01743351266578</v>
      </c>
      <c r="I84" s="75">
        <f t="shared" si="17"/>
        <v>1730.7374266541565</v>
      </c>
      <c r="J84" s="73">
        <f t="shared" si="18"/>
        <v>6.784279042978153E-2</v>
      </c>
      <c r="K84" s="73">
        <f t="shared" si="19"/>
        <v>6.5592640189604978E-2</v>
      </c>
      <c r="L84" s="73">
        <f t="shared" si="27"/>
        <v>5.8188904368778327E-2</v>
      </c>
      <c r="M84" s="73">
        <f t="shared" si="26"/>
        <v>53281.647659532136</v>
      </c>
      <c r="N84" s="73">
        <f t="shared" si="20"/>
        <v>3100.400700271457</v>
      </c>
      <c r="O84" s="73">
        <f t="shared" si="21"/>
        <v>7034.2967273363074</v>
      </c>
      <c r="P84" s="73">
        <f t="shared" si="22"/>
        <v>53104.901172990743</v>
      </c>
      <c r="Q84" s="73">
        <f t="shared" si="24"/>
        <v>51731.447309396404</v>
      </c>
      <c r="R84" s="73">
        <f>SUM(Q84:$Q$102)</f>
        <v>428371.17986156052</v>
      </c>
      <c r="S84" s="73">
        <f t="shared" si="23"/>
        <v>8.0397509964188298</v>
      </c>
      <c r="T84" s="73">
        <f t="shared" si="30"/>
        <v>1</v>
      </c>
      <c r="U84" s="73">
        <f t="shared" si="28"/>
        <v>7.4037358208266513E-3</v>
      </c>
      <c r="V84" s="73">
        <f t="shared" si="29"/>
        <v>0.94181109563122167</v>
      </c>
      <c r="W84" s="73">
        <f t="shared" si="13"/>
        <v>0.93440735981039502</v>
      </c>
      <c r="X84" s="73">
        <f t="shared" si="31"/>
        <v>-6.7842790429781502E-2</v>
      </c>
      <c r="Y84" s="73"/>
      <c r="Z84" s="73"/>
      <c r="AA84" s="73"/>
      <c r="AB84" s="73"/>
      <c r="AC84" s="73"/>
      <c r="AD84" s="73"/>
      <c r="AE84" s="85"/>
    </row>
    <row r="85" spans="1:31" ht="15" x14ac:dyDescent="0.25">
      <c r="A85" s="77">
        <v>83</v>
      </c>
      <c r="B85" s="60">
        <v>8280</v>
      </c>
      <c r="C85" s="60">
        <v>16342</v>
      </c>
      <c r="D85" s="60">
        <v>24622</v>
      </c>
      <c r="E85" s="115">
        <v>9.6893153791349787E-2</v>
      </c>
      <c r="F85" s="184">
        <v>6.6916624320828677E-2</v>
      </c>
      <c r="G85" s="75">
        <f t="shared" si="15"/>
        <v>1093.5514746509823</v>
      </c>
      <c r="H85" s="75">
        <f t="shared" si="16"/>
        <v>802.27531339237623</v>
      </c>
      <c r="I85" s="75">
        <f t="shared" si="17"/>
        <v>1895.8267880433586</v>
      </c>
      <c r="J85" s="73">
        <f t="shared" si="18"/>
        <v>7.6997270247882332E-2</v>
      </c>
      <c r="K85" s="73">
        <f t="shared" si="19"/>
        <v>7.4107618940266295E-2</v>
      </c>
      <c r="L85" s="73">
        <f t="shared" si="27"/>
        <v>6.4929805019605213E-2</v>
      </c>
      <c r="M85" s="73">
        <f t="shared" si="26"/>
        <v>50181.246959260679</v>
      </c>
      <c r="N85" s="73">
        <f t="shared" si="20"/>
        <v>3258.2585807054566</v>
      </c>
      <c r="O85" s="73">
        <f t="shared" si="21"/>
        <v>6463.3938612368065</v>
      </c>
      <c r="P85" s="73">
        <f t="shared" si="22"/>
        <v>46070.604445654426</v>
      </c>
      <c r="Q85" s="73">
        <f t="shared" si="24"/>
        <v>48552.117668907951</v>
      </c>
      <c r="R85" s="73">
        <f>SUM(Q85:$Q$102)</f>
        <v>376639.73255216412</v>
      </c>
      <c r="S85" s="73">
        <f t="shared" si="23"/>
        <v>7.5055873533381234</v>
      </c>
      <c r="T85" s="73">
        <f t="shared" si="30"/>
        <v>1</v>
      </c>
      <c r="U85" s="73">
        <f t="shared" si="28"/>
        <v>9.177813920661082E-3</v>
      </c>
      <c r="V85" s="73">
        <f t="shared" si="29"/>
        <v>0.93507019498039479</v>
      </c>
      <c r="W85" s="73">
        <f t="shared" si="13"/>
        <v>0.9258923810597337</v>
      </c>
      <c r="X85" s="73">
        <f t="shared" si="31"/>
        <v>-7.6997270247882263E-2</v>
      </c>
      <c r="Y85" s="73"/>
      <c r="Z85" s="73"/>
      <c r="AA85" s="73"/>
      <c r="AB85" s="73"/>
      <c r="AC85" s="73"/>
      <c r="AD85" s="73"/>
      <c r="AE85" s="85"/>
    </row>
    <row r="86" spans="1:31" ht="15" x14ac:dyDescent="0.25">
      <c r="A86" s="77">
        <v>84</v>
      </c>
      <c r="B86" s="60">
        <v>6971</v>
      </c>
      <c r="C86" s="60">
        <v>14080</v>
      </c>
      <c r="D86" s="60">
        <v>21051</v>
      </c>
      <c r="E86" s="115">
        <v>0.10828343345214128</v>
      </c>
      <c r="F86" s="184">
        <v>7.7402103304675757E-2</v>
      </c>
      <c r="G86" s="75">
        <f t="shared" si="15"/>
        <v>1089.8216145298347</v>
      </c>
      <c r="H86" s="75">
        <f t="shared" si="16"/>
        <v>754.8438145948769</v>
      </c>
      <c r="I86" s="75">
        <f t="shared" si="17"/>
        <v>1844.6654291247116</v>
      </c>
      <c r="J86" s="73">
        <f t="shared" si="18"/>
        <v>8.762839908435284E-2</v>
      </c>
      <c r="K86" s="73">
        <f t="shared" si="19"/>
        <v>8.3898762461091181E-2</v>
      </c>
      <c r="L86" s="73">
        <f t="shared" si="27"/>
        <v>7.2496447097503358E-2</v>
      </c>
      <c r="M86" s="73">
        <f t="shared" si="26"/>
        <v>46922.988378555223</v>
      </c>
      <c r="N86" s="73">
        <f t="shared" si="20"/>
        <v>3401.7499446426955</v>
      </c>
      <c r="O86" s="73">
        <f t="shared" si="21"/>
        <v>5896.3189834749137</v>
      </c>
      <c r="P86" s="73">
        <f t="shared" si="22"/>
        <v>39607.210584417626</v>
      </c>
      <c r="Q86" s="73">
        <f t="shared" si="24"/>
        <v>45222.113406233875</v>
      </c>
      <c r="R86" s="73">
        <f>SUM(Q86:$Q$102)</f>
        <v>328087.61488325614</v>
      </c>
      <c r="S86" s="73">
        <f t="shared" si="23"/>
        <v>6.9920443309445943</v>
      </c>
      <c r="T86" s="73">
        <f t="shared" si="30"/>
        <v>1</v>
      </c>
      <c r="U86" s="73">
        <f t="shared" si="28"/>
        <v>1.1402315363587823E-2</v>
      </c>
      <c r="V86" s="73">
        <f t="shared" si="29"/>
        <v>0.92750355290249664</v>
      </c>
      <c r="W86" s="73">
        <f t="shared" si="13"/>
        <v>0.91610123753890882</v>
      </c>
      <c r="X86" s="73">
        <f t="shared" si="31"/>
        <v>-8.7628399084352604E-2</v>
      </c>
      <c r="Y86" s="73"/>
      <c r="Z86" s="73"/>
      <c r="AA86" s="73"/>
      <c r="AB86" s="73"/>
      <c r="AC86" s="73"/>
      <c r="AD86" s="73"/>
      <c r="AE86" s="85"/>
    </row>
    <row r="87" spans="1:31" ht="15" x14ac:dyDescent="0.25">
      <c r="A87" s="77">
        <v>85</v>
      </c>
      <c r="B87" s="60">
        <v>6047</v>
      </c>
      <c r="C87" s="60">
        <v>12880</v>
      </c>
      <c r="D87" s="60">
        <v>18927</v>
      </c>
      <c r="E87" s="115">
        <v>0.12066526659106287</v>
      </c>
      <c r="F87" s="184">
        <v>8.9364705437363343E-2</v>
      </c>
      <c r="G87" s="75">
        <f t="shared" si="15"/>
        <v>1151.0174060332399</v>
      </c>
      <c r="H87" s="75">
        <f t="shared" si="16"/>
        <v>729.66286707615723</v>
      </c>
      <c r="I87" s="75">
        <f t="shared" si="17"/>
        <v>1880.6802731093971</v>
      </c>
      <c r="J87" s="73">
        <f t="shared" si="18"/>
        <v>9.9364942838769857E-2</v>
      </c>
      <c r="K87" s="73">
        <f t="shared" si="19"/>
        <v>9.4587775983958622E-2</v>
      </c>
      <c r="L87" s="73">
        <f t="shared" si="27"/>
        <v>8.0981463139235155E-2</v>
      </c>
      <c r="M87" s="73">
        <f t="shared" si="26"/>
        <v>43521.238433912527</v>
      </c>
      <c r="N87" s="73">
        <f t="shared" si="20"/>
        <v>3524.4135660097527</v>
      </c>
      <c r="O87" s="73">
        <f t="shared" si="21"/>
        <v>5335.4700548482151</v>
      </c>
      <c r="P87" s="73">
        <f t="shared" si="22"/>
        <v>33710.891600942705</v>
      </c>
      <c r="Q87" s="73">
        <f t="shared" si="24"/>
        <v>41759.031650907651</v>
      </c>
      <c r="R87" s="73">
        <f>SUM(Q87:$Q$102)</f>
        <v>282865.50147702231</v>
      </c>
      <c r="S87" s="73">
        <f t="shared" si="23"/>
        <v>6.4994819002349082</v>
      </c>
      <c r="T87" s="73">
        <f t="shared" si="30"/>
        <v>1</v>
      </c>
      <c r="U87" s="73">
        <f t="shared" si="28"/>
        <v>1.3606312844723467E-2</v>
      </c>
      <c r="V87" s="73">
        <f t="shared" si="29"/>
        <v>0.91901853686076485</v>
      </c>
      <c r="W87" s="73">
        <f t="shared" si="13"/>
        <v>0.90541222401604138</v>
      </c>
      <c r="X87" s="73">
        <f t="shared" si="31"/>
        <v>-9.9364942838769579E-2</v>
      </c>
      <c r="Y87" s="73"/>
      <c r="Z87" s="73"/>
      <c r="AA87" s="73"/>
      <c r="AB87" s="73"/>
      <c r="AC87" s="73"/>
      <c r="AD87" s="73"/>
      <c r="AE87" s="85"/>
    </row>
    <row r="88" spans="1:31" x14ac:dyDescent="0.3">
      <c r="A88" s="77">
        <v>86</v>
      </c>
      <c r="B88" s="60">
        <v>5230</v>
      </c>
      <c r="C88" s="60">
        <v>11530</v>
      </c>
      <c r="D88" s="60">
        <v>16760</v>
      </c>
      <c r="E88" s="115">
        <v>0.13391482374431188</v>
      </c>
      <c r="F88" s="184">
        <v>0.1027428949590545</v>
      </c>
      <c r="G88" s="75">
        <f t="shared" si="15"/>
        <v>1184.6255788778985</v>
      </c>
      <c r="H88" s="75">
        <f t="shared" si="16"/>
        <v>700.37452818275108</v>
      </c>
      <c r="I88" s="75">
        <f t="shared" si="17"/>
        <v>1885.0001070606495</v>
      </c>
      <c r="J88" s="73">
        <f t="shared" si="18"/>
        <v>0.11247017345230606</v>
      </c>
      <c r="K88" s="73">
        <f t="shared" si="19"/>
        <v>0.10637599957010513</v>
      </c>
      <c r="L88" s="73">
        <f t="shared" si="27"/>
        <v>9.0485524375108373E-2</v>
      </c>
      <c r="M88" s="73">
        <f t="shared" si="26"/>
        <v>39996.824867902775</v>
      </c>
      <c r="N88" s="73">
        <f t="shared" si="20"/>
        <v>3619.133671511554</v>
      </c>
      <c r="O88" s="73">
        <f t="shared" si="21"/>
        <v>4783.8008617278356</v>
      </c>
      <c r="P88" s="73">
        <f t="shared" si="22"/>
        <v>28375.421546094491</v>
      </c>
      <c r="Q88" s="73">
        <f t="shared" si="24"/>
        <v>38187.258032147001</v>
      </c>
      <c r="R88" s="73">
        <f>SUM(Q88:$Q$102)</f>
        <v>241106.46982611463</v>
      </c>
      <c r="S88" s="73">
        <f t="shared" si="23"/>
        <v>6.0281402491926599</v>
      </c>
      <c r="T88" s="73">
        <f>T87</f>
        <v>1</v>
      </c>
      <c r="U88" s="73"/>
      <c r="V88" s="73">
        <f t="shared" si="29"/>
        <v>0.90951447562489163</v>
      </c>
      <c r="W88" s="73">
        <f t="shared" si="13"/>
        <v>0.89362400042989487</v>
      </c>
      <c r="X88" s="73">
        <f t="shared" si="31"/>
        <v>-0.11247017345230585</v>
      </c>
      <c r="Y88" s="73"/>
      <c r="Z88" s="73"/>
      <c r="AA88" s="73"/>
      <c r="AB88" s="73"/>
      <c r="AC88" s="73"/>
      <c r="AD88" s="73"/>
      <c r="AE88" s="85"/>
    </row>
    <row r="89" spans="1:31" x14ac:dyDescent="0.3">
      <c r="A89" s="77">
        <v>87</v>
      </c>
      <c r="B89" s="60">
        <v>4445</v>
      </c>
      <c r="C89" s="60">
        <v>10020</v>
      </c>
      <c r="D89" s="60">
        <v>14465</v>
      </c>
      <c r="E89" s="115">
        <v>0.14787340719849273</v>
      </c>
      <c r="F89" s="184">
        <v>0.11736622706061493</v>
      </c>
      <c r="G89" s="75">
        <f t="shared" si="15"/>
        <v>1176.0095951473616</v>
      </c>
      <c r="H89" s="75">
        <f t="shared" si="16"/>
        <v>657.29729499730024</v>
      </c>
      <c r="I89" s="75">
        <f t="shared" si="17"/>
        <v>1833.3068901446618</v>
      </c>
      <c r="J89" s="73">
        <f t="shared" si="18"/>
        <v>0.12674088421325003</v>
      </c>
      <c r="K89" s="73">
        <f t="shared" si="19"/>
        <v>0.11903808583513098</v>
      </c>
      <c r="L89" s="73">
        <f t="shared" si="27"/>
        <v>0.10111735985014003</v>
      </c>
      <c r="M89" s="73">
        <f t="shared" si="26"/>
        <v>36377.691196391221</v>
      </c>
      <c r="N89" s="73">
        <f t="shared" si="20"/>
        <v>3678.4160912227635</v>
      </c>
      <c r="O89" s="73">
        <f t="shared" si="21"/>
        <v>4244.8157387788278</v>
      </c>
      <c r="P89" s="73">
        <f t="shared" si="22"/>
        <v>23591.620684366659</v>
      </c>
      <c r="Q89" s="73">
        <f t="shared" si="24"/>
        <v>34538.483150779837</v>
      </c>
      <c r="R89" s="73">
        <f>SUM(Q89:$Q$102)</f>
        <v>202919.21179396761</v>
      </c>
      <c r="S89" s="73">
        <f t="shared" si="23"/>
        <v>5.5781223359798551</v>
      </c>
      <c r="T89" s="73">
        <f t="shared" ref="T89:T102" si="32">T88</f>
        <v>1</v>
      </c>
      <c r="U89" s="73"/>
      <c r="V89" s="73">
        <f t="shared" si="29"/>
        <v>0.89888264014985997</v>
      </c>
      <c r="W89" s="73">
        <f t="shared" si="13"/>
        <v>0.88096191416486902</v>
      </c>
      <c r="X89" s="73">
        <f t="shared" si="31"/>
        <v>-0.12674088421324978</v>
      </c>
      <c r="Y89" s="73"/>
      <c r="Z89" s="73"/>
      <c r="AA89" s="73"/>
      <c r="AB89" s="73"/>
      <c r="AC89" s="73"/>
      <c r="AD89" s="73"/>
      <c r="AE89" s="85"/>
    </row>
    <row r="90" spans="1:31" x14ac:dyDescent="0.3">
      <c r="A90" s="77">
        <v>88</v>
      </c>
      <c r="B90" s="60">
        <v>3435</v>
      </c>
      <c r="C90" s="60">
        <v>8286</v>
      </c>
      <c r="D90" s="60">
        <v>11721</v>
      </c>
      <c r="E90" s="115">
        <v>0.16234408201022008</v>
      </c>
      <c r="F90" s="184">
        <v>0.13295862142432133</v>
      </c>
      <c r="G90" s="75">
        <f t="shared" si="15"/>
        <v>1101.6951371219266</v>
      </c>
      <c r="H90" s="75">
        <f t="shared" si="16"/>
        <v>557.65192170510591</v>
      </c>
      <c r="I90" s="75">
        <f t="shared" si="17"/>
        <v>1659.3470588270325</v>
      </c>
      <c r="J90" s="73">
        <f t="shared" si="18"/>
        <v>0.1415704341632141</v>
      </c>
      <c r="K90" s="73">
        <f t="shared" si="19"/>
        <v>0.13200596300187617</v>
      </c>
      <c r="L90" s="73">
        <f t="shared" si="27"/>
        <v>0.11299353640121945</v>
      </c>
      <c r="M90" s="73">
        <f t="shared" si="26"/>
        <v>32699.275105168457</v>
      </c>
      <c r="N90" s="73">
        <f t="shared" si="20"/>
        <v>3694.8067318893409</v>
      </c>
      <c r="O90" s="73">
        <f t="shared" si="21"/>
        <v>3722.5279787543318</v>
      </c>
      <c r="P90" s="73">
        <f t="shared" si="22"/>
        <v>19346.804945587828</v>
      </c>
      <c r="Q90" s="73">
        <f t="shared" si="24"/>
        <v>30851.871739223789</v>
      </c>
      <c r="R90" s="73">
        <f>SUM(Q90:$Q$102)</f>
        <v>168380.72864318782</v>
      </c>
      <c r="S90" s="73">
        <f t="shared" si="23"/>
        <v>5.1493719081428049</v>
      </c>
      <c r="T90" s="73">
        <f t="shared" si="32"/>
        <v>1</v>
      </c>
      <c r="U90" s="73"/>
      <c r="V90" s="73">
        <f t="shared" si="29"/>
        <v>0.88700646359878055</v>
      </c>
      <c r="W90" s="73">
        <f t="shared" si="13"/>
        <v>0.86799403699812383</v>
      </c>
      <c r="X90" s="73">
        <f t="shared" si="31"/>
        <v>-0.14157043416321388</v>
      </c>
      <c r="Y90" s="73"/>
      <c r="Z90" s="73"/>
      <c r="AA90" s="73"/>
      <c r="AB90" s="73"/>
      <c r="AC90" s="73"/>
      <c r="AD90" s="73"/>
      <c r="AE90" s="85"/>
    </row>
    <row r="91" spans="1:31" x14ac:dyDescent="0.3">
      <c r="A91" s="77">
        <v>89</v>
      </c>
      <c r="B91" s="60">
        <v>2713</v>
      </c>
      <c r="C91" s="60">
        <v>6697</v>
      </c>
      <c r="D91" s="60">
        <v>9410</v>
      </c>
      <c r="E91" s="115">
        <v>0.17707036506072946</v>
      </c>
      <c r="F91" s="184">
        <v>0.14856092378326621</v>
      </c>
      <c r="G91" s="75">
        <f t="shared" si="15"/>
        <v>994.91250657653381</v>
      </c>
      <c r="H91" s="75">
        <f t="shared" si="16"/>
        <v>480.39190040975899</v>
      </c>
      <c r="I91" s="75">
        <f t="shared" si="17"/>
        <v>1475.3044069862929</v>
      </c>
      <c r="J91" s="73">
        <f t="shared" si="18"/>
        <v>0.15678048958409063</v>
      </c>
      <c r="K91" s="73">
        <f t="shared" si="19"/>
        <v>0.14510830414549558</v>
      </c>
      <c r="L91" s="73">
        <f t="shared" si="27"/>
        <v>0.12623792009207391</v>
      </c>
      <c r="M91" s="73">
        <f t="shared" si="26"/>
        <v>29004.468373279116</v>
      </c>
      <c r="N91" s="73">
        <f t="shared" si="20"/>
        <v>3661.4637608190933</v>
      </c>
      <c r="O91" s="73">
        <f t="shared" si="21"/>
        <v>3221.3720761779482</v>
      </c>
      <c r="P91" s="73">
        <f t="shared" si="22"/>
        <v>15624.276966833499</v>
      </c>
      <c r="Q91" s="73">
        <f t="shared" si="24"/>
        <v>27173.736492869568</v>
      </c>
      <c r="R91" s="73">
        <f>SUM(Q91:$Q$102)</f>
        <v>137528.85690396401</v>
      </c>
      <c r="S91" s="73">
        <f t="shared" si="23"/>
        <v>4.7416437748145359</v>
      </c>
      <c r="T91" s="73">
        <f t="shared" si="32"/>
        <v>1</v>
      </c>
      <c r="U91" s="73"/>
      <c r="V91" s="73">
        <f t="shared" si="29"/>
        <v>0.87376207990792609</v>
      </c>
      <c r="W91" s="73">
        <f t="shared" si="13"/>
        <v>0.85489169585450442</v>
      </c>
      <c r="X91" s="73">
        <f t="shared" si="31"/>
        <v>-0.1567804895840903</v>
      </c>
      <c r="Y91" s="73"/>
      <c r="Z91" s="73"/>
      <c r="AA91" s="73"/>
      <c r="AB91" s="73"/>
      <c r="AC91" s="73"/>
      <c r="AD91" s="73"/>
      <c r="AE91" s="85"/>
    </row>
    <row r="92" spans="1:31" x14ac:dyDescent="0.3">
      <c r="A92" s="77">
        <v>90</v>
      </c>
      <c r="B92" s="60">
        <v>2119</v>
      </c>
      <c r="C92" s="60">
        <v>5369</v>
      </c>
      <c r="D92" s="60">
        <v>7488</v>
      </c>
      <c r="E92" s="115">
        <v>0.19242875361529535</v>
      </c>
      <c r="F92" s="184">
        <v>0.16488950251547782</v>
      </c>
      <c r="G92" s="75">
        <f t="shared" si="15"/>
        <v>885.29173900560045</v>
      </c>
      <c r="H92" s="75">
        <f t="shared" si="16"/>
        <v>407.75652891081086</v>
      </c>
      <c r="I92" s="75">
        <f t="shared" si="17"/>
        <v>1293.0482679164113</v>
      </c>
      <c r="J92" s="73">
        <f t="shared" si="18"/>
        <v>0.17268272808712759</v>
      </c>
      <c r="K92" s="73">
        <f t="shared" si="19"/>
        <v>0.15859547347577529</v>
      </c>
      <c r="L92" s="73">
        <f t="shared" si="27"/>
        <v>0.14098072352003899</v>
      </c>
      <c r="M92" s="73">
        <f t="shared" si="26"/>
        <v>25343.004612460023</v>
      </c>
      <c r="N92" s="73">
        <f t="shared" si="20"/>
        <v>3572.8751264362982</v>
      </c>
      <c r="O92" s="73">
        <f t="shared" si="21"/>
        <v>2746.0612345742029</v>
      </c>
      <c r="P92" s="73">
        <f t="shared" si="22"/>
        <v>12402.904890655551</v>
      </c>
      <c r="Q92" s="73">
        <f t="shared" si="24"/>
        <v>23556.567049241872</v>
      </c>
      <c r="R92" s="73">
        <f>SUM(Q92:$Q$102)</f>
        <v>110355.12041109447</v>
      </c>
      <c r="S92" s="73">
        <f t="shared" si="23"/>
        <v>4.3544608107295133</v>
      </c>
      <c r="T92" s="73">
        <f t="shared" si="32"/>
        <v>1</v>
      </c>
      <c r="U92" s="73"/>
      <c r="V92" s="73">
        <f t="shared" si="29"/>
        <v>0.85901927647996101</v>
      </c>
      <c r="W92" s="73">
        <f t="shared" si="13"/>
        <v>0.84140452652422471</v>
      </c>
      <c r="X92" s="73">
        <f t="shared" si="31"/>
        <v>-0.17268272808712734</v>
      </c>
      <c r="Y92" s="73"/>
      <c r="Z92" s="73"/>
      <c r="AA92" s="73"/>
      <c r="AB92" s="73"/>
      <c r="AC92" s="73"/>
      <c r="AD92" s="73"/>
      <c r="AE92" s="85"/>
    </row>
    <row r="93" spans="1:31" x14ac:dyDescent="0.3">
      <c r="A93" s="77">
        <v>91</v>
      </c>
      <c r="B93" s="60">
        <v>1631</v>
      </c>
      <c r="C93" s="60">
        <v>4236</v>
      </c>
      <c r="D93" s="60">
        <v>5867</v>
      </c>
      <c r="E93" s="115">
        <v>0.20782777235177391</v>
      </c>
      <c r="F93" s="184">
        <v>0.18099387268942055</v>
      </c>
      <c r="G93" s="75">
        <f t="shared" si="15"/>
        <v>766.69004471238543</v>
      </c>
      <c r="H93" s="75">
        <f t="shared" si="16"/>
        <v>338.96709670574324</v>
      </c>
      <c r="I93" s="75">
        <f t="shared" si="17"/>
        <v>1105.6571414181287</v>
      </c>
      <c r="J93" s="73">
        <f t="shared" si="18"/>
        <v>0.18845357787934697</v>
      </c>
      <c r="K93" s="73">
        <f t="shared" si="19"/>
        <v>0.17176104884525678</v>
      </c>
      <c r="L93" s="73">
        <f t="shared" si="27"/>
        <v>0.15735702627806825</v>
      </c>
      <c r="M93" s="73">
        <f t="shared" si="26"/>
        <v>21770.129486023725</v>
      </c>
      <c r="N93" s="73">
        <f t="shared" si="20"/>
        <v>3425.6828376091835</v>
      </c>
      <c r="O93" s="73">
        <f t="shared" si="21"/>
        <v>2301.3849120913183</v>
      </c>
      <c r="P93" s="73">
        <f t="shared" si="22"/>
        <v>9656.8436560813479</v>
      </c>
      <c r="Q93" s="73">
        <f t="shared" si="24"/>
        <v>20057.288067219131</v>
      </c>
      <c r="R93" s="73">
        <f>SUM(Q93:$Q$102)</f>
        <v>86798.553361852595</v>
      </c>
      <c r="S93" s="73">
        <f t="shared" si="23"/>
        <v>3.9870480980637564</v>
      </c>
      <c r="T93" s="73">
        <f t="shared" si="32"/>
        <v>1</v>
      </c>
      <c r="U93" s="73"/>
      <c r="V93" s="73">
        <f t="shared" si="29"/>
        <v>0.84264297372193175</v>
      </c>
      <c r="W93" s="73">
        <f t="shared" si="13"/>
        <v>0.82823895115474322</v>
      </c>
      <c r="X93" s="73">
        <f t="shared" si="31"/>
        <v>-0.18845357787934663</v>
      </c>
      <c r="Y93" s="73"/>
      <c r="Z93" s="73"/>
      <c r="AA93" s="73"/>
      <c r="AB93" s="73"/>
      <c r="AC93" s="73"/>
      <c r="AD93" s="73"/>
      <c r="AE93" s="85"/>
    </row>
    <row r="94" spans="1:31" x14ac:dyDescent="0.3">
      <c r="A94" s="77">
        <v>92</v>
      </c>
      <c r="B94" s="60">
        <v>1293</v>
      </c>
      <c r="C94" s="60">
        <v>3318</v>
      </c>
      <c r="D94" s="60">
        <v>4611</v>
      </c>
      <c r="E94" s="115">
        <v>0.22287787850468277</v>
      </c>
      <c r="F94" s="184">
        <v>0.19638978264049012</v>
      </c>
      <c r="G94" s="75">
        <f t="shared" si="15"/>
        <v>651.62129880114617</v>
      </c>
      <c r="H94" s="75">
        <f t="shared" si="16"/>
        <v>288.18109690655484</v>
      </c>
      <c r="I94" s="75">
        <f t="shared" si="17"/>
        <v>939.80239570770095</v>
      </c>
      <c r="J94" s="73">
        <f t="shared" si="18"/>
        <v>0.20381747900839317</v>
      </c>
      <c r="K94" s="73">
        <f t="shared" si="19"/>
        <v>0.18438877622815242</v>
      </c>
      <c r="L94" s="73">
        <f t="shared" si="27"/>
        <v>0.17550463888154388</v>
      </c>
      <c r="M94" s="73">
        <f t="shared" si="26"/>
        <v>18344.446648414541</v>
      </c>
      <c r="N94" s="73">
        <f t="shared" si="20"/>
        <v>3219.5354845117417</v>
      </c>
      <c r="O94" s="73">
        <f t="shared" si="21"/>
        <v>1891.9471473204046</v>
      </c>
      <c r="P94" s="73">
        <f t="shared" si="22"/>
        <v>7355.4587439900297</v>
      </c>
      <c r="Q94" s="73">
        <f t="shared" si="24"/>
        <v>16734.678906158671</v>
      </c>
      <c r="R94" s="73">
        <f>SUM(Q94:$Q$102)</f>
        <v>66741.265294633442</v>
      </c>
      <c r="S94" s="73">
        <f t="shared" si="23"/>
        <v>3.6382272288601141</v>
      </c>
      <c r="T94" s="73">
        <f t="shared" si="32"/>
        <v>1</v>
      </c>
      <c r="U94" s="73"/>
      <c r="V94" s="73">
        <f t="shared" si="29"/>
        <v>0.82449536111845612</v>
      </c>
      <c r="W94" s="73">
        <f t="shared" si="13"/>
        <v>0.81561122377184758</v>
      </c>
      <c r="X94" s="73">
        <f t="shared" si="31"/>
        <v>-0.20381747900839278</v>
      </c>
      <c r="Y94" s="73"/>
      <c r="Z94" s="73"/>
      <c r="AA94" s="73"/>
      <c r="AB94" s="73"/>
      <c r="AC94" s="73"/>
      <c r="AD94" s="73"/>
      <c r="AE94" s="85"/>
    </row>
    <row r="95" spans="1:31" x14ac:dyDescent="0.3">
      <c r="A95" s="77">
        <v>93</v>
      </c>
      <c r="B95" s="60">
        <v>966</v>
      </c>
      <c r="C95" s="60">
        <v>2431</v>
      </c>
      <c r="D95" s="60">
        <v>3397</v>
      </c>
      <c r="E95" s="115">
        <v>0.2371381648701931</v>
      </c>
      <c r="F95" s="184">
        <v>0.21064642314836715</v>
      </c>
      <c r="G95" s="75">
        <f t="shared" si="15"/>
        <v>512.08145467368058</v>
      </c>
      <c r="H95" s="75">
        <f t="shared" si="16"/>
        <v>229.07546726460654</v>
      </c>
      <c r="I95" s="75">
        <f t="shared" si="17"/>
        <v>741.15692193828716</v>
      </c>
      <c r="J95" s="73">
        <f t="shared" si="18"/>
        <v>0.21817984160679635</v>
      </c>
      <c r="K95" s="73">
        <f t="shared" si="19"/>
        <v>0.19601916054179869</v>
      </c>
      <c r="L95" s="73">
        <f t="shared" si="27"/>
        <v>0.19556116544388624</v>
      </c>
      <c r="M95" s="73">
        <f t="shared" si="26"/>
        <v>15124.9111639028</v>
      </c>
      <c r="N95" s="73">
        <f t="shared" si="20"/>
        <v>2957.845254448077</v>
      </c>
      <c r="O95" s="73">
        <f t="shared" si="21"/>
        <v>1521.8552648263121</v>
      </c>
      <c r="P95" s="73">
        <f t="shared" si="22"/>
        <v>5463.5115966696249</v>
      </c>
      <c r="Q95" s="73">
        <f t="shared" si="24"/>
        <v>13645.98853667876</v>
      </c>
      <c r="R95" s="73">
        <f>SUM(Q95:$Q$102)</f>
        <v>50006.586388474774</v>
      </c>
      <c r="S95" s="73">
        <f t="shared" si="23"/>
        <v>3.3062400067393969</v>
      </c>
      <c r="T95" s="73">
        <f t="shared" si="32"/>
        <v>1</v>
      </c>
      <c r="U95" s="73"/>
      <c r="V95" s="73">
        <f t="shared" si="29"/>
        <v>0.80443883455611376</v>
      </c>
      <c r="W95" s="73">
        <f t="shared" si="13"/>
        <v>0.80398083945820131</v>
      </c>
      <c r="X95" s="73">
        <f t="shared" si="31"/>
        <v>-0.21817984160679596</v>
      </c>
      <c r="Y95" s="73"/>
      <c r="Z95" s="73"/>
      <c r="AA95" s="73"/>
      <c r="AB95" s="73"/>
      <c r="AC95" s="73"/>
      <c r="AD95" s="73"/>
      <c r="AE95" s="85"/>
    </row>
    <row r="96" spans="1:31" x14ac:dyDescent="0.3">
      <c r="A96" s="77">
        <v>94</v>
      </c>
      <c r="B96" s="60">
        <v>687</v>
      </c>
      <c r="C96" s="60">
        <v>1731</v>
      </c>
      <c r="D96" s="60">
        <v>2418</v>
      </c>
      <c r="E96" s="115">
        <v>0.25018750532509398</v>
      </c>
      <c r="F96" s="184">
        <v>0.22344852230404605</v>
      </c>
      <c r="G96" s="75">
        <f t="shared" si="15"/>
        <v>386.78939210830373</v>
      </c>
      <c r="H96" s="75">
        <f t="shared" si="16"/>
        <v>171.87881615833956</v>
      </c>
      <c r="I96" s="75">
        <f t="shared" si="17"/>
        <v>558.66820826664332</v>
      </c>
      <c r="J96" s="73">
        <f t="shared" si="18"/>
        <v>0.23104557827404604</v>
      </c>
      <c r="K96" s="73">
        <f t="shared" si="19"/>
        <v>0.20629671041522468</v>
      </c>
      <c r="L96" s="73">
        <f t="shared" si="27"/>
        <v>0.21766011002985575</v>
      </c>
      <c r="M96" s="73">
        <f t="shared" si="26"/>
        <v>12167.065909454723</v>
      </c>
      <c r="N96" s="73">
        <f t="shared" si="20"/>
        <v>2648.2849045924213</v>
      </c>
      <c r="O96" s="73">
        <f t="shared" si="21"/>
        <v>1194.3799761950877</v>
      </c>
      <c r="P96" s="73">
        <f t="shared" si="22"/>
        <v>3941.6563318433123</v>
      </c>
      <c r="Q96" s="73">
        <f t="shared" si="24"/>
        <v>10842.923457158511</v>
      </c>
      <c r="R96" s="73">
        <f>SUM(Q96:$Q$102)</f>
        <v>36360.597851796017</v>
      </c>
      <c r="S96" s="73">
        <f t="shared" si="23"/>
        <v>2.9884442249582217</v>
      </c>
      <c r="T96" s="73">
        <f t="shared" si="32"/>
        <v>1</v>
      </c>
      <c r="U96" s="73"/>
      <c r="V96" s="73">
        <f t="shared" si="29"/>
        <v>0.78233988997014425</v>
      </c>
      <c r="W96" s="73">
        <f t="shared" si="13"/>
        <v>0.79370328958477532</v>
      </c>
      <c r="X96" s="73">
        <f t="shared" si="31"/>
        <v>-0.23104557827404562</v>
      </c>
      <c r="Y96" s="73"/>
      <c r="Z96" s="73"/>
      <c r="AA96" s="73"/>
      <c r="AB96" s="73"/>
      <c r="AC96" s="73"/>
      <c r="AD96" s="73"/>
      <c r="AE96" s="85"/>
    </row>
    <row r="97" spans="1:31" x14ac:dyDescent="0.3">
      <c r="A97" s="77">
        <v>95</v>
      </c>
      <c r="B97" s="60">
        <v>496</v>
      </c>
      <c r="C97" s="60">
        <v>1216</v>
      </c>
      <c r="D97" s="60">
        <v>1712</v>
      </c>
      <c r="E97" s="115">
        <v>0.26171110472823855</v>
      </c>
      <c r="F97" s="184">
        <v>0.23464386304211834</v>
      </c>
      <c r="G97" s="75">
        <f t="shared" si="15"/>
        <v>285.32693745921591</v>
      </c>
      <c r="H97" s="75">
        <f t="shared" si="16"/>
        <v>129.80870794520632</v>
      </c>
      <c r="I97" s="75">
        <f t="shared" si="17"/>
        <v>415.13564540442223</v>
      </c>
      <c r="J97" s="73">
        <f t="shared" si="18"/>
        <v>0.24248577418482606</v>
      </c>
      <c r="K97" s="73">
        <f t="shared" si="19"/>
        <v>0.21532508986043231</v>
      </c>
      <c r="L97" s="73">
        <f t="shared" si="27"/>
        <v>0.24192586984885012</v>
      </c>
      <c r="M97" s="73">
        <f t="shared" si="26"/>
        <v>9518.7810048623014</v>
      </c>
      <c r="N97" s="73">
        <f t="shared" si="20"/>
        <v>2302.8393745020239</v>
      </c>
      <c r="O97" s="73">
        <f t="shared" si="21"/>
        <v>911.62058454537419</v>
      </c>
      <c r="P97" s="73">
        <f t="shared" si="22"/>
        <v>2747.2763556482246</v>
      </c>
      <c r="Q97" s="73">
        <f t="shared" si="24"/>
        <v>8367.3613176112885</v>
      </c>
      <c r="R97" s="73">
        <f>SUM(Q97:$Q$102)</f>
        <v>25517.67439463751</v>
      </c>
      <c r="S97" s="73">
        <f t="shared" si="23"/>
        <v>2.6807712438812064</v>
      </c>
      <c r="T97" s="73">
        <f t="shared" si="32"/>
        <v>1</v>
      </c>
      <c r="U97" s="73"/>
      <c r="V97" s="73">
        <f t="shared" si="29"/>
        <v>0.75807413015114988</v>
      </c>
      <c r="W97" s="73">
        <f t="shared" si="13"/>
        <v>0.78467491013956769</v>
      </c>
      <c r="X97" s="73">
        <f t="shared" si="31"/>
        <v>-0.24248577418482556</v>
      </c>
      <c r="Y97" s="73"/>
      <c r="Z97" s="73"/>
      <c r="AA97" s="73"/>
      <c r="AB97" s="73"/>
      <c r="AC97" s="73"/>
      <c r="AD97" s="73"/>
      <c r="AE97" s="85"/>
    </row>
    <row r="98" spans="1:31" x14ac:dyDescent="0.3">
      <c r="A98" s="77">
        <v>96</v>
      </c>
      <c r="B98" s="60">
        <v>321</v>
      </c>
      <c r="C98" s="60">
        <v>748</v>
      </c>
      <c r="D98" s="60">
        <v>1069</v>
      </c>
      <c r="E98" s="115">
        <v>0.27157512218249985</v>
      </c>
      <c r="F98" s="184">
        <v>0.24426292304471553</v>
      </c>
      <c r="G98" s="75">
        <f t="shared" si="15"/>
        <v>182.70866643744722</v>
      </c>
      <c r="H98" s="75">
        <f t="shared" si="16"/>
        <v>87.175614220582446</v>
      </c>
      <c r="I98" s="75">
        <f t="shared" si="17"/>
        <v>269.88428065802964</v>
      </c>
      <c r="J98" s="73">
        <f t="shared" si="18"/>
        <v>0.25246424757533176</v>
      </c>
      <c r="K98" s="73">
        <f t="shared" si="19"/>
        <v>0.22311601217095001</v>
      </c>
      <c r="L98" s="73">
        <f t="shared" si="27"/>
        <v>0.26846747064601262</v>
      </c>
      <c r="M98" s="73">
        <f t="shared" si="26"/>
        <v>7215.9416303602775</v>
      </c>
      <c r="N98" s="73">
        <f t="shared" si="20"/>
        <v>1937.2455978320886</v>
      </c>
      <c r="O98" s="73">
        <f t="shared" si="21"/>
        <v>674.22046990938259</v>
      </c>
      <c r="P98" s="73">
        <f t="shared" si="22"/>
        <v>1835.6557711028506</v>
      </c>
      <c r="Q98" s="73">
        <f t="shared" si="24"/>
        <v>6247.3188314442332</v>
      </c>
      <c r="R98" s="73">
        <f>SUM(Q98:$Q$102)</f>
        <v>17150.313077026221</v>
      </c>
      <c r="S98" s="73">
        <f t="shared" si="23"/>
        <v>2.3767255828218139</v>
      </c>
      <c r="T98" s="73">
        <f t="shared" si="32"/>
        <v>1</v>
      </c>
      <c r="U98" s="73"/>
      <c r="V98" s="73">
        <f t="shared" si="29"/>
        <v>0.73153252935398738</v>
      </c>
      <c r="W98" s="73">
        <f t="shared" si="13"/>
        <v>0.77688398782904999</v>
      </c>
      <c r="X98" s="73">
        <f t="shared" si="31"/>
        <v>-0.25246424757533126</v>
      </c>
      <c r="Y98" s="73"/>
      <c r="Z98" s="73"/>
      <c r="AA98" s="73"/>
      <c r="AB98" s="73"/>
      <c r="AC98" s="73"/>
      <c r="AD98" s="73"/>
      <c r="AE98" s="85"/>
    </row>
    <row r="99" spans="1:31" x14ac:dyDescent="0.3">
      <c r="A99" s="77">
        <v>97</v>
      </c>
      <c r="B99" s="60">
        <v>199</v>
      </c>
      <c r="C99" s="60">
        <v>432</v>
      </c>
      <c r="D99" s="60">
        <v>631</v>
      </c>
      <c r="E99" s="115">
        <v>0.27986147078778184</v>
      </c>
      <c r="F99" s="184">
        <v>0.25250367187210337</v>
      </c>
      <c r="G99" s="75">
        <f t="shared" si="15"/>
        <v>109.08158624874866</v>
      </c>
      <c r="H99" s="75">
        <f t="shared" si="16"/>
        <v>55.692432686768583</v>
      </c>
      <c r="I99" s="75">
        <f t="shared" si="17"/>
        <v>164.77401893551723</v>
      </c>
      <c r="J99" s="73">
        <f t="shared" si="18"/>
        <v>0.26113156725121589</v>
      </c>
      <c r="K99" s="73">
        <f t="shared" si="19"/>
        <v>0.22982041746171178</v>
      </c>
      <c r="L99" s="73">
        <f t="shared" si="27"/>
        <v>0.29737093282686311</v>
      </c>
      <c r="M99" s="73">
        <f t="shared" si="26"/>
        <v>5278.6960325281889</v>
      </c>
      <c r="N99" s="73">
        <f t="shared" si="20"/>
        <v>1569.7307633023688</v>
      </c>
      <c r="O99" s="73">
        <f t="shared" si="21"/>
        <v>481.18459092199475</v>
      </c>
      <c r="P99" s="73">
        <f t="shared" si="22"/>
        <v>1161.4353011934681</v>
      </c>
      <c r="Q99" s="73">
        <f t="shared" si="24"/>
        <v>4493.8306508770047</v>
      </c>
      <c r="R99" s="73">
        <f>SUM(Q99:$Q$102)</f>
        <v>10902.994245581987</v>
      </c>
      <c r="S99" s="73">
        <f t="shared" si="23"/>
        <v>2.065471127414034</v>
      </c>
      <c r="T99" s="73">
        <f t="shared" si="32"/>
        <v>1</v>
      </c>
      <c r="U99" s="73"/>
      <c r="V99" s="73">
        <f t="shared" si="29"/>
        <v>0.70262906717313689</v>
      </c>
      <c r="W99" s="73">
        <f t="shared" si="13"/>
        <v>0.77017958253828822</v>
      </c>
      <c r="X99" s="73">
        <f t="shared" si="31"/>
        <v>-0.26113156725121539</v>
      </c>
      <c r="Y99" s="73"/>
      <c r="Z99" s="73"/>
      <c r="AA99" s="73"/>
      <c r="AB99" s="73"/>
      <c r="AC99" s="73"/>
      <c r="AD99" s="73"/>
      <c r="AE99" s="85"/>
    </row>
    <row r="100" spans="1:31" x14ac:dyDescent="0.3">
      <c r="A100" s="77">
        <v>98</v>
      </c>
      <c r="B100" s="60">
        <v>119</v>
      </c>
      <c r="C100" s="60">
        <v>225</v>
      </c>
      <c r="D100" s="60">
        <v>344</v>
      </c>
      <c r="E100" s="115">
        <v>0.28684596823310426</v>
      </c>
      <c r="F100" s="184">
        <v>0.25968289098383635</v>
      </c>
      <c r="G100" s="75">
        <f t="shared" si="15"/>
        <v>58.428650471363177</v>
      </c>
      <c r="H100" s="75">
        <f t="shared" si="16"/>
        <v>34.134670219739405</v>
      </c>
      <c r="I100" s="75">
        <f t="shared" si="17"/>
        <v>92.563320691102575</v>
      </c>
      <c r="J100" s="73">
        <f t="shared" si="18"/>
        <v>0.26907942061367029</v>
      </c>
      <c r="K100" s="73">
        <f t="shared" si="19"/>
        <v>0.23591743066819215</v>
      </c>
      <c r="L100" s="73">
        <f t="shared" si="27"/>
        <v>0.3286902196932282</v>
      </c>
      <c r="M100" s="73">
        <f t="shared" si="26"/>
        <v>3708.9652692258201</v>
      </c>
      <c r="N100" s="73">
        <f t="shared" si="20"/>
        <v>1219.1006091763879</v>
      </c>
      <c r="O100" s="73">
        <f t="shared" si="21"/>
        <v>329.84807830010601</v>
      </c>
      <c r="P100" s="73">
        <f t="shared" si="22"/>
        <v>680.25071027147328</v>
      </c>
      <c r="Q100" s="73">
        <f t="shared" si="24"/>
        <v>3099.4149646376263</v>
      </c>
      <c r="R100" s="73">
        <f>SUM(Q100:$Q$102)</f>
        <v>6409.1635947049845</v>
      </c>
      <c r="S100" s="73">
        <f t="shared" si="23"/>
        <v>1.7280193071321972</v>
      </c>
      <c r="T100" s="73">
        <f t="shared" si="32"/>
        <v>1</v>
      </c>
      <c r="U100" s="73"/>
      <c r="V100" s="73">
        <f t="shared" si="29"/>
        <v>0.6713097803067718</v>
      </c>
      <c r="W100" s="73">
        <f t="shared" si="13"/>
        <v>0.76408256933180785</v>
      </c>
      <c r="X100" s="73">
        <f t="shared" si="31"/>
        <v>-0.2690794206136698</v>
      </c>
      <c r="Y100" s="73"/>
      <c r="Z100" s="73"/>
      <c r="AA100" s="73"/>
      <c r="AB100" s="73"/>
      <c r="AC100" s="73"/>
      <c r="AD100" s="73"/>
      <c r="AE100" s="85"/>
    </row>
    <row r="101" spans="1:31" x14ac:dyDescent="0.3">
      <c r="A101" s="77">
        <v>99</v>
      </c>
      <c r="B101" s="60">
        <v>65</v>
      </c>
      <c r="C101" s="60">
        <v>110</v>
      </c>
      <c r="D101" s="60">
        <v>175</v>
      </c>
      <c r="E101" s="115">
        <v>0.2929201182602868</v>
      </c>
      <c r="F101" s="184">
        <v>0.2661619240009776</v>
      </c>
      <c r="G101" s="75">
        <f t="shared" si="15"/>
        <v>29.277811640107537</v>
      </c>
      <c r="H101" s="75">
        <f t="shared" si="16"/>
        <v>19.039807686918643</v>
      </c>
      <c r="I101" s="75">
        <f t="shared" si="17"/>
        <v>48.317619327026179</v>
      </c>
      <c r="J101" s="73">
        <f t="shared" si="18"/>
        <v>0.276100681868721</v>
      </c>
      <c r="K101" s="73">
        <f t="shared" si="19"/>
        <v>0.24126346409678379</v>
      </c>
      <c r="L101" s="73">
        <f t="shared" si="27"/>
        <v>0.36243682168927416</v>
      </c>
      <c r="M101" s="73">
        <f t="shared" si="26"/>
        <v>2489.8646600494321</v>
      </c>
      <c r="N101" s="73">
        <f t="shared" si="20"/>
        <v>902.41863382476117</v>
      </c>
      <c r="O101" s="73">
        <f t="shared" si="21"/>
        <v>216.02950339341959</v>
      </c>
      <c r="P101" s="73">
        <f t="shared" si="22"/>
        <v>350.40263197136721</v>
      </c>
      <c r="Q101" s="73">
        <f t="shared" si="24"/>
        <v>2038.6553431370517</v>
      </c>
      <c r="R101" s="73">
        <f>SUM(Q101:$Q$102)</f>
        <v>3309.7486300673577</v>
      </c>
      <c r="S101" s="73">
        <f t="shared" si="23"/>
        <v>1.3292885686411759</v>
      </c>
      <c r="T101" s="73">
        <f t="shared" si="32"/>
        <v>1</v>
      </c>
      <c r="U101" s="73"/>
      <c r="V101" s="73">
        <f t="shared" si="29"/>
        <v>0.63756317831072584</v>
      </c>
      <c r="W101" s="73">
        <f t="shared" si="13"/>
        <v>0.75873653590321621</v>
      </c>
      <c r="X101" s="73">
        <f t="shared" si="31"/>
        <v>-0.27610068186872044</v>
      </c>
      <c r="Y101" s="73"/>
      <c r="Z101" s="73"/>
      <c r="AA101" s="73"/>
      <c r="AB101" s="73"/>
      <c r="AC101" s="73"/>
      <c r="AD101" s="73"/>
      <c r="AE101" s="85"/>
    </row>
    <row r="102" spans="1:31" x14ac:dyDescent="0.3">
      <c r="A102" s="77">
        <v>100</v>
      </c>
      <c r="B102" s="60">
        <v>70</v>
      </c>
      <c r="C102" s="60">
        <v>78</v>
      </c>
      <c r="D102" s="60">
        <v>148</v>
      </c>
      <c r="E102" s="116">
        <v>0.30357855178119925</v>
      </c>
      <c r="F102" s="185">
        <v>0.27225690260688346</v>
      </c>
      <c r="G102" s="75">
        <f t="shared" si="15"/>
        <v>21.236038403336909</v>
      </c>
      <c r="H102" s="75">
        <f t="shared" si="16"/>
        <v>21.250498624683946</v>
      </c>
      <c r="I102" s="75">
        <f t="shared" si="17"/>
        <v>42.486537028020855</v>
      </c>
      <c r="J102" s="73">
        <f t="shared" si="18"/>
        <v>0.28707119613527604</v>
      </c>
      <c r="K102" s="73">
        <f t="shared" si="19"/>
        <v>0.24954170279541876</v>
      </c>
      <c r="L102" s="73">
        <f t="shared" si="27"/>
        <v>0.39856818319263176</v>
      </c>
      <c r="M102" s="73">
        <f t="shared" si="26"/>
        <v>1587.446026224671</v>
      </c>
      <c r="N102" s="73">
        <f t="shared" si="20"/>
        <v>1587.446026224671</v>
      </c>
      <c r="O102" s="73">
        <f t="shared" si="21"/>
        <v>134.37312857794765</v>
      </c>
      <c r="P102" s="73">
        <f t="shared" si="22"/>
        <v>134.37312857794765</v>
      </c>
      <c r="Q102">
        <f>M102-0.5*(M102*L102)</f>
        <v>1271.093286930306</v>
      </c>
      <c r="R102">
        <f>M102-0.5*(M102*L102)</f>
        <v>1271.093286930306</v>
      </c>
      <c r="S102" s="73">
        <f t="shared" si="23"/>
        <v>0.80071590840368412</v>
      </c>
      <c r="T102" s="73">
        <f t="shared" si="32"/>
        <v>1</v>
      </c>
      <c r="U102" s="73"/>
      <c r="V102" s="73">
        <f t="shared" si="29"/>
        <v>0.60143181680736824</v>
      </c>
      <c r="W102" s="73">
        <f t="shared" si="13"/>
        <v>0.75045829720458124</v>
      </c>
      <c r="X102" s="73">
        <f t="shared" si="31"/>
        <v>-0.28707119613527554</v>
      </c>
      <c r="Y102" s="73"/>
      <c r="Z102" s="73"/>
      <c r="AA102" s="73"/>
      <c r="AB102" s="73"/>
      <c r="AC102" s="73"/>
      <c r="AD102" s="73"/>
      <c r="AE102" s="85"/>
    </row>
    <row r="103" spans="1:31" x14ac:dyDescent="0.3">
      <c r="A103" s="77" t="s">
        <v>9</v>
      </c>
      <c r="B103" s="60">
        <v>2726429</v>
      </c>
      <c r="C103" s="60">
        <v>2826052</v>
      </c>
      <c r="D103" s="60">
        <v>5552481</v>
      </c>
      <c r="T103" s="73"/>
      <c r="U103" s="73"/>
      <c r="V103" s="73">
        <f t="shared" si="29"/>
        <v>0.56302460980949198</v>
      </c>
      <c r="W103" s="73"/>
      <c r="X103" s="73"/>
      <c r="Y103" s="73"/>
      <c r="Z103" s="73"/>
      <c r="AA103" s="73"/>
      <c r="AB103" s="73"/>
      <c r="AC103" s="73"/>
      <c r="AD103" s="73"/>
      <c r="AE103" s="85"/>
    </row>
  </sheetData>
  <pageMargins left="0.7" right="0.7" top="0.75" bottom="0.75" header="0.3" footer="0.3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03"/>
  <sheetViews>
    <sheetView topLeftCell="A81" workbookViewId="0">
      <selection activeCell="R102" sqref="R102"/>
    </sheetView>
  </sheetViews>
  <sheetFormatPr defaultRowHeight="14.4" x14ac:dyDescent="0.3"/>
  <cols>
    <col min="1" max="1" width="9.109375" style="73"/>
  </cols>
  <sheetData>
    <row r="1" spans="1:23" ht="72" x14ac:dyDescent="0.3">
      <c r="A1" s="79" t="s">
        <v>0</v>
      </c>
      <c r="B1" s="79" t="s">
        <v>1</v>
      </c>
      <c r="C1" s="79" t="s">
        <v>2</v>
      </c>
      <c r="D1" s="80" t="s">
        <v>3</v>
      </c>
      <c r="E1" s="81" t="s">
        <v>5</v>
      </c>
      <c r="F1" s="81" t="s">
        <v>4</v>
      </c>
      <c r="G1" s="7" t="s">
        <v>6</v>
      </c>
      <c r="H1" s="7" t="s">
        <v>7</v>
      </c>
      <c r="I1" s="86" t="s">
        <v>8</v>
      </c>
      <c r="J1" s="82" t="s">
        <v>10</v>
      </c>
      <c r="K1" s="7" t="s">
        <v>13</v>
      </c>
      <c r="L1" s="83" t="s">
        <v>14</v>
      </c>
      <c r="M1" s="79" t="s">
        <v>15</v>
      </c>
      <c r="N1" s="79" t="s">
        <v>16</v>
      </c>
      <c r="O1" s="79" t="s">
        <v>17</v>
      </c>
      <c r="P1" s="79" t="s">
        <v>18</v>
      </c>
      <c r="Q1" s="79" t="s">
        <v>19</v>
      </c>
      <c r="R1" s="79" t="s">
        <v>20</v>
      </c>
      <c r="S1" s="79" t="s">
        <v>21</v>
      </c>
    </row>
    <row r="2" spans="1:23" ht="28.8" x14ac:dyDescent="0.3">
      <c r="A2" s="77">
        <v>0</v>
      </c>
      <c r="B2" s="61">
        <v>24076</v>
      </c>
      <c r="C2" s="61">
        <v>22968</v>
      </c>
      <c r="D2" s="61">
        <v>47044</v>
      </c>
      <c r="E2" s="117">
        <v>5.3956122243147024E-3</v>
      </c>
      <c r="F2" s="186">
        <v>3.8181584938761131E-3</v>
      </c>
      <c r="G2" s="75">
        <f>C2*F2</f>
        <v>87.695464287346567</v>
      </c>
      <c r="H2" s="75">
        <f>B2*E2</f>
        <v>129.90475991260078</v>
      </c>
      <c r="I2" s="13">
        <f>G2+H2</f>
        <v>217.60022419994735</v>
      </c>
      <c r="J2">
        <f>I2/D2</f>
        <v>4.6254617847110652E-3</v>
      </c>
      <c r="K2">
        <f>1-($W$2^((-1)*J2))</f>
        <v>4.6147808108413235E-3</v>
      </c>
      <c r="M2">
        <v>100000</v>
      </c>
      <c r="N2">
        <f>M2-M3</f>
        <v>461.47808108413301</v>
      </c>
      <c r="O2">
        <f>M2*$W$3^A2</f>
        <v>100000</v>
      </c>
      <c r="P2">
        <f>SUM(O2:O102)</f>
        <v>3481851.6667589676</v>
      </c>
      <c r="Q2">
        <f>M2-(I2/D2)*M2*K2</f>
        <v>99997.865450771467</v>
      </c>
      <c r="R2">
        <f>SUM(Q2:$Q$102)</f>
        <v>7977706.0944534997</v>
      </c>
      <c r="S2">
        <f>R2/M2</f>
        <v>79.777060944534995</v>
      </c>
      <c r="V2" s="76" t="s">
        <v>11</v>
      </c>
      <c r="W2" s="73">
        <v>2.7182818284590402</v>
      </c>
    </row>
    <row r="3" spans="1:23" x14ac:dyDescent="0.3">
      <c r="A3" s="77">
        <v>1</v>
      </c>
      <c r="B3" s="61">
        <v>24551</v>
      </c>
      <c r="C3" s="61">
        <v>23502</v>
      </c>
      <c r="D3" s="61">
        <v>48053</v>
      </c>
      <c r="E3" s="118">
        <v>7.4138521373336228E-4</v>
      </c>
      <c r="F3" s="187">
        <v>5.6295848843319625E-4</v>
      </c>
      <c r="G3" s="75">
        <f t="shared" ref="G3:G66" si="0">C3*F3</f>
        <v>13.230650395156978</v>
      </c>
      <c r="H3" s="75">
        <f t="shared" ref="H3:H66" si="1">B3*E3</f>
        <v>18.201748382367779</v>
      </c>
      <c r="I3" s="75">
        <f t="shared" ref="I3:I66" si="2">G3+H3</f>
        <v>31.432398777524757</v>
      </c>
      <c r="J3" s="73">
        <f t="shared" ref="J3:J66" si="3">I3/D3</f>
        <v>6.5411938437818151E-4</v>
      </c>
      <c r="K3" s="73">
        <f t="shared" ref="K3:K66" si="4">1-($W$2^((-1)*J3))</f>
        <v>6.539054949327161E-4</v>
      </c>
      <c r="M3">
        <f>M2*(1-K2)</f>
        <v>99538.521918915867</v>
      </c>
      <c r="N3" s="73">
        <f t="shared" ref="N3:N66" si="5">M3-M4</f>
        <v>65.088786440261174</v>
      </c>
      <c r="O3" s="73">
        <f t="shared" ref="O3:O66" si="6">M3*$W$3^A3</f>
        <v>97110.753091625244</v>
      </c>
      <c r="P3" s="73">
        <f t="shared" ref="P3:P66" si="7">SUM(O3:O103)</f>
        <v>3381851.6667589676</v>
      </c>
      <c r="Q3">
        <f>AVERAGEA(M3:M4)</f>
        <v>99505.977525695736</v>
      </c>
      <c r="R3" s="73">
        <f>SUM(Q3:$Q$102)</f>
        <v>7877708.2290027281</v>
      </c>
      <c r="S3" s="73">
        <f t="shared" ref="S3:S66" si="8">R3/M3</f>
        <v>79.142306688257975</v>
      </c>
      <c r="V3" s="78" t="s">
        <v>12</v>
      </c>
      <c r="W3" s="73">
        <f>1/1.025</f>
        <v>0.97560975609756106</v>
      </c>
    </row>
    <row r="4" spans="1:23" ht="15" x14ac:dyDescent="0.25">
      <c r="A4" s="77">
        <v>2</v>
      </c>
      <c r="B4" s="61">
        <v>25042</v>
      </c>
      <c r="C4" s="61">
        <v>23992</v>
      </c>
      <c r="D4" s="61">
        <v>49034</v>
      </c>
      <c r="E4" s="118">
        <v>2.4614153470340266E-4</v>
      </c>
      <c r="F4" s="187">
        <v>2.0522075573155477E-4</v>
      </c>
      <c r="G4" s="75">
        <f t="shared" si="0"/>
        <v>4.9236563715114618</v>
      </c>
      <c r="H4" s="75">
        <f t="shared" si="1"/>
        <v>6.1638763120426097</v>
      </c>
      <c r="I4" s="75">
        <f t="shared" si="2"/>
        <v>11.087532683554072</v>
      </c>
      <c r="J4" s="73">
        <f t="shared" si="3"/>
        <v>2.2611927812444572E-4</v>
      </c>
      <c r="K4" s="73">
        <f t="shared" si="4"/>
        <v>2.2609371508719445E-4</v>
      </c>
      <c r="M4" s="73">
        <f t="shared" ref="M4:M8" si="9">M3*(1-K3)</f>
        <v>99473.433132475606</v>
      </c>
      <c r="N4" s="73">
        <f t="shared" si="5"/>
        <v>22.49031804940023</v>
      </c>
      <c r="O4" s="73">
        <f t="shared" si="6"/>
        <v>94680.245694206416</v>
      </c>
      <c r="P4" s="73">
        <f t="shared" si="7"/>
        <v>3284740.9136673417</v>
      </c>
      <c r="Q4" s="73">
        <f t="shared" ref="Q4:Q67" si="10">AVERAGEA(M4:M5)</f>
        <v>99462.187973450898</v>
      </c>
      <c r="R4" s="73">
        <f>SUM(Q4:$Q$102)</f>
        <v>7778202.251477032</v>
      </c>
      <c r="S4" s="73">
        <f t="shared" si="8"/>
        <v>78.193764973591144</v>
      </c>
    </row>
    <row r="5" spans="1:23" ht="15" x14ac:dyDescent="0.25">
      <c r="A5" s="77">
        <v>3</v>
      </c>
      <c r="B5" s="61">
        <v>25569</v>
      </c>
      <c r="C5" s="61">
        <v>24498</v>
      </c>
      <c r="D5" s="61">
        <v>50067</v>
      </c>
      <c r="E5" s="118">
        <v>1.8156845092543326E-4</v>
      </c>
      <c r="F5" s="187">
        <v>1.9236729850871702E-4</v>
      </c>
      <c r="G5" s="75">
        <f t="shared" si="0"/>
        <v>4.71261407886655</v>
      </c>
      <c r="H5" s="75">
        <f t="shared" si="1"/>
        <v>4.6425237217124034</v>
      </c>
      <c r="I5" s="75">
        <f t="shared" si="2"/>
        <v>9.3551378005789534</v>
      </c>
      <c r="J5" s="73">
        <f t="shared" si="3"/>
        <v>1.8685237383064601E-4</v>
      </c>
      <c r="K5" s="73">
        <f t="shared" si="4"/>
        <v>1.8683491801307905E-4</v>
      </c>
      <c r="M5" s="73">
        <f t="shared" si="9"/>
        <v>99450.942814426206</v>
      </c>
      <c r="N5" s="73">
        <f t="shared" si="5"/>
        <v>18.580908747055219</v>
      </c>
      <c r="O5" s="73">
        <f t="shared" si="6"/>
        <v>92350.086912889819</v>
      </c>
      <c r="P5" s="73">
        <f t="shared" si="7"/>
        <v>3190060.6679731356</v>
      </c>
      <c r="Q5" s="73">
        <f t="shared" si="10"/>
        <v>99441.652360052685</v>
      </c>
      <c r="R5" s="73">
        <f>SUM(Q5:$Q$102)</f>
        <v>7678740.0635035811</v>
      </c>
      <c r="S5" s="73">
        <f t="shared" si="8"/>
        <v>77.211335018029757</v>
      </c>
    </row>
    <row r="6" spans="1:23" ht="15" x14ac:dyDescent="0.25">
      <c r="A6" s="77">
        <v>4</v>
      </c>
      <c r="B6" s="61">
        <v>26109</v>
      </c>
      <c r="C6" s="61">
        <v>25031</v>
      </c>
      <c r="D6" s="61">
        <v>51140</v>
      </c>
      <c r="E6" s="118">
        <v>1.2517261115839651E-4</v>
      </c>
      <c r="F6" s="187">
        <v>1.512864294169769E-4</v>
      </c>
      <c r="G6" s="75">
        <f t="shared" si="0"/>
        <v>3.7868506147363488</v>
      </c>
      <c r="H6" s="75">
        <f t="shared" si="1"/>
        <v>3.2681317047345746</v>
      </c>
      <c r="I6" s="75">
        <f t="shared" si="2"/>
        <v>7.0549823194709234</v>
      </c>
      <c r="J6" s="73">
        <f t="shared" si="3"/>
        <v>1.379542886091303E-4</v>
      </c>
      <c r="K6" s="73">
        <f t="shared" si="4"/>
        <v>1.3794477335382638E-4</v>
      </c>
      <c r="M6" s="73">
        <f t="shared" si="9"/>
        <v>99432.36190567915</v>
      </c>
      <c r="N6" s="73">
        <f t="shared" si="5"/>
        <v>13.716174627115834</v>
      </c>
      <c r="O6" s="73">
        <f t="shared" si="6"/>
        <v>90080.812382412623</v>
      </c>
      <c r="P6" s="73">
        <f t="shared" si="7"/>
        <v>3097710.5810602456</v>
      </c>
      <c r="Q6" s="73">
        <f t="shared" si="10"/>
        <v>99425.5038183656</v>
      </c>
      <c r="R6" s="73">
        <f>SUM(Q6:$Q$102)</f>
        <v>7579298.4111435292</v>
      </c>
      <c r="S6" s="73">
        <f t="shared" si="8"/>
        <v>76.225670052303485</v>
      </c>
    </row>
    <row r="7" spans="1:23" ht="15" x14ac:dyDescent="0.25">
      <c r="A7" s="77">
        <v>5</v>
      </c>
      <c r="B7" s="61">
        <v>26657</v>
      </c>
      <c r="C7" s="61">
        <v>25570</v>
      </c>
      <c r="D7" s="61">
        <v>52227</v>
      </c>
      <c r="E7" s="118">
        <v>1.048501848806641E-4</v>
      </c>
      <c r="F7" s="187">
        <v>1.0621607390176988E-4</v>
      </c>
      <c r="G7" s="75">
        <f t="shared" si="0"/>
        <v>2.7159450096682556</v>
      </c>
      <c r="H7" s="75">
        <f t="shared" si="1"/>
        <v>2.7949913783638629</v>
      </c>
      <c r="I7" s="75">
        <f t="shared" si="2"/>
        <v>5.5109363880321185</v>
      </c>
      <c r="J7" s="73">
        <f t="shared" si="3"/>
        <v>1.0551891527432398E-4</v>
      </c>
      <c r="K7" s="73">
        <f t="shared" si="4"/>
        <v>1.055133483494064E-4</v>
      </c>
      <c r="M7" s="73">
        <f t="shared" si="9"/>
        <v>99418.645731052035</v>
      </c>
      <c r="N7" s="73">
        <f t="shared" si="5"/>
        <v>10.489994199451758</v>
      </c>
      <c r="O7" s="73">
        <f t="shared" si="6"/>
        <v>87871.596297721961</v>
      </c>
      <c r="P7" s="73">
        <f t="shared" si="7"/>
        <v>3007629.768677833</v>
      </c>
      <c r="Q7" s="73">
        <f t="shared" si="10"/>
        <v>99413.400733952309</v>
      </c>
      <c r="R7" s="73">
        <f>SUM(Q7:$Q$102)</f>
        <v>7479872.9073251626</v>
      </c>
      <c r="S7" s="73">
        <f t="shared" si="8"/>
        <v>75.236117453860345</v>
      </c>
    </row>
    <row r="8" spans="1:23" ht="15" x14ac:dyDescent="0.25">
      <c r="A8" s="77">
        <v>6</v>
      </c>
      <c r="B8" s="61">
        <v>27219</v>
      </c>
      <c r="C8" s="61">
        <v>26101</v>
      </c>
      <c r="D8" s="61">
        <v>53320</v>
      </c>
      <c r="E8" s="118">
        <v>9.3228850747538358E-5</v>
      </c>
      <c r="F8" s="187">
        <v>7.8521609176768602E-5</v>
      </c>
      <c r="G8" s="75">
        <f t="shared" si="0"/>
        <v>2.0494925211228372</v>
      </c>
      <c r="H8" s="75">
        <f t="shared" si="1"/>
        <v>2.5375960884972466</v>
      </c>
      <c r="I8" s="75">
        <f t="shared" si="2"/>
        <v>4.5870886096200838</v>
      </c>
      <c r="J8" s="73">
        <f t="shared" si="3"/>
        <v>8.6029418785072835E-5</v>
      </c>
      <c r="K8" s="73">
        <f t="shared" si="4"/>
        <v>8.6025718360804859E-5</v>
      </c>
      <c r="L8">
        <f>((105*K8+90*(K7+K9)+45*(K6+K10)-30*(K5+K11))/315)</f>
        <v>8.4993596810869378E-5</v>
      </c>
      <c r="M8" s="73">
        <f t="shared" si="9"/>
        <v>99408.155736852583</v>
      </c>
      <c r="N8" s="73">
        <f t="shared" si="5"/>
        <v>8.4490567084139911</v>
      </c>
      <c r="O8" s="73">
        <f t="shared" si="6"/>
        <v>85719.341142801743</v>
      </c>
      <c r="P8" s="73">
        <f t="shared" si="7"/>
        <v>2919758.1723801112</v>
      </c>
      <c r="Q8" s="73">
        <f t="shared" si="10"/>
        <v>99403.931208498369</v>
      </c>
      <c r="R8" s="73">
        <f>SUM(Q8:$Q$102)</f>
        <v>7380459.5065912111</v>
      </c>
      <c r="S8" s="73">
        <f t="shared" si="8"/>
        <v>74.244003943985533</v>
      </c>
    </row>
    <row r="9" spans="1:23" ht="15" x14ac:dyDescent="0.25">
      <c r="A9" s="77">
        <v>7</v>
      </c>
      <c r="B9" s="61">
        <v>27782</v>
      </c>
      <c r="C9" s="61">
        <v>26643</v>
      </c>
      <c r="D9" s="61">
        <v>54425</v>
      </c>
      <c r="E9" s="118">
        <v>8.4027752411596962E-5</v>
      </c>
      <c r="F9" s="187">
        <v>6.6215590116782631E-5</v>
      </c>
      <c r="G9" s="75">
        <f t="shared" si="0"/>
        <v>1.7641819674814396</v>
      </c>
      <c r="H9" s="75">
        <f t="shared" si="1"/>
        <v>2.334459017498987</v>
      </c>
      <c r="I9" s="75">
        <f t="shared" si="2"/>
        <v>4.0986409849804266</v>
      </c>
      <c r="J9" s="73">
        <f t="shared" si="3"/>
        <v>7.5308056683149783E-5</v>
      </c>
      <c r="K9" s="73">
        <f t="shared" si="4"/>
        <v>7.530522110266169E-5</v>
      </c>
      <c r="L9" s="73">
        <f t="shared" ref="L9:L72" si="11">((105*K9+90*(K8+K10)+45*(K7+K11)-30*(K6+K12))/315)</f>
        <v>7.6200450257140907E-5</v>
      </c>
      <c r="M9" s="73">
        <f>M8*(1-L8)</f>
        <v>99399.706680144169</v>
      </c>
      <c r="N9" s="73">
        <f t="shared" si="5"/>
        <v>7.5743024044495542</v>
      </c>
      <c r="O9" s="73">
        <f t="shared" si="6"/>
        <v>83621.517607494417</v>
      </c>
      <c r="P9" s="73">
        <f t="shared" si="7"/>
        <v>2834038.8312373096</v>
      </c>
      <c r="Q9" s="73">
        <f t="shared" si="10"/>
        <v>99395.919528941944</v>
      </c>
      <c r="R9" s="73">
        <f>SUM(Q9:$Q$102)</f>
        <v>7281055.5753827123</v>
      </c>
      <c r="S9" s="73">
        <f t="shared" si="8"/>
        <v>73.250272244889402</v>
      </c>
    </row>
    <row r="10" spans="1:23" ht="15" x14ac:dyDescent="0.25">
      <c r="A10" s="77">
        <v>8</v>
      </c>
      <c r="B10" s="61">
        <v>28335</v>
      </c>
      <c r="C10" s="61">
        <v>27154</v>
      </c>
      <c r="D10" s="61">
        <v>55489</v>
      </c>
      <c r="E10" s="118">
        <v>8.4731601528088149E-5</v>
      </c>
      <c r="F10" s="187">
        <v>6.6610245482587736E-5</v>
      </c>
      <c r="G10" s="75">
        <f t="shared" si="0"/>
        <v>1.8087346058341873</v>
      </c>
      <c r="H10" s="75">
        <f t="shared" si="1"/>
        <v>2.4008699292983775</v>
      </c>
      <c r="I10" s="75">
        <f t="shared" si="2"/>
        <v>4.2096045351325646</v>
      </c>
      <c r="J10" s="73">
        <f t="shared" si="3"/>
        <v>7.5863766424562787E-5</v>
      </c>
      <c r="K10" s="73">
        <f t="shared" si="4"/>
        <v>7.5860888841927654E-5</v>
      </c>
      <c r="L10" s="73">
        <f t="shared" si="11"/>
        <v>7.6821631648423441E-5</v>
      </c>
      <c r="M10" s="73">
        <f t="shared" ref="M10:M73" si="12">M9*(1-L9)</f>
        <v>99392.132377739719</v>
      </c>
      <c r="N10" s="73">
        <f t="shared" si="5"/>
        <v>7.6354657822812442</v>
      </c>
      <c r="O10" s="73">
        <f t="shared" si="6"/>
        <v>81575.751814830772</v>
      </c>
      <c r="P10" s="73">
        <f t="shared" si="7"/>
        <v>2750417.3136298154</v>
      </c>
      <c r="Q10" s="73">
        <f t="shared" si="10"/>
        <v>99388.314644848579</v>
      </c>
      <c r="R10" s="73">
        <f>SUM(Q10:$Q$102)</f>
        <v>7181659.6558537697</v>
      </c>
      <c r="S10" s="73">
        <f t="shared" si="8"/>
        <v>72.255816270848058</v>
      </c>
    </row>
    <row r="11" spans="1:23" ht="15" x14ac:dyDescent="0.25">
      <c r="A11" s="77">
        <v>9</v>
      </c>
      <c r="B11" s="61">
        <v>28841</v>
      </c>
      <c r="C11" s="61">
        <v>27634</v>
      </c>
      <c r="D11" s="61">
        <v>56475</v>
      </c>
      <c r="E11" s="118">
        <v>9.1865539248340143E-5</v>
      </c>
      <c r="F11" s="187">
        <v>7.7814442548311064E-5</v>
      </c>
      <c r="G11" s="75">
        <f t="shared" si="0"/>
        <v>2.1503243053800278</v>
      </c>
      <c r="H11" s="75">
        <f t="shared" si="1"/>
        <v>2.6494940174613779</v>
      </c>
      <c r="I11" s="75">
        <f t="shared" si="2"/>
        <v>4.7998183228414053</v>
      </c>
      <c r="J11" s="73">
        <f t="shared" si="3"/>
        <v>8.4990142945398937E-5</v>
      </c>
      <c r="K11" s="73">
        <f t="shared" si="4"/>
        <v>8.4986531385444763E-5</v>
      </c>
      <c r="L11" s="73">
        <f t="shared" si="11"/>
        <v>8.4371718070863101E-5</v>
      </c>
      <c r="M11" s="73">
        <f t="shared" si="12"/>
        <v>99384.496911957438</v>
      </c>
      <c r="N11" s="73">
        <f t="shared" si="5"/>
        <v>8.3852407540689455</v>
      </c>
      <c r="O11" s="73">
        <f t="shared" si="6"/>
        <v>79579.985397535027</v>
      </c>
      <c r="P11" s="73">
        <f t="shared" si="7"/>
        <v>2668841.5618149843</v>
      </c>
      <c r="Q11" s="73">
        <f t="shared" si="10"/>
        <v>99380.304291580396</v>
      </c>
      <c r="R11" s="73">
        <f>SUM(Q11:$Q$102)</f>
        <v>7082271.3412089208</v>
      </c>
      <c r="S11" s="73">
        <f t="shared" si="8"/>
        <v>71.26132909323826</v>
      </c>
    </row>
    <row r="12" spans="1:23" ht="15" x14ac:dyDescent="0.25">
      <c r="A12" s="77">
        <v>10</v>
      </c>
      <c r="B12" s="61">
        <v>29384</v>
      </c>
      <c r="C12" s="61">
        <v>28133</v>
      </c>
      <c r="D12" s="61">
        <v>57517</v>
      </c>
      <c r="E12" s="118">
        <v>9.7241946039415344E-5</v>
      </c>
      <c r="F12" s="187">
        <v>9.6610544680132606E-5</v>
      </c>
      <c r="G12" s="75">
        <f t="shared" si="0"/>
        <v>2.7179444534861705</v>
      </c>
      <c r="H12" s="75">
        <f t="shared" si="1"/>
        <v>2.8573573424221803</v>
      </c>
      <c r="I12" s="75">
        <f t="shared" si="2"/>
        <v>5.5753017959083504</v>
      </c>
      <c r="J12" s="73">
        <f t="shared" si="3"/>
        <v>9.6933111878372494E-5</v>
      </c>
      <c r="K12" s="73">
        <f t="shared" si="4"/>
        <v>9.6928414015984288E-5</v>
      </c>
      <c r="L12" s="73">
        <f t="shared" si="11"/>
        <v>9.6009542714450171E-5</v>
      </c>
      <c r="M12" s="73">
        <f t="shared" si="12"/>
        <v>99376.111671203369</v>
      </c>
      <c r="N12" s="73">
        <f t="shared" si="5"/>
        <v>9.5410550382948713</v>
      </c>
      <c r="O12" s="73">
        <f t="shared" si="6"/>
        <v>77632.459607261451</v>
      </c>
      <c r="P12" s="73">
        <f t="shared" si="7"/>
        <v>2589261.5764174494</v>
      </c>
      <c r="Q12" s="73">
        <f t="shared" si="10"/>
        <v>99371.341143684229</v>
      </c>
      <c r="R12" s="73">
        <f>SUM(Q12:$Q$102)</f>
        <v>6982891.0369173391</v>
      </c>
      <c r="S12" s="73">
        <f t="shared" si="8"/>
        <v>70.267299851909996</v>
      </c>
    </row>
    <row r="13" spans="1:23" ht="15" x14ac:dyDescent="0.25">
      <c r="A13" s="77">
        <v>11</v>
      </c>
      <c r="B13" s="61">
        <v>29862</v>
      </c>
      <c r="C13" s="61">
        <v>28567</v>
      </c>
      <c r="D13" s="61">
        <v>58429</v>
      </c>
      <c r="E13" s="118">
        <v>1.0142034377057207E-4</v>
      </c>
      <c r="F13" s="187">
        <v>1.1627896210596591E-4</v>
      </c>
      <c r="G13" s="75">
        <f t="shared" si="0"/>
        <v>3.3217411104811281</v>
      </c>
      <c r="H13" s="75">
        <f t="shared" si="1"/>
        <v>3.0286143056768231</v>
      </c>
      <c r="I13" s="75">
        <f t="shared" si="2"/>
        <v>6.3503554161579512</v>
      </c>
      <c r="J13" s="73">
        <f t="shared" si="3"/>
        <v>1.0868499231816308E-4</v>
      </c>
      <c r="K13" s="73">
        <f t="shared" si="4"/>
        <v>1.0867908631839729E-4</v>
      </c>
      <c r="L13" s="73">
        <f t="shared" si="11"/>
        <v>1.0833473055681968E-4</v>
      </c>
      <c r="M13" s="73">
        <f t="shared" si="12"/>
        <v>99366.570616165074</v>
      </c>
      <c r="N13" s="73">
        <f t="shared" si="5"/>
        <v>10.764850654057227</v>
      </c>
      <c r="O13" s="73">
        <f t="shared" si="6"/>
        <v>75731.713317380258</v>
      </c>
      <c r="P13" s="73">
        <f t="shared" si="7"/>
        <v>2511629.1168101877</v>
      </c>
      <c r="Q13" s="73">
        <f t="shared" si="10"/>
        <v>99361.188190838046</v>
      </c>
      <c r="R13" s="73">
        <f>SUM(Q13:$Q$102)</f>
        <v>6883519.6957736546</v>
      </c>
      <c r="S13" s="73">
        <f t="shared" si="8"/>
        <v>69.273998821630215</v>
      </c>
    </row>
    <row r="14" spans="1:23" ht="15" x14ac:dyDescent="0.25">
      <c r="A14" s="77">
        <v>12</v>
      </c>
      <c r="B14" s="61">
        <v>30102</v>
      </c>
      <c r="C14" s="61">
        <v>28782</v>
      </c>
      <c r="D14" s="61">
        <v>58884</v>
      </c>
      <c r="E14" s="118">
        <v>1.1136942795565556E-4</v>
      </c>
      <c r="F14" s="187">
        <v>1.2877199715919795E-4</v>
      </c>
      <c r="G14" s="75">
        <f t="shared" si="0"/>
        <v>3.7063156222360356</v>
      </c>
      <c r="H14" s="75">
        <f t="shared" si="1"/>
        <v>3.3524425203211434</v>
      </c>
      <c r="I14" s="75">
        <f t="shared" si="2"/>
        <v>7.0587581425571795</v>
      </c>
      <c r="J14" s="73">
        <f t="shared" si="3"/>
        <v>1.1987565624884823E-4</v>
      </c>
      <c r="K14" s="73">
        <f t="shared" si="4"/>
        <v>1.1986847144951351E-4</v>
      </c>
      <c r="L14" s="73">
        <f t="shared" si="11"/>
        <v>1.1964952717259339E-4</v>
      </c>
      <c r="M14" s="73">
        <f t="shared" si="12"/>
        <v>99355.805765511017</v>
      </c>
      <c r="N14" s="73">
        <f t="shared" si="5"/>
        <v>11.887875181695563</v>
      </c>
      <c r="O14" s="73">
        <f t="shared" si="6"/>
        <v>73876.59409036432</v>
      </c>
      <c r="P14" s="73">
        <f t="shared" si="7"/>
        <v>2435897.4034928074</v>
      </c>
      <c r="Q14" s="73">
        <f t="shared" si="10"/>
        <v>99349.861827920162</v>
      </c>
      <c r="R14" s="73">
        <f>SUM(Q14:$Q$102)</f>
        <v>6784158.5075828163</v>
      </c>
      <c r="S14" s="73">
        <f t="shared" si="8"/>
        <v>68.281450241509432</v>
      </c>
    </row>
    <row r="15" spans="1:23" ht="15" x14ac:dyDescent="0.25">
      <c r="A15" s="77">
        <v>13</v>
      </c>
      <c r="B15" s="61">
        <v>30339</v>
      </c>
      <c r="C15" s="61">
        <v>28997</v>
      </c>
      <c r="D15" s="61">
        <v>59336</v>
      </c>
      <c r="E15" s="118">
        <v>1.2979412456884065E-4</v>
      </c>
      <c r="F15" s="187">
        <v>1.3112278647481882E-4</v>
      </c>
      <c r="G15" s="75">
        <f t="shared" si="0"/>
        <v>3.8021674394103213</v>
      </c>
      <c r="H15" s="75">
        <f t="shared" si="1"/>
        <v>3.9378239452940562</v>
      </c>
      <c r="I15" s="75">
        <f t="shared" si="2"/>
        <v>7.7399913847043775</v>
      </c>
      <c r="J15" s="73">
        <f t="shared" si="3"/>
        <v>1.3044343037455132E-4</v>
      </c>
      <c r="K15" s="73">
        <f t="shared" si="4"/>
        <v>1.304349230002444E-4</v>
      </c>
      <c r="L15" s="73">
        <f t="shared" si="11"/>
        <v>1.2972797203421251E-4</v>
      </c>
      <c r="M15" s="73">
        <f t="shared" si="12"/>
        <v>99343.917890329321</v>
      </c>
      <c r="N15" s="73">
        <f t="shared" si="5"/>
        <v>12.88768500185688</v>
      </c>
      <c r="O15" s="73">
        <f t="shared" si="6"/>
        <v>72066.102234938808</v>
      </c>
      <c r="P15" s="73">
        <f t="shared" si="7"/>
        <v>2362020.809402443</v>
      </c>
      <c r="Q15" s="73">
        <f t="shared" si="10"/>
        <v>99337.474047828393</v>
      </c>
      <c r="R15" s="73">
        <f>SUM(Q15:$Q$102)</f>
        <v>6684808.645754897</v>
      </c>
      <c r="S15" s="73">
        <f t="shared" si="8"/>
        <v>67.289561230457906</v>
      </c>
    </row>
    <row r="16" spans="1:23" ht="15" x14ac:dyDescent="0.25">
      <c r="A16" s="77">
        <v>14</v>
      </c>
      <c r="B16" s="61">
        <v>30514</v>
      </c>
      <c r="C16" s="61">
        <v>29172</v>
      </c>
      <c r="D16" s="61">
        <v>59686</v>
      </c>
      <c r="E16" s="118">
        <v>1.5272770347295772E-4</v>
      </c>
      <c r="F16" s="187">
        <v>1.2777925697537274E-4</v>
      </c>
      <c r="G16" s="75">
        <f t="shared" si="0"/>
        <v>3.7275764844855734</v>
      </c>
      <c r="H16" s="75">
        <f t="shared" si="1"/>
        <v>4.6603331437738316</v>
      </c>
      <c r="I16" s="75">
        <f t="shared" si="2"/>
        <v>8.3879096282594041</v>
      </c>
      <c r="J16" s="73">
        <f t="shared" si="3"/>
        <v>1.4053395483462459E-4</v>
      </c>
      <c r="K16" s="73">
        <f t="shared" si="4"/>
        <v>1.4052408040088338E-4</v>
      </c>
      <c r="L16" s="73">
        <f t="shared" si="11"/>
        <v>1.3935181858302332E-4</v>
      </c>
      <c r="M16" s="73">
        <f t="shared" si="12"/>
        <v>99331.030205327465</v>
      </c>
      <c r="N16" s="73">
        <f t="shared" si="5"/>
        <v>13.841959700846928</v>
      </c>
      <c r="O16" s="73">
        <f t="shared" si="6"/>
        <v>70299.27145916436</v>
      </c>
      <c r="P16" s="73">
        <f t="shared" si="7"/>
        <v>2289954.7071675044</v>
      </c>
      <c r="Q16" s="73">
        <f t="shared" si="10"/>
        <v>99324.109225477034</v>
      </c>
      <c r="R16" s="73">
        <f>SUM(Q16:$Q$102)</f>
        <v>6585471.1717070686</v>
      </c>
      <c r="S16" s="73">
        <f t="shared" si="8"/>
        <v>66.298226828959912</v>
      </c>
    </row>
    <row r="17" spans="1:19" ht="15" x14ac:dyDescent="0.25">
      <c r="A17" s="77">
        <v>15</v>
      </c>
      <c r="B17" s="61">
        <v>30695</v>
      </c>
      <c r="C17" s="61">
        <v>29347</v>
      </c>
      <c r="D17" s="61">
        <v>60042</v>
      </c>
      <c r="E17" s="118">
        <v>1.7664320152300438E-4</v>
      </c>
      <c r="F17" s="187">
        <v>1.2574481885756379E-4</v>
      </c>
      <c r="G17" s="75">
        <f t="shared" si="0"/>
        <v>3.6902331990129249</v>
      </c>
      <c r="H17" s="75">
        <f t="shared" si="1"/>
        <v>5.422063070748619</v>
      </c>
      <c r="I17" s="75">
        <f t="shared" si="2"/>
        <v>9.1122962697615435</v>
      </c>
      <c r="J17" s="73">
        <f t="shared" si="3"/>
        <v>1.5176536873790918E-4</v>
      </c>
      <c r="K17" s="73">
        <f t="shared" si="4"/>
        <v>1.5175385295684851E-4</v>
      </c>
      <c r="L17" s="73">
        <f t="shared" si="11"/>
        <v>1.5125130177552295E-4</v>
      </c>
      <c r="M17" s="73">
        <f t="shared" si="12"/>
        <v>99317.188245626618</v>
      </c>
      <c r="N17" s="73">
        <f t="shared" si="5"/>
        <v>15.021854010832612</v>
      </c>
      <c r="O17" s="73">
        <f t="shared" si="6"/>
        <v>68575.097685698987</v>
      </c>
      <c r="P17" s="73">
        <f t="shared" si="7"/>
        <v>2219655.4357083398</v>
      </c>
      <c r="Q17" s="73">
        <f t="shared" si="10"/>
        <v>99309.677318621194</v>
      </c>
      <c r="R17" s="73">
        <f>SUM(Q17:$Q$102)</f>
        <v>6486147.0624815905</v>
      </c>
      <c r="S17" s="73">
        <f t="shared" si="8"/>
        <v>65.307397209437255</v>
      </c>
    </row>
    <row r="18" spans="1:19" ht="15" x14ac:dyDescent="0.25">
      <c r="A18" s="77">
        <v>16</v>
      </c>
      <c r="B18" s="61">
        <v>30850</v>
      </c>
      <c r="C18" s="61">
        <v>29485</v>
      </c>
      <c r="D18" s="61">
        <v>60335</v>
      </c>
      <c r="E18" s="118">
        <v>2.0737791730429046E-4</v>
      </c>
      <c r="F18" s="187">
        <v>1.29441889778668E-4</v>
      </c>
      <c r="G18" s="75">
        <f t="shared" si="0"/>
        <v>3.8165941201240261</v>
      </c>
      <c r="H18" s="75">
        <f t="shared" si="1"/>
        <v>6.397608748837361</v>
      </c>
      <c r="I18" s="75">
        <f t="shared" si="2"/>
        <v>10.214202868961387</v>
      </c>
      <c r="J18" s="73">
        <f t="shared" si="3"/>
        <v>1.6929150358765868E-4</v>
      </c>
      <c r="K18" s="73">
        <f t="shared" si="4"/>
        <v>1.6927717458969926E-4</v>
      </c>
      <c r="L18" s="73">
        <f t="shared" si="11"/>
        <v>1.702989813172417E-4</v>
      </c>
      <c r="M18" s="73">
        <f t="shared" si="12"/>
        <v>99302.166391615785</v>
      </c>
      <c r="N18" s="73">
        <f t="shared" si="5"/>
        <v>16.91105777908524</v>
      </c>
      <c r="O18" s="73">
        <f t="shared" si="6"/>
        <v>66892.415232102081</v>
      </c>
      <c r="P18" s="73">
        <f t="shared" si="7"/>
        <v>2151080.3380226404</v>
      </c>
      <c r="Q18" s="73">
        <f t="shared" si="10"/>
        <v>99293.710862726235</v>
      </c>
      <c r="R18" s="73">
        <f>SUM(Q18:$Q$102)</f>
        <v>6386837.385162971</v>
      </c>
      <c r="S18" s="73">
        <f t="shared" si="8"/>
        <v>64.317200895450156</v>
      </c>
    </row>
    <row r="19" spans="1:19" ht="15" x14ac:dyDescent="0.25">
      <c r="A19" s="77">
        <v>17</v>
      </c>
      <c r="B19" s="61">
        <v>31132</v>
      </c>
      <c r="C19" s="61">
        <v>29856</v>
      </c>
      <c r="D19" s="61">
        <v>60988</v>
      </c>
      <c r="E19" s="118">
        <v>2.5882741181209581E-4</v>
      </c>
      <c r="F19" s="187">
        <v>1.3920165794579231E-4</v>
      </c>
      <c r="G19" s="75">
        <f t="shared" si="0"/>
        <v>4.156004699629575</v>
      </c>
      <c r="H19" s="75">
        <f t="shared" si="1"/>
        <v>8.0578149845341667</v>
      </c>
      <c r="I19" s="75">
        <f t="shared" si="2"/>
        <v>12.213819684163742</v>
      </c>
      <c r="J19" s="73">
        <f t="shared" si="3"/>
        <v>2.0026594877949337E-4</v>
      </c>
      <c r="K19" s="73">
        <f t="shared" si="4"/>
        <v>2.0024589689304761E-4</v>
      </c>
      <c r="L19" s="73">
        <f t="shared" si="11"/>
        <v>2.0383522726370664E-4</v>
      </c>
      <c r="M19" s="73">
        <f t="shared" si="12"/>
        <v>99285.2553338367</v>
      </c>
      <c r="N19" s="73">
        <f t="shared" si="5"/>
        <v>20.237832584913122</v>
      </c>
      <c r="O19" s="73">
        <f t="shared" si="6"/>
        <v>65249.779045785581</v>
      </c>
      <c r="P19" s="73">
        <f t="shared" si="7"/>
        <v>2084187.9227905381</v>
      </c>
      <c r="Q19" s="73">
        <f t="shared" si="10"/>
        <v>99275.136417544243</v>
      </c>
      <c r="R19" s="73">
        <f>SUM(Q19:$Q$102)</f>
        <v>6287543.6743002431</v>
      </c>
      <c r="S19" s="73">
        <f t="shared" si="8"/>
        <v>63.328070750878453</v>
      </c>
    </row>
    <row r="20" spans="1:19" ht="15" x14ac:dyDescent="0.25">
      <c r="A20" s="77">
        <v>18</v>
      </c>
      <c r="B20" s="61">
        <v>29462</v>
      </c>
      <c r="C20" s="61">
        <v>28768</v>
      </c>
      <c r="D20" s="61">
        <v>58230</v>
      </c>
      <c r="E20" s="118">
        <v>3.4321909533564934E-4</v>
      </c>
      <c r="F20" s="187">
        <v>1.5167247377663689E-4</v>
      </c>
      <c r="G20" s="75">
        <f t="shared" si="0"/>
        <v>4.3633137256062904</v>
      </c>
      <c r="H20" s="75">
        <f t="shared" si="1"/>
        <v>10.1119209867789</v>
      </c>
      <c r="I20" s="75">
        <f t="shared" si="2"/>
        <v>14.475234712385191</v>
      </c>
      <c r="J20" s="73">
        <f t="shared" si="3"/>
        <v>2.4858723531487532E-4</v>
      </c>
      <c r="K20" s="73">
        <f t="shared" si="4"/>
        <v>2.4855634006815119E-4</v>
      </c>
      <c r="L20" s="73">
        <f t="shared" si="11"/>
        <v>2.537067013593215E-4</v>
      </c>
      <c r="M20" s="73">
        <f t="shared" si="12"/>
        <v>99265.017501251787</v>
      </c>
      <c r="N20" s="73">
        <f t="shared" si="5"/>
        <v>25.184200150615652</v>
      </c>
      <c r="O20" s="73">
        <f t="shared" si="6"/>
        <v>63645.345211946216</v>
      </c>
      <c r="P20" s="73">
        <f t="shared" si="7"/>
        <v>2018938.1437447527</v>
      </c>
      <c r="Q20" s="73">
        <f t="shared" si="10"/>
        <v>99252.425401176471</v>
      </c>
      <c r="R20" s="73">
        <f>SUM(Q20:$Q$102)</f>
        <v>6188268.5378826996</v>
      </c>
      <c r="S20" s="73">
        <f t="shared" si="8"/>
        <v>62.340879935921656</v>
      </c>
    </row>
    <row r="21" spans="1:19" ht="15" x14ac:dyDescent="0.25">
      <c r="A21" s="77">
        <v>19</v>
      </c>
      <c r="B21" s="61">
        <v>31180</v>
      </c>
      <c r="C21" s="61">
        <v>29347</v>
      </c>
      <c r="D21" s="61">
        <v>60527</v>
      </c>
      <c r="E21" s="118">
        <v>4.5650348414624618E-4</v>
      </c>
      <c r="F21" s="187">
        <v>1.6169848118218434E-4</v>
      </c>
      <c r="G21" s="75">
        <f t="shared" si="0"/>
        <v>4.7453653272535643</v>
      </c>
      <c r="H21" s="75">
        <f t="shared" si="1"/>
        <v>14.233778635679956</v>
      </c>
      <c r="I21" s="75">
        <f t="shared" si="2"/>
        <v>18.97914396293352</v>
      </c>
      <c r="J21" s="73">
        <f t="shared" si="3"/>
        <v>3.1356492082762271E-4</v>
      </c>
      <c r="K21" s="73">
        <f t="shared" si="4"/>
        <v>3.1351576448590546E-4</v>
      </c>
      <c r="L21" s="73">
        <f t="shared" si="11"/>
        <v>3.1239763041521337E-4</v>
      </c>
      <c r="M21" s="73">
        <f t="shared" si="12"/>
        <v>99239.833301101171</v>
      </c>
      <c r="N21" s="73">
        <f t="shared" si="5"/>
        <v>31.002288766074344</v>
      </c>
      <c r="O21" s="73">
        <f t="shared" si="6"/>
        <v>62077.266303761593</v>
      </c>
      <c r="P21" s="73">
        <f t="shared" si="7"/>
        <v>1955292.7985328063</v>
      </c>
      <c r="Q21" s="73">
        <f t="shared" si="10"/>
        <v>99224.332156718126</v>
      </c>
      <c r="R21" s="73">
        <f>SUM(Q21:$Q$102)</f>
        <v>6089016.1124815242</v>
      </c>
      <c r="S21" s="73">
        <f t="shared" si="8"/>
        <v>61.35657336310701</v>
      </c>
    </row>
    <row r="22" spans="1:19" ht="15" x14ac:dyDescent="0.25">
      <c r="A22" s="77">
        <v>20</v>
      </c>
      <c r="B22" s="61">
        <v>29806</v>
      </c>
      <c r="C22" s="61">
        <v>28389</v>
      </c>
      <c r="D22" s="61">
        <v>58195</v>
      </c>
      <c r="E22" s="118">
        <v>5.6731103824413174E-4</v>
      </c>
      <c r="F22" s="187">
        <v>1.6599864834446516E-4</v>
      </c>
      <c r="G22" s="75">
        <f t="shared" si="0"/>
        <v>4.7125356278510218</v>
      </c>
      <c r="H22" s="75">
        <f t="shared" si="1"/>
        <v>16.909272805904592</v>
      </c>
      <c r="I22" s="75">
        <f t="shared" si="2"/>
        <v>21.621808433755614</v>
      </c>
      <c r="J22" s="73">
        <f t="shared" si="3"/>
        <v>3.7154065527546378E-4</v>
      </c>
      <c r="K22" s="73">
        <f t="shared" si="4"/>
        <v>3.7147164259354604E-4</v>
      </c>
      <c r="L22" s="73">
        <f t="shared" si="11"/>
        <v>3.656903757004554E-4</v>
      </c>
      <c r="M22" s="73">
        <f t="shared" si="12"/>
        <v>99208.831012335097</v>
      </c>
      <c r="N22" s="73">
        <f t="shared" si="5"/>
        <v>36.279714685704676</v>
      </c>
      <c r="O22" s="73">
        <f t="shared" si="6"/>
        <v>60544.266841820128</v>
      </c>
      <c r="P22" s="73">
        <f t="shared" si="7"/>
        <v>1893215.5322290449</v>
      </c>
      <c r="Q22" s="73">
        <f t="shared" si="10"/>
        <v>99190.691154992237</v>
      </c>
      <c r="R22" s="73">
        <f>SUM(Q22:$Q$102)</f>
        <v>5989791.7803248065</v>
      </c>
      <c r="S22" s="73">
        <f t="shared" si="8"/>
        <v>60.37559075340851</v>
      </c>
    </row>
    <row r="23" spans="1:19" ht="15" x14ac:dyDescent="0.25">
      <c r="A23" s="77">
        <v>21</v>
      </c>
      <c r="B23" s="61">
        <v>28574</v>
      </c>
      <c r="C23" s="61">
        <v>27296</v>
      </c>
      <c r="D23" s="61">
        <v>55870</v>
      </c>
      <c r="E23" s="118">
        <v>6.3706892648281339E-4</v>
      </c>
      <c r="F23" s="187">
        <v>1.6567598166389189E-4</v>
      </c>
      <c r="G23" s="75">
        <f t="shared" si="0"/>
        <v>4.5222915954975926</v>
      </c>
      <c r="H23" s="75">
        <f t="shared" si="1"/>
        <v>18.203607505319908</v>
      </c>
      <c r="I23" s="75">
        <f t="shared" si="2"/>
        <v>22.7258991008175</v>
      </c>
      <c r="J23" s="73">
        <f t="shared" si="3"/>
        <v>4.0676390013992303E-4</v>
      </c>
      <c r="K23" s="73">
        <f t="shared" si="4"/>
        <v>4.066811829205319E-4</v>
      </c>
      <c r="L23" s="73">
        <f t="shared" si="11"/>
        <v>4.0149407676861486E-4</v>
      </c>
      <c r="M23" s="73">
        <f t="shared" si="12"/>
        <v>99172.551297649392</v>
      </c>
      <c r="N23" s="73">
        <f t="shared" si="5"/>
        <v>39.817191924041254</v>
      </c>
      <c r="O23" s="73">
        <f t="shared" si="6"/>
        <v>59045.97696208024</v>
      </c>
      <c r="P23" s="73">
        <f t="shared" si="7"/>
        <v>1832671.2653872245</v>
      </c>
      <c r="Q23" s="73">
        <f t="shared" si="10"/>
        <v>99152.642701687379</v>
      </c>
      <c r="R23" s="73">
        <f>SUM(Q23:$Q$102)</f>
        <v>5890601.0891698143</v>
      </c>
      <c r="S23" s="73">
        <f t="shared" si="8"/>
        <v>59.397494690745489</v>
      </c>
    </row>
    <row r="24" spans="1:19" ht="15" x14ac:dyDescent="0.25">
      <c r="A24" s="77">
        <v>22</v>
      </c>
      <c r="B24" s="61">
        <v>28565</v>
      </c>
      <c r="C24" s="61">
        <v>27171</v>
      </c>
      <c r="D24" s="61">
        <v>55736</v>
      </c>
      <c r="E24" s="118">
        <v>6.5966583887247759E-4</v>
      </c>
      <c r="F24" s="187">
        <v>1.6478680343969554E-4</v>
      </c>
      <c r="G24" s="75">
        <f t="shared" si="0"/>
        <v>4.4774222362599678</v>
      </c>
      <c r="H24" s="75">
        <f t="shared" si="1"/>
        <v>18.843354687392324</v>
      </c>
      <c r="I24" s="75">
        <f t="shared" si="2"/>
        <v>23.320776923652293</v>
      </c>
      <c r="J24" s="73">
        <f t="shared" si="3"/>
        <v>4.1841497279410599E-4</v>
      </c>
      <c r="K24" s="73">
        <f t="shared" si="4"/>
        <v>4.183274494566902E-4</v>
      </c>
      <c r="L24" s="73">
        <f t="shared" si="11"/>
        <v>4.1760962749900116E-4</v>
      </c>
      <c r="M24" s="73">
        <f t="shared" si="12"/>
        <v>99132.734105725351</v>
      </c>
      <c r="N24" s="73">
        <f t="shared" si="5"/>
        <v>41.398784162855009</v>
      </c>
      <c r="O24" s="73">
        <f t="shared" si="6"/>
        <v>57582.70278251019</v>
      </c>
      <c r="P24" s="73">
        <f t="shared" si="7"/>
        <v>1773625.2884251443</v>
      </c>
      <c r="Q24" s="73">
        <f t="shared" si="10"/>
        <v>99112.034713643923</v>
      </c>
      <c r="R24" s="73">
        <f>SUM(Q24:$Q$102)</f>
        <v>5791448.4464681251</v>
      </c>
      <c r="S24" s="73">
        <f t="shared" si="8"/>
        <v>58.421151183942214</v>
      </c>
    </row>
    <row r="25" spans="1:19" ht="15" x14ac:dyDescent="0.25">
      <c r="A25" s="77">
        <v>23</v>
      </c>
      <c r="B25" s="61">
        <v>29003</v>
      </c>
      <c r="C25" s="61">
        <v>27554</v>
      </c>
      <c r="D25" s="61">
        <v>56557</v>
      </c>
      <c r="E25" s="118">
        <v>6.6244302602565437E-4</v>
      </c>
      <c r="F25" s="187">
        <v>1.6719074540947056E-4</v>
      </c>
      <c r="G25" s="75">
        <f t="shared" si="0"/>
        <v>4.6067737990125517</v>
      </c>
      <c r="H25" s="75">
        <f t="shared" si="1"/>
        <v>19.212835083822053</v>
      </c>
      <c r="I25" s="75">
        <f t="shared" si="2"/>
        <v>23.819608882834604</v>
      </c>
      <c r="J25" s="73">
        <f t="shared" si="3"/>
        <v>4.2116110972708248E-4</v>
      </c>
      <c r="K25" s="73">
        <f t="shared" si="4"/>
        <v>4.21072433836156E-4</v>
      </c>
      <c r="L25" s="73">
        <f t="shared" si="11"/>
        <v>4.243641210279388E-4</v>
      </c>
      <c r="M25" s="73">
        <f t="shared" si="12"/>
        <v>99091.335321562496</v>
      </c>
      <c r="N25" s="73">
        <f t="shared" si="5"/>
        <v>42.050807415216696</v>
      </c>
      <c r="O25" s="73">
        <f t="shared" si="6"/>
        <v>56154.786040439816</v>
      </c>
      <c r="P25" s="73">
        <f t="shared" si="7"/>
        <v>1716042.5856426344</v>
      </c>
      <c r="Q25" s="73">
        <f t="shared" si="10"/>
        <v>99070.309917854887</v>
      </c>
      <c r="R25" s="73">
        <f>SUM(Q25:$Q$102)</f>
        <v>5692336.4117544824</v>
      </c>
      <c r="S25" s="73">
        <f t="shared" si="8"/>
        <v>57.445349719854036</v>
      </c>
    </row>
    <row r="26" spans="1:19" ht="15" x14ac:dyDescent="0.25">
      <c r="A26" s="77">
        <v>24</v>
      </c>
      <c r="B26" s="61">
        <v>28876</v>
      </c>
      <c r="C26" s="61">
        <v>27471</v>
      </c>
      <c r="D26" s="61">
        <v>56347</v>
      </c>
      <c r="E26" s="118">
        <v>6.7372869329094013E-4</v>
      </c>
      <c r="F26" s="187">
        <v>1.7485648807009785E-4</v>
      </c>
      <c r="G26" s="75">
        <f t="shared" si="0"/>
        <v>4.8034825837736586</v>
      </c>
      <c r="H26" s="75">
        <f t="shared" si="1"/>
        <v>19.454589747469186</v>
      </c>
      <c r="I26" s="75">
        <f t="shared" si="2"/>
        <v>24.258072331242843</v>
      </c>
      <c r="J26" s="73">
        <f t="shared" si="3"/>
        <v>4.3051222480775984E-4</v>
      </c>
      <c r="K26" s="73">
        <f t="shared" si="4"/>
        <v>4.3041956771705525E-4</v>
      </c>
      <c r="L26" s="73">
        <f t="shared" si="11"/>
        <v>4.338248867723916E-4</v>
      </c>
      <c r="M26" s="73">
        <f t="shared" si="12"/>
        <v>99049.284514147279</v>
      </c>
      <c r="N26" s="73">
        <f t="shared" si="5"/>
        <v>42.97004463923804</v>
      </c>
      <c r="O26" s="73">
        <f t="shared" si="6"/>
        <v>54761.908257580726</v>
      </c>
      <c r="P26" s="73">
        <f t="shared" si="7"/>
        <v>1659887.7996021947</v>
      </c>
      <c r="Q26" s="73">
        <f t="shared" si="10"/>
        <v>99027.799491827667</v>
      </c>
      <c r="R26" s="73">
        <f>SUM(Q26:$Q$102)</f>
        <v>5593266.1018366264</v>
      </c>
      <c r="S26" s="73">
        <f t="shared" si="8"/>
        <v>56.469525542486238</v>
      </c>
    </row>
    <row r="27" spans="1:19" ht="15" x14ac:dyDescent="0.25">
      <c r="A27" s="77">
        <v>25</v>
      </c>
      <c r="B27" s="61">
        <v>27810</v>
      </c>
      <c r="C27" s="61">
        <v>26483</v>
      </c>
      <c r="D27" s="61">
        <v>54293</v>
      </c>
      <c r="E27" s="118">
        <v>7.0343961129034325E-4</v>
      </c>
      <c r="F27" s="187">
        <v>1.8781577129914416E-4</v>
      </c>
      <c r="G27" s="75">
        <f t="shared" si="0"/>
        <v>4.973925071315235</v>
      </c>
      <c r="H27" s="75">
        <f t="shared" si="1"/>
        <v>19.562655589984445</v>
      </c>
      <c r="I27" s="75">
        <f t="shared" si="2"/>
        <v>24.536580661299681</v>
      </c>
      <c r="J27" s="73">
        <f t="shared" si="3"/>
        <v>4.5192899013316045E-4</v>
      </c>
      <c r="K27" s="73">
        <f t="shared" si="4"/>
        <v>4.5182688560896356E-4</v>
      </c>
      <c r="L27" s="73">
        <f t="shared" si="11"/>
        <v>4.5376636751075824E-4</v>
      </c>
      <c r="M27" s="73">
        <f t="shared" si="12"/>
        <v>99006.314469508041</v>
      </c>
      <c r="N27" s="73">
        <f t="shared" si="5"/>
        <v>44.925735677446937</v>
      </c>
      <c r="O27" s="73">
        <f t="shared" si="6"/>
        <v>53403.07432090873</v>
      </c>
      <c r="P27" s="73">
        <f t="shared" si="7"/>
        <v>1605125.8913446139</v>
      </c>
      <c r="Q27" s="73">
        <f t="shared" si="10"/>
        <v>98983.851601669317</v>
      </c>
      <c r="R27" s="73">
        <f>SUM(Q27:$Q$102)</f>
        <v>5494238.3023447981</v>
      </c>
      <c r="S27" s="73">
        <f t="shared" si="8"/>
        <v>55.493817053829567</v>
      </c>
    </row>
    <row r="28" spans="1:19" ht="15" x14ac:dyDescent="0.25">
      <c r="A28" s="77">
        <v>26</v>
      </c>
      <c r="B28" s="61">
        <v>27504</v>
      </c>
      <c r="C28" s="61">
        <v>26254</v>
      </c>
      <c r="D28" s="61">
        <v>53758</v>
      </c>
      <c r="E28" s="118">
        <v>7.4388793606496224E-4</v>
      </c>
      <c r="F28" s="187">
        <v>2.0472980485080597E-4</v>
      </c>
      <c r="G28" s="75">
        <f t="shared" si="0"/>
        <v>5.3749762965530596</v>
      </c>
      <c r="H28" s="75">
        <f t="shared" si="1"/>
        <v>20.459893793530721</v>
      </c>
      <c r="I28" s="75">
        <f t="shared" si="2"/>
        <v>25.834870090083783</v>
      </c>
      <c r="J28" s="73">
        <f t="shared" si="3"/>
        <v>4.8057721809002904E-4</v>
      </c>
      <c r="K28" s="73">
        <f t="shared" si="4"/>
        <v>4.8046175935512192E-4</v>
      </c>
      <c r="L28" s="73">
        <f t="shared" si="11"/>
        <v>4.8086446167929154E-4</v>
      </c>
      <c r="M28" s="73">
        <f t="shared" si="12"/>
        <v>98961.388733830594</v>
      </c>
      <c r="N28" s="73">
        <f t="shared" si="5"/>
        <v>47.587014920529327</v>
      </c>
      <c r="O28" s="73">
        <f t="shared" si="6"/>
        <v>52076.918831083152</v>
      </c>
      <c r="P28" s="73">
        <f t="shared" si="7"/>
        <v>1551722.8170237052</v>
      </c>
      <c r="Q28" s="73">
        <f t="shared" si="10"/>
        <v>98937.595226370322</v>
      </c>
      <c r="R28" s="73">
        <f>SUM(Q28:$Q$102)</f>
        <v>5395254.4507431285</v>
      </c>
      <c r="S28" s="73">
        <f t="shared" si="8"/>
        <v>54.518782727012457</v>
      </c>
    </row>
    <row r="29" spans="1:19" ht="15" x14ac:dyDescent="0.25">
      <c r="A29" s="77">
        <v>27</v>
      </c>
      <c r="B29" s="61">
        <v>28254</v>
      </c>
      <c r="C29" s="61">
        <v>26295</v>
      </c>
      <c r="D29" s="61">
        <v>54549</v>
      </c>
      <c r="E29" s="118">
        <v>7.7971570975567226E-4</v>
      </c>
      <c r="F29" s="187">
        <v>2.2358957687213554E-4</v>
      </c>
      <c r="G29" s="75">
        <f t="shared" si="0"/>
        <v>5.8792879238528037</v>
      </c>
      <c r="H29" s="75">
        <f t="shared" si="1"/>
        <v>22.030087663436763</v>
      </c>
      <c r="I29" s="75">
        <f t="shared" si="2"/>
        <v>27.909375587289567</v>
      </c>
      <c r="J29" s="73">
        <f t="shared" si="3"/>
        <v>5.116386292560737E-4</v>
      </c>
      <c r="K29" s="73">
        <f t="shared" si="4"/>
        <v>5.1150776453212643E-4</v>
      </c>
      <c r="L29" s="73">
        <f t="shared" si="11"/>
        <v>5.07088664521247E-4</v>
      </c>
      <c r="M29" s="73">
        <f t="shared" si="12"/>
        <v>98913.801718910065</v>
      </c>
      <c r="N29" s="73">
        <f t="shared" si="5"/>
        <v>50.158067616357584</v>
      </c>
      <c r="O29" s="73">
        <f t="shared" si="6"/>
        <v>50782.318918579062</v>
      </c>
      <c r="P29" s="73">
        <f t="shared" si="7"/>
        <v>1499645.8981926218</v>
      </c>
      <c r="Q29" s="73">
        <f t="shared" si="10"/>
        <v>98888.722685101879</v>
      </c>
      <c r="R29" s="73">
        <f>SUM(Q29:$Q$102)</f>
        <v>5296316.8555167587</v>
      </c>
      <c r="S29" s="73">
        <f t="shared" si="8"/>
        <v>53.544770936695521</v>
      </c>
    </row>
    <row r="30" spans="1:19" ht="15" x14ac:dyDescent="0.25">
      <c r="A30" s="77">
        <v>28</v>
      </c>
      <c r="B30" s="61">
        <v>29959</v>
      </c>
      <c r="C30" s="61">
        <v>28185</v>
      </c>
      <c r="D30" s="61">
        <v>58144</v>
      </c>
      <c r="E30" s="118">
        <v>8.0089359582926137E-4</v>
      </c>
      <c r="F30" s="187">
        <v>2.4241617864827528E-4</v>
      </c>
      <c r="G30" s="75">
        <f t="shared" si="0"/>
        <v>6.8324999952016388</v>
      </c>
      <c r="H30" s="75">
        <f t="shared" si="1"/>
        <v>23.993971237448843</v>
      </c>
      <c r="I30" s="75">
        <f t="shared" si="2"/>
        <v>30.826471232650484</v>
      </c>
      <c r="J30" s="73">
        <f t="shared" si="3"/>
        <v>5.3017458779324584E-4</v>
      </c>
      <c r="K30" s="73">
        <f t="shared" si="4"/>
        <v>5.3003407008067605E-4</v>
      </c>
      <c r="L30" s="73">
        <f t="shared" si="11"/>
        <v>5.2800905990600471E-4</v>
      </c>
      <c r="M30" s="73">
        <f t="shared" si="12"/>
        <v>98863.643651293707</v>
      </c>
      <c r="N30" s="73">
        <f t="shared" si="5"/>
        <v>52.200899543197011</v>
      </c>
      <c r="O30" s="73">
        <f t="shared" si="6"/>
        <v>49518.602712485219</v>
      </c>
      <c r="P30" s="73">
        <f t="shared" si="7"/>
        <v>1448863.5792740425</v>
      </c>
      <c r="Q30" s="73">
        <f t="shared" si="10"/>
        <v>98837.543201522116</v>
      </c>
      <c r="R30" s="73">
        <f>SUM(Q30:$Q$102)</f>
        <v>5197428.1328316582</v>
      </c>
      <c r="S30" s="73">
        <f t="shared" si="8"/>
        <v>52.571682985544562</v>
      </c>
    </row>
    <row r="31" spans="1:19" ht="15" x14ac:dyDescent="0.25">
      <c r="A31" s="77">
        <v>29</v>
      </c>
      <c r="B31" s="61">
        <v>30344</v>
      </c>
      <c r="C31" s="61">
        <v>28798</v>
      </c>
      <c r="D31" s="61">
        <v>59142</v>
      </c>
      <c r="E31" s="118">
        <v>8.1041288797021466E-4</v>
      </c>
      <c r="F31" s="187">
        <v>2.5979017355356131E-4</v>
      </c>
      <c r="G31" s="75">
        <f t="shared" si="0"/>
        <v>7.4814374179954584</v>
      </c>
      <c r="H31" s="75">
        <f t="shared" si="1"/>
        <v>24.591168672568195</v>
      </c>
      <c r="I31" s="75">
        <f t="shared" si="2"/>
        <v>32.072606090563653</v>
      </c>
      <c r="J31" s="73">
        <f t="shared" si="3"/>
        <v>5.4229830054045611E-4</v>
      </c>
      <c r="K31" s="73">
        <f t="shared" si="4"/>
        <v>5.421512833940767E-4</v>
      </c>
      <c r="L31" s="73">
        <f t="shared" si="11"/>
        <v>5.4333318687278212E-4</v>
      </c>
      <c r="M31" s="73">
        <f t="shared" si="12"/>
        <v>98811.44275175051</v>
      </c>
      <c r="N31" s="73">
        <f t="shared" si="5"/>
        <v>53.687536089812056</v>
      </c>
      <c r="O31" s="73">
        <f t="shared" si="6"/>
        <v>48285.323357677211</v>
      </c>
      <c r="P31" s="73">
        <f t="shared" si="7"/>
        <v>1399344.9765615575</v>
      </c>
      <c r="Q31" s="73">
        <f t="shared" si="10"/>
        <v>98784.598983705597</v>
      </c>
      <c r="R31" s="73">
        <f>SUM(Q31:$Q$102)</f>
        <v>5098590.5896301353</v>
      </c>
      <c r="S31" s="73">
        <f t="shared" si="8"/>
        <v>51.599191830845022</v>
      </c>
    </row>
    <row r="32" spans="1:19" ht="15" x14ac:dyDescent="0.25">
      <c r="A32" s="77">
        <v>30</v>
      </c>
      <c r="B32" s="61">
        <v>31117</v>
      </c>
      <c r="C32" s="61">
        <v>28896</v>
      </c>
      <c r="D32" s="61">
        <v>60013</v>
      </c>
      <c r="E32" s="118">
        <v>8.2073377002858563E-4</v>
      </c>
      <c r="F32" s="187">
        <v>2.7514896634531802E-4</v>
      </c>
      <c r="G32" s="75">
        <f t="shared" si="0"/>
        <v>7.950704531514309</v>
      </c>
      <c r="H32" s="75">
        <f t="shared" si="1"/>
        <v>25.538772721979498</v>
      </c>
      <c r="I32" s="75">
        <f t="shared" si="2"/>
        <v>33.48947725349381</v>
      </c>
      <c r="J32" s="73">
        <f t="shared" si="3"/>
        <v>5.5803704619822054E-4</v>
      </c>
      <c r="K32" s="73">
        <f t="shared" si="4"/>
        <v>5.5788137248424796E-4</v>
      </c>
      <c r="L32" s="73">
        <f t="shared" si="11"/>
        <v>5.5806349046391831E-4</v>
      </c>
      <c r="M32" s="73">
        <f t="shared" si="12"/>
        <v>98757.755215660698</v>
      </c>
      <c r="N32" s="73">
        <f t="shared" si="5"/>
        <v>55.113097586028744</v>
      </c>
      <c r="O32" s="73">
        <f t="shared" si="6"/>
        <v>47082.037403959133</v>
      </c>
      <c r="P32" s="73">
        <f t="shared" si="7"/>
        <v>1351059.6532038804</v>
      </c>
      <c r="Q32" s="73">
        <f t="shared" si="10"/>
        <v>98730.198666867684</v>
      </c>
      <c r="R32" s="73">
        <f>SUM(Q32:$Q$102)</f>
        <v>4999805.9906464303</v>
      </c>
      <c r="S32" s="73">
        <f t="shared" si="8"/>
        <v>50.626970810830827</v>
      </c>
    </row>
    <row r="33" spans="1:19" ht="15" x14ac:dyDescent="0.25">
      <c r="A33" s="77">
        <v>31</v>
      </c>
      <c r="B33" s="61">
        <v>32141</v>
      </c>
      <c r="C33" s="61">
        <v>29688</v>
      </c>
      <c r="D33" s="61">
        <v>61829</v>
      </c>
      <c r="E33" s="118">
        <v>8.4468545677432601E-4</v>
      </c>
      <c r="F33" s="187">
        <v>2.889794962586484E-4</v>
      </c>
      <c r="G33" s="75">
        <f t="shared" si="0"/>
        <v>8.5792232849267531</v>
      </c>
      <c r="H33" s="75">
        <f t="shared" si="1"/>
        <v>27.149035266183613</v>
      </c>
      <c r="I33" s="75">
        <f t="shared" si="2"/>
        <v>35.728258551110365</v>
      </c>
      <c r="J33" s="73">
        <f t="shared" si="3"/>
        <v>5.7785599882110921E-4</v>
      </c>
      <c r="K33" s="73">
        <f t="shared" si="4"/>
        <v>5.7768907219801768E-4</v>
      </c>
      <c r="L33" s="73">
        <f t="shared" si="11"/>
        <v>5.7890885680158969E-4</v>
      </c>
      <c r="M33" s="73">
        <f t="shared" si="12"/>
        <v>98702.642118074669</v>
      </c>
      <c r="N33" s="73">
        <f t="shared" si="5"/>
        <v>57.139833711873507</v>
      </c>
      <c r="O33" s="73">
        <f t="shared" si="6"/>
        <v>45908.061110075447</v>
      </c>
      <c r="P33" s="73">
        <f t="shared" si="7"/>
        <v>1303977.6157999211</v>
      </c>
      <c r="Q33" s="73">
        <f t="shared" si="10"/>
        <v>98674.072201218733</v>
      </c>
      <c r="R33" s="73">
        <f>SUM(Q33:$Q$102)</f>
        <v>4901075.7919795634</v>
      </c>
      <c r="S33" s="73">
        <f t="shared" si="8"/>
        <v>49.654960463130969</v>
      </c>
    </row>
    <row r="34" spans="1:19" ht="15" x14ac:dyDescent="0.25">
      <c r="A34" s="77">
        <v>32</v>
      </c>
      <c r="B34" s="61">
        <v>32892</v>
      </c>
      <c r="C34" s="61">
        <v>29986</v>
      </c>
      <c r="D34" s="61">
        <v>62878</v>
      </c>
      <c r="E34" s="118">
        <v>8.8950791241464535E-4</v>
      </c>
      <c r="F34" s="187">
        <v>3.0297823152033488E-4</v>
      </c>
      <c r="G34" s="75">
        <f t="shared" si="0"/>
        <v>9.0851052503687626</v>
      </c>
      <c r="H34" s="75">
        <f t="shared" si="1"/>
        <v>29.257694255142514</v>
      </c>
      <c r="I34" s="75">
        <f t="shared" si="2"/>
        <v>38.34279950551128</v>
      </c>
      <c r="J34" s="73">
        <f t="shared" si="3"/>
        <v>6.0979674139621614E-4</v>
      </c>
      <c r="K34" s="73">
        <f t="shared" si="4"/>
        <v>6.0961085314992225E-4</v>
      </c>
      <c r="L34" s="73">
        <f t="shared" si="11"/>
        <v>6.0877649988952528E-4</v>
      </c>
      <c r="M34" s="73">
        <f t="shared" si="12"/>
        <v>98645.502284362796</v>
      </c>
      <c r="N34" s="73">
        <f t="shared" si="5"/>
        <v>60.053063610524987</v>
      </c>
      <c r="O34" s="73">
        <f t="shared" si="6"/>
        <v>44762.423928683151</v>
      </c>
      <c r="P34" s="73">
        <f t="shared" si="7"/>
        <v>1258069.554689846</v>
      </c>
      <c r="Q34" s="73">
        <f t="shared" si="10"/>
        <v>98615.475752557541</v>
      </c>
      <c r="R34" s="73">
        <f>SUM(Q34:$Q$102)</f>
        <v>4802401.719778345</v>
      </c>
      <c r="S34" s="73">
        <f t="shared" si="8"/>
        <v>48.683433188211538</v>
      </c>
    </row>
    <row r="35" spans="1:19" ht="15" x14ac:dyDescent="0.25">
      <c r="A35" s="77">
        <v>33</v>
      </c>
      <c r="B35" s="61">
        <v>33352</v>
      </c>
      <c r="C35" s="61">
        <v>30826</v>
      </c>
      <c r="D35" s="61">
        <v>64178</v>
      </c>
      <c r="E35" s="118">
        <v>9.5612330256203469E-4</v>
      </c>
      <c r="F35" s="187">
        <v>3.200626925096408E-4</v>
      </c>
      <c r="G35" s="75">
        <f t="shared" si="0"/>
        <v>9.8662525593021879</v>
      </c>
      <c r="H35" s="75">
        <f t="shared" si="1"/>
        <v>31.888624387048981</v>
      </c>
      <c r="I35" s="75">
        <f t="shared" si="2"/>
        <v>41.754876946351168</v>
      </c>
      <c r="J35" s="73">
        <f t="shared" si="3"/>
        <v>6.5061044199493862E-4</v>
      </c>
      <c r="K35" s="73">
        <f t="shared" si="4"/>
        <v>6.5039884091377953E-4</v>
      </c>
      <c r="L35" s="73">
        <f t="shared" si="11"/>
        <v>6.5058188425084378E-4</v>
      </c>
      <c r="M35" s="73">
        <f t="shared" si="12"/>
        <v>98585.449220752271</v>
      </c>
      <c r="N35" s="73">
        <f t="shared" si="5"/>
        <v>64.137907313750475</v>
      </c>
      <c r="O35" s="73">
        <f t="shared" si="6"/>
        <v>43644.071821382706</v>
      </c>
      <c r="P35" s="73">
        <f t="shared" si="7"/>
        <v>1213307.1307611628</v>
      </c>
      <c r="Q35" s="73">
        <f t="shared" si="10"/>
        <v>98553.380267095403</v>
      </c>
      <c r="R35" s="73">
        <f>SUM(Q35:$Q$102)</f>
        <v>4703786.2440257873</v>
      </c>
      <c r="S35" s="73">
        <f t="shared" si="8"/>
        <v>47.712783998103838</v>
      </c>
    </row>
    <row r="36" spans="1:19" ht="15" x14ac:dyDescent="0.25">
      <c r="A36" s="77">
        <v>34</v>
      </c>
      <c r="B36" s="61">
        <v>35602</v>
      </c>
      <c r="C36" s="61">
        <v>33243</v>
      </c>
      <c r="D36" s="61">
        <v>68845</v>
      </c>
      <c r="E36" s="118">
        <v>1.0417476066890224E-3</v>
      </c>
      <c r="F36" s="187">
        <v>3.4411768496713072E-4</v>
      </c>
      <c r="G36" s="75">
        <f t="shared" si="0"/>
        <v>11.439504201362327</v>
      </c>
      <c r="H36" s="75">
        <f t="shared" si="1"/>
        <v>37.088298293342575</v>
      </c>
      <c r="I36" s="75">
        <f t="shared" si="2"/>
        <v>48.5278024947049</v>
      </c>
      <c r="J36" s="73">
        <f t="shared" si="3"/>
        <v>7.0488492257542157E-4</v>
      </c>
      <c r="K36" s="73">
        <f t="shared" si="4"/>
        <v>7.0463654955998933E-4</v>
      </c>
      <c r="L36" s="73">
        <f t="shared" si="11"/>
        <v>7.0580821797464977E-4</v>
      </c>
      <c r="M36" s="73">
        <f t="shared" si="12"/>
        <v>98521.31131343852</v>
      </c>
      <c r="N36" s="73">
        <f t="shared" si="5"/>
        <v>69.537151170661673</v>
      </c>
      <c r="O36" s="73">
        <f t="shared" si="6"/>
        <v>42551.880759903201</v>
      </c>
      <c r="P36" s="73">
        <f t="shared" si="7"/>
        <v>1169663.0589397806</v>
      </c>
      <c r="Q36" s="73">
        <f t="shared" si="10"/>
        <v>98486.542737853189</v>
      </c>
      <c r="R36" s="73">
        <f>SUM(Q36:$Q$102)</f>
        <v>4605232.8637586925</v>
      </c>
      <c r="S36" s="73">
        <f t="shared" si="8"/>
        <v>46.743519776218498</v>
      </c>
    </row>
    <row r="37" spans="1:19" ht="15" x14ac:dyDescent="0.25">
      <c r="A37" s="77">
        <v>35</v>
      </c>
      <c r="B37" s="61">
        <v>39196</v>
      </c>
      <c r="C37" s="61">
        <v>36055</v>
      </c>
      <c r="D37" s="61">
        <v>75251</v>
      </c>
      <c r="E37" s="118">
        <v>1.1439355647638663E-3</v>
      </c>
      <c r="F37" s="187">
        <v>3.7950984564226871E-4</v>
      </c>
      <c r="G37" s="75">
        <f t="shared" si="0"/>
        <v>13.683227484631999</v>
      </c>
      <c r="H37" s="75">
        <f t="shared" si="1"/>
        <v>44.837698396484505</v>
      </c>
      <c r="I37" s="75">
        <f t="shared" si="2"/>
        <v>58.520925881116504</v>
      </c>
      <c r="J37" s="73">
        <f t="shared" si="3"/>
        <v>7.7767638810270301E-4</v>
      </c>
      <c r="K37" s="73">
        <f t="shared" si="4"/>
        <v>7.7737407619238308E-4</v>
      </c>
      <c r="L37" s="73">
        <f t="shared" si="11"/>
        <v>7.7508485099783296E-4</v>
      </c>
      <c r="M37" s="73">
        <f t="shared" si="12"/>
        <v>98451.774162267859</v>
      </c>
      <c r="N37" s="73">
        <f t="shared" si="5"/>
        <v>76.308478707040194</v>
      </c>
      <c r="O37" s="73">
        <f t="shared" si="6"/>
        <v>41484.729066119595</v>
      </c>
      <c r="P37" s="73">
        <f t="shared" si="7"/>
        <v>1127111.1781798773</v>
      </c>
      <c r="Q37" s="73">
        <f t="shared" si="10"/>
        <v>98413.619922914339</v>
      </c>
      <c r="R37" s="73">
        <f>SUM(Q37:$Q$102)</f>
        <v>4506746.3210208397</v>
      </c>
      <c r="S37" s="73">
        <f t="shared" si="8"/>
        <v>45.776181885689908</v>
      </c>
    </row>
    <row r="38" spans="1:19" ht="15" x14ac:dyDescent="0.25">
      <c r="A38" s="77">
        <v>36</v>
      </c>
      <c r="B38" s="61">
        <v>39613</v>
      </c>
      <c r="C38" s="61">
        <v>36699</v>
      </c>
      <c r="D38" s="61">
        <v>76312</v>
      </c>
      <c r="E38" s="118">
        <v>1.2639848835480456E-3</v>
      </c>
      <c r="F38" s="187">
        <v>4.3041307512926608E-4</v>
      </c>
      <c r="G38" s="75">
        <f t="shared" si="0"/>
        <v>15.795729444168936</v>
      </c>
      <c r="H38" s="75">
        <f t="shared" si="1"/>
        <v>50.070233191988727</v>
      </c>
      <c r="I38" s="75">
        <f t="shared" si="2"/>
        <v>65.865962636157661</v>
      </c>
      <c r="J38" s="73">
        <f t="shared" si="3"/>
        <v>8.631140926218375E-4</v>
      </c>
      <c r="K38" s="73">
        <f t="shared" si="4"/>
        <v>8.6274171679545653E-4</v>
      </c>
      <c r="L38" s="73">
        <f t="shared" si="11"/>
        <v>8.6326265192269264E-4</v>
      </c>
      <c r="M38" s="73">
        <f t="shared" si="12"/>
        <v>98375.465683560818</v>
      </c>
      <c r="N38" s="73">
        <f t="shared" si="5"/>
        <v>84.923865390126593</v>
      </c>
      <c r="O38" s="73">
        <f t="shared" si="6"/>
        <v>40441.536469339211</v>
      </c>
      <c r="P38" s="73">
        <f t="shared" si="7"/>
        <v>1085626.4491137576</v>
      </c>
      <c r="Q38" s="73">
        <f t="shared" si="10"/>
        <v>98333.003750865755</v>
      </c>
      <c r="R38" s="73">
        <f>SUM(Q38:$Q$102)</f>
        <v>4408332.7010979261</v>
      </c>
      <c r="S38" s="73">
        <f t="shared" si="8"/>
        <v>44.811301989440921</v>
      </c>
    </row>
    <row r="39" spans="1:19" ht="15" x14ac:dyDescent="0.25">
      <c r="A39" s="77">
        <v>37</v>
      </c>
      <c r="B39" s="61">
        <v>41233</v>
      </c>
      <c r="C39" s="61">
        <v>38392</v>
      </c>
      <c r="D39" s="61">
        <v>79625</v>
      </c>
      <c r="E39" s="118">
        <v>1.4075172312948674E-3</v>
      </c>
      <c r="F39" s="187">
        <v>4.9983767199686369E-4</v>
      </c>
      <c r="G39" s="75">
        <f t="shared" si="0"/>
        <v>19.18976790330359</v>
      </c>
      <c r="H39" s="75">
        <f t="shared" si="1"/>
        <v>58.03615799798127</v>
      </c>
      <c r="I39" s="75">
        <f t="shared" si="2"/>
        <v>77.225925901284853</v>
      </c>
      <c r="J39" s="73">
        <f t="shared" si="3"/>
        <v>9.6987034098944866E-4</v>
      </c>
      <c r="K39" s="73">
        <f t="shared" si="4"/>
        <v>9.6940016876467805E-4</v>
      </c>
      <c r="L39" s="73">
        <f t="shared" si="11"/>
        <v>9.7216877684684155E-4</v>
      </c>
      <c r="M39" s="73">
        <f t="shared" si="12"/>
        <v>98290.541818170692</v>
      </c>
      <c r="N39" s="73">
        <f t="shared" si="5"/>
        <v>95.554995814978611</v>
      </c>
      <c r="O39" s="73">
        <f t="shared" si="6"/>
        <v>39421.097367140363</v>
      </c>
      <c r="P39" s="73">
        <f t="shared" si="7"/>
        <v>1045184.9126444184</v>
      </c>
      <c r="Q39" s="73">
        <f t="shared" si="10"/>
        <v>98242.764320263203</v>
      </c>
      <c r="R39" s="73">
        <f>SUM(Q39:$Q$102)</f>
        <v>4309999.6973470598</v>
      </c>
      <c r="S39" s="73">
        <f t="shared" si="8"/>
        <v>43.849587331812657</v>
      </c>
    </row>
    <row r="40" spans="1:19" ht="15" x14ac:dyDescent="0.25">
      <c r="A40" s="77">
        <v>38</v>
      </c>
      <c r="B40" s="61">
        <v>42112</v>
      </c>
      <c r="C40" s="61">
        <v>38805</v>
      </c>
      <c r="D40" s="61">
        <v>80917</v>
      </c>
      <c r="E40" s="118">
        <v>1.5815929592294417E-3</v>
      </c>
      <c r="F40" s="187">
        <v>5.8831545808730925E-4</v>
      </c>
      <c r="G40" s="75">
        <f t="shared" si="0"/>
        <v>22.829581351078037</v>
      </c>
      <c r="H40" s="75">
        <f t="shared" si="1"/>
        <v>66.604042699070249</v>
      </c>
      <c r="I40" s="75">
        <f t="shared" si="2"/>
        <v>89.433624050148282</v>
      </c>
      <c r="J40" s="73">
        <f t="shared" si="3"/>
        <v>1.1052513569478389E-3</v>
      </c>
      <c r="K40" s="73">
        <f t="shared" si="4"/>
        <v>1.1046407916301959E-3</v>
      </c>
      <c r="L40" s="73">
        <f t="shared" si="11"/>
        <v>1.1050255094131336E-3</v>
      </c>
      <c r="M40" s="73">
        <f t="shared" si="12"/>
        <v>98194.986822355713</v>
      </c>
      <c r="N40" s="73">
        <f t="shared" si="5"/>
        <v>108.50796533518587</v>
      </c>
      <c r="O40" s="73">
        <f t="shared" si="6"/>
        <v>38422.217958176581</v>
      </c>
      <c r="P40" s="73">
        <f t="shared" si="7"/>
        <v>1005763.8152772782</v>
      </c>
      <c r="Q40" s="73">
        <f t="shared" si="10"/>
        <v>98140.73283968812</v>
      </c>
      <c r="R40" s="73">
        <f>SUM(Q40:$Q$102)</f>
        <v>4211756.9330267962</v>
      </c>
      <c r="S40" s="73">
        <f t="shared" si="8"/>
        <v>42.891771457195411</v>
      </c>
    </row>
    <row r="41" spans="1:19" ht="15" x14ac:dyDescent="0.25">
      <c r="A41" s="77">
        <v>39</v>
      </c>
      <c r="B41" s="61">
        <v>41805</v>
      </c>
      <c r="C41" s="61">
        <v>39048</v>
      </c>
      <c r="D41" s="61">
        <v>80853</v>
      </c>
      <c r="E41" s="118">
        <v>1.7897836954720119E-3</v>
      </c>
      <c r="F41" s="187">
        <v>6.9275169825042484E-4</v>
      </c>
      <c r="G41" s="75">
        <f t="shared" si="0"/>
        <v>27.050568313282589</v>
      </c>
      <c r="H41" s="75">
        <f t="shared" si="1"/>
        <v>74.821907389207453</v>
      </c>
      <c r="I41" s="75">
        <f t="shared" si="2"/>
        <v>101.87247570249005</v>
      </c>
      <c r="J41" s="73">
        <f t="shared" si="3"/>
        <v>1.2599715001606626E-3</v>
      </c>
      <c r="K41" s="73">
        <f t="shared" si="4"/>
        <v>1.2591780693385068E-3</v>
      </c>
      <c r="L41" s="73">
        <f t="shared" si="11"/>
        <v>1.2616088311688705E-3</v>
      </c>
      <c r="M41" s="73">
        <f t="shared" si="12"/>
        <v>98086.478857020527</v>
      </c>
      <c r="N41" s="73">
        <f t="shared" si="5"/>
        <v>123.74676794427796</v>
      </c>
      <c r="O41" s="73">
        <f t="shared" si="6"/>
        <v>37443.668709467864</v>
      </c>
      <c r="P41" s="73">
        <f t="shared" si="7"/>
        <v>967341.59731910145</v>
      </c>
      <c r="Q41" s="73">
        <f t="shared" si="10"/>
        <v>98024.605473048388</v>
      </c>
      <c r="R41" s="73">
        <f>SUM(Q41:$Q$102)</f>
        <v>4113616.2001871089</v>
      </c>
      <c r="S41" s="73">
        <f t="shared" si="8"/>
        <v>41.938667267111072</v>
      </c>
    </row>
    <row r="42" spans="1:19" ht="15" x14ac:dyDescent="0.25">
      <c r="A42" s="77">
        <v>40</v>
      </c>
      <c r="B42" s="61">
        <v>43057</v>
      </c>
      <c r="C42" s="61">
        <v>40154</v>
      </c>
      <c r="D42" s="61">
        <v>83211</v>
      </c>
      <c r="E42" s="118">
        <v>2.0277737742748249E-3</v>
      </c>
      <c r="F42" s="187">
        <v>8.0662738072823548E-4</v>
      </c>
      <c r="G42" s="75">
        <f t="shared" si="0"/>
        <v>32.389315845761566</v>
      </c>
      <c r="H42" s="75">
        <f t="shared" si="1"/>
        <v>87.309855398951129</v>
      </c>
      <c r="I42" s="75">
        <f t="shared" si="2"/>
        <v>119.69917124471269</v>
      </c>
      <c r="J42" s="73">
        <f t="shared" si="3"/>
        <v>1.4385017755430495E-3</v>
      </c>
      <c r="K42" s="73">
        <f t="shared" si="4"/>
        <v>1.4374676277978393E-3</v>
      </c>
      <c r="L42" s="73">
        <f t="shared" si="11"/>
        <v>1.4370969129429939E-3</v>
      </c>
      <c r="M42" s="73">
        <f t="shared" si="12"/>
        <v>97962.732089076249</v>
      </c>
      <c r="N42" s="73">
        <f t="shared" si="5"/>
        <v>140.78193986866972</v>
      </c>
      <c r="O42" s="73">
        <f t="shared" si="6"/>
        <v>36484.321411075747</v>
      </c>
      <c r="P42" s="73">
        <f t="shared" si="7"/>
        <v>929897.92860963359</v>
      </c>
      <c r="Q42" s="73">
        <f t="shared" si="10"/>
        <v>97892.341119141915</v>
      </c>
      <c r="R42" s="73">
        <f>SUM(Q42:$Q$102)</f>
        <v>4015591.59471406</v>
      </c>
      <c r="S42" s="73">
        <f t="shared" si="8"/>
        <v>40.991012695141393</v>
      </c>
    </row>
    <row r="43" spans="1:19" ht="15" x14ac:dyDescent="0.25">
      <c r="A43" s="77">
        <v>41</v>
      </c>
      <c r="B43" s="61">
        <v>43239</v>
      </c>
      <c r="C43" s="61">
        <v>40649</v>
      </c>
      <c r="D43" s="61">
        <v>83888</v>
      </c>
      <c r="E43" s="118">
        <v>2.2825170086656112E-3</v>
      </c>
      <c r="F43" s="187">
        <v>9.224241782660364E-4</v>
      </c>
      <c r="G43" s="75">
        <f t="shared" si="0"/>
        <v>37.495620422336117</v>
      </c>
      <c r="H43" s="75">
        <f t="shared" si="1"/>
        <v>98.693752937692366</v>
      </c>
      <c r="I43" s="75">
        <f t="shared" si="2"/>
        <v>136.18937336002847</v>
      </c>
      <c r="J43" s="73">
        <f t="shared" si="3"/>
        <v>1.6234666860579399E-3</v>
      </c>
      <c r="K43" s="73">
        <f t="shared" si="4"/>
        <v>1.6221495768748984E-3</v>
      </c>
      <c r="L43" s="73">
        <f t="shared" si="11"/>
        <v>1.6216860935899247E-3</v>
      </c>
      <c r="M43" s="73">
        <f t="shared" si="12"/>
        <v>97821.95014920758</v>
      </c>
      <c r="N43" s="73">
        <f t="shared" si="5"/>
        <v>158.6364962048101</v>
      </c>
      <c r="O43" s="73">
        <f t="shared" si="6"/>
        <v>35543.307224785436</v>
      </c>
      <c r="P43" s="73">
        <f t="shared" si="7"/>
        <v>893413.60719855793</v>
      </c>
      <c r="Q43" s="73">
        <f t="shared" si="10"/>
        <v>97742.631901105167</v>
      </c>
      <c r="R43" s="73">
        <f>SUM(Q43:$Q$102)</f>
        <v>3917699.2535949186</v>
      </c>
      <c r="S43" s="73">
        <f t="shared" si="8"/>
        <v>40.049285948800467</v>
      </c>
    </row>
    <row r="44" spans="1:19" ht="15" x14ac:dyDescent="0.25">
      <c r="A44" s="77">
        <v>42</v>
      </c>
      <c r="B44" s="61">
        <v>44562</v>
      </c>
      <c r="C44" s="61">
        <v>41525</v>
      </c>
      <c r="D44" s="61">
        <v>86087</v>
      </c>
      <c r="E44" s="118">
        <v>2.5371934793767905E-3</v>
      </c>
      <c r="F44" s="187">
        <v>1.0353869312583707E-3</v>
      </c>
      <c r="G44" s="75">
        <f t="shared" si="0"/>
        <v>42.994442320503843</v>
      </c>
      <c r="H44" s="75">
        <f t="shared" si="1"/>
        <v>113.06241582798854</v>
      </c>
      <c r="I44" s="75">
        <f t="shared" si="2"/>
        <v>156.05685814849238</v>
      </c>
      <c r="J44" s="73">
        <f t="shared" si="3"/>
        <v>1.8127807700174519E-3</v>
      </c>
      <c r="K44" s="73">
        <f t="shared" si="4"/>
        <v>1.811138675359647E-3</v>
      </c>
      <c r="L44" s="73">
        <f t="shared" si="11"/>
        <v>1.8061518156286935E-3</v>
      </c>
      <c r="M44" s="73">
        <f t="shared" si="12"/>
        <v>97663.31365300277</v>
      </c>
      <c r="N44" s="73">
        <f t="shared" si="5"/>
        <v>176.39477127468854</v>
      </c>
      <c r="O44" s="73">
        <f t="shared" si="6"/>
        <v>34620.163061208601</v>
      </c>
      <c r="P44" s="73">
        <f t="shared" si="7"/>
        <v>857870.29997377249</v>
      </c>
      <c r="Q44" s="73">
        <f t="shared" si="10"/>
        <v>97575.116267365433</v>
      </c>
      <c r="R44" s="73">
        <f>SUM(Q44:$Q$102)</f>
        <v>3819956.6216938137</v>
      </c>
      <c r="S44" s="73">
        <f t="shared" si="8"/>
        <v>39.113526654093462</v>
      </c>
    </row>
    <row r="45" spans="1:19" ht="15" x14ac:dyDescent="0.25">
      <c r="A45" s="77">
        <v>43</v>
      </c>
      <c r="B45" s="61">
        <v>46057</v>
      </c>
      <c r="C45" s="61">
        <v>42959</v>
      </c>
      <c r="D45" s="61">
        <v>89016</v>
      </c>
      <c r="E45" s="118">
        <v>2.7806589600208069E-3</v>
      </c>
      <c r="F45" s="187">
        <v>1.1461631305050204E-3</v>
      </c>
      <c r="G45" s="75">
        <f t="shared" si="0"/>
        <v>49.238021923365167</v>
      </c>
      <c r="H45" s="75">
        <f t="shared" si="1"/>
        <v>128.06880972167829</v>
      </c>
      <c r="I45" s="75">
        <f t="shared" si="2"/>
        <v>177.30683164504347</v>
      </c>
      <c r="J45" s="73">
        <f t="shared" si="3"/>
        <v>1.9918535054938829E-3</v>
      </c>
      <c r="K45" s="73">
        <f t="shared" si="4"/>
        <v>1.9898710817513043E-3</v>
      </c>
      <c r="L45" s="73">
        <f t="shared" si="11"/>
        <v>1.9853801000156829E-3</v>
      </c>
      <c r="M45" s="73">
        <f t="shared" si="12"/>
        <v>97486.918881728081</v>
      </c>
      <c r="N45" s="73">
        <f t="shared" si="5"/>
        <v>193.54858875962964</v>
      </c>
      <c r="O45" s="73">
        <f t="shared" si="6"/>
        <v>33714.764673988524</v>
      </c>
      <c r="P45" s="73">
        <f t="shared" si="7"/>
        <v>823250.13691256382</v>
      </c>
      <c r="Q45" s="73">
        <f t="shared" si="10"/>
        <v>97390.144587348273</v>
      </c>
      <c r="R45" s="73">
        <f>SUM(Q45:$Q$102)</f>
        <v>3722381.5054264483</v>
      </c>
      <c r="S45" s="73">
        <f t="shared" si="8"/>
        <v>38.1833947377337</v>
      </c>
    </row>
    <row r="46" spans="1:19" ht="15" x14ac:dyDescent="0.25">
      <c r="A46" s="77">
        <v>44</v>
      </c>
      <c r="B46" s="61">
        <v>45924</v>
      </c>
      <c r="C46" s="61">
        <v>43002</v>
      </c>
      <c r="D46" s="61">
        <v>88926</v>
      </c>
      <c r="E46" s="118">
        <v>3.0156448230406149E-3</v>
      </c>
      <c r="F46" s="187">
        <v>1.2605187769367137E-3</v>
      </c>
      <c r="G46" s="75">
        <f t="shared" si="0"/>
        <v>54.204828445832561</v>
      </c>
      <c r="H46" s="75">
        <f t="shared" si="1"/>
        <v>138.49047285331719</v>
      </c>
      <c r="I46" s="75">
        <f t="shared" si="2"/>
        <v>192.69530129914975</v>
      </c>
      <c r="J46" s="73">
        <f t="shared" si="3"/>
        <v>2.1669174515794002E-3</v>
      </c>
      <c r="K46" s="73">
        <f t="shared" si="4"/>
        <v>2.1645713808449152E-3</v>
      </c>
      <c r="L46" s="73">
        <f t="shared" si="11"/>
        <v>2.1659511914976291E-3</v>
      </c>
      <c r="M46" s="73">
        <f t="shared" si="12"/>
        <v>97293.370292968451</v>
      </c>
      <c r="N46" s="73">
        <f t="shared" si="5"/>
        <v>210.73269131087</v>
      </c>
      <c r="O46" s="73">
        <f t="shared" si="6"/>
        <v>32827.149318173739</v>
      </c>
      <c r="P46" s="73">
        <f t="shared" si="7"/>
        <v>789535.37223857536</v>
      </c>
      <c r="Q46" s="73">
        <f t="shared" si="10"/>
        <v>97188.003947313016</v>
      </c>
      <c r="R46" s="73">
        <f>SUM(Q46:$Q$102)</f>
        <v>3624991.3608391001</v>
      </c>
      <c r="S46" s="73">
        <f t="shared" si="8"/>
        <v>37.258359433161544</v>
      </c>
    </row>
    <row r="47" spans="1:19" ht="15" x14ac:dyDescent="0.25">
      <c r="A47" s="77">
        <v>45</v>
      </c>
      <c r="B47" s="61">
        <v>46104</v>
      </c>
      <c r="C47" s="61">
        <v>42888</v>
      </c>
      <c r="D47" s="61">
        <v>88992</v>
      </c>
      <c r="E47" s="118">
        <v>3.259967416590924E-3</v>
      </c>
      <c r="F47" s="187">
        <v>1.3865499129589039E-3</v>
      </c>
      <c r="G47" s="75">
        <f t="shared" si="0"/>
        <v>59.466352666981471</v>
      </c>
      <c r="H47" s="75">
        <f t="shared" si="1"/>
        <v>150.29753777450796</v>
      </c>
      <c r="I47" s="75">
        <f t="shared" si="2"/>
        <v>209.76389044148942</v>
      </c>
      <c r="J47" s="73">
        <f t="shared" si="3"/>
        <v>2.3571095204230653E-3</v>
      </c>
      <c r="K47" s="73">
        <f t="shared" si="4"/>
        <v>2.3543337191617164E-3</v>
      </c>
      <c r="L47" s="73">
        <f t="shared" si="11"/>
        <v>2.3543317489628604E-3</v>
      </c>
      <c r="M47" s="73">
        <f t="shared" si="12"/>
        <v>97082.637601657581</v>
      </c>
      <c r="N47" s="73">
        <f t="shared" si="5"/>
        <v>228.56473597863805</v>
      </c>
      <c r="O47" s="73">
        <f t="shared" si="6"/>
        <v>31957.119331702015</v>
      </c>
      <c r="P47" s="73">
        <f t="shared" si="7"/>
        <v>756708.2229204016</v>
      </c>
      <c r="Q47" s="73">
        <f t="shared" si="10"/>
        <v>96968.355233668262</v>
      </c>
      <c r="R47" s="73">
        <f>SUM(Q47:$Q$102)</f>
        <v>3527803.3568917871</v>
      </c>
      <c r="S47" s="73">
        <f t="shared" si="8"/>
        <v>36.338149066023661</v>
      </c>
    </row>
    <row r="48" spans="1:19" ht="15" x14ac:dyDescent="0.25">
      <c r="A48" s="77">
        <v>46</v>
      </c>
      <c r="B48" s="61">
        <v>46359</v>
      </c>
      <c r="C48" s="61">
        <v>42804</v>
      </c>
      <c r="D48" s="61">
        <v>89163</v>
      </c>
      <c r="E48" s="118">
        <v>3.5402723533694432E-3</v>
      </c>
      <c r="F48" s="187">
        <v>1.531141273071234E-3</v>
      </c>
      <c r="G48" s="75">
        <f t="shared" si="0"/>
        <v>65.5389710525411</v>
      </c>
      <c r="H48" s="75">
        <f t="shared" si="1"/>
        <v>164.12348602985401</v>
      </c>
      <c r="I48" s="75">
        <f t="shared" si="2"/>
        <v>229.66245708239512</v>
      </c>
      <c r="J48" s="73">
        <f t="shared" si="3"/>
        <v>2.5757596433766822E-3</v>
      </c>
      <c r="K48" s="73">
        <f t="shared" si="4"/>
        <v>2.5724452208356618E-3</v>
      </c>
      <c r="L48" s="73">
        <f t="shared" si="11"/>
        <v>2.5727312705512958E-3</v>
      </c>
      <c r="M48" s="73">
        <f t="shared" si="12"/>
        <v>96854.072865678943</v>
      </c>
      <c r="N48" s="73">
        <f t="shared" si="5"/>
        <v>249.17950194177683</v>
      </c>
      <c r="O48" s="73">
        <f t="shared" si="6"/>
        <v>31104.274801028296</v>
      </c>
      <c r="P48" s="73">
        <f t="shared" si="7"/>
        <v>724751.1035886996</v>
      </c>
      <c r="Q48" s="73">
        <f t="shared" si="10"/>
        <v>96729.483114708055</v>
      </c>
      <c r="R48" s="73">
        <f>SUM(Q48:$Q$102)</f>
        <v>3430835.0016581188</v>
      </c>
      <c r="S48" s="73">
        <f t="shared" si="8"/>
        <v>35.422723073464724</v>
      </c>
    </row>
    <row r="49" spans="1:31" ht="15" x14ac:dyDescent="0.25">
      <c r="A49" s="77">
        <v>47</v>
      </c>
      <c r="B49" s="61">
        <v>45810</v>
      </c>
      <c r="C49" s="61">
        <v>43080</v>
      </c>
      <c r="D49" s="61">
        <v>88890</v>
      </c>
      <c r="E49" s="118">
        <v>3.8823942841170857E-3</v>
      </c>
      <c r="F49" s="187">
        <v>1.6971623262513624E-3</v>
      </c>
      <c r="G49" s="75">
        <f t="shared" si="0"/>
        <v>73.113753014908696</v>
      </c>
      <c r="H49" s="75">
        <f t="shared" si="1"/>
        <v>177.85248215540369</v>
      </c>
      <c r="I49" s="75">
        <f t="shared" si="2"/>
        <v>250.96623517031239</v>
      </c>
      <c r="J49" s="73">
        <f t="shared" si="3"/>
        <v>2.8233348539803394E-3</v>
      </c>
      <c r="K49" s="73">
        <f t="shared" si="4"/>
        <v>2.8193529923892235E-3</v>
      </c>
      <c r="L49" s="73">
        <f t="shared" si="11"/>
        <v>2.8287992033688703E-3</v>
      </c>
      <c r="M49" s="73">
        <f t="shared" si="12"/>
        <v>96604.893363737167</v>
      </c>
      <c r="N49" s="73">
        <f t="shared" si="5"/>
        <v>273.27584538886731</v>
      </c>
      <c r="O49" s="73">
        <f t="shared" si="6"/>
        <v>30267.562790829146</v>
      </c>
      <c r="P49" s="73">
        <f t="shared" si="7"/>
        <v>693646.82878767129</v>
      </c>
      <c r="Q49" s="73">
        <f t="shared" si="10"/>
        <v>96468.25544104274</v>
      </c>
      <c r="R49" s="73">
        <f>SUM(Q49:$Q$102)</f>
        <v>3334105.5185434106</v>
      </c>
      <c r="S49" s="73">
        <f t="shared" si="8"/>
        <v>34.51280160301841</v>
      </c>
    </row>
    <row r="50" spans="1:31" ht="15" x14ac:dyDescent="0.25">
      <c r="A50" s="77">
        <v>48</v>
      </c>
      <c r="B50" s="61">
        <v>46636</v>
      </c>
      <c r="C50" s="61">
        <v>43216</v>
      </c>
      <c r="D50" s="61">
        <v>89852</v>
      </c>
      <c r="E50" s="118">
        <v>4.3023470286272332E-3</v>
      </c>
      <c r="F50" s="187">
        <v>1.8822401736306577E-3</v>
      </c>
      <c r="G50" s="75">
        <f t="shared" si="0"/>
        <v>81.342891343622497</v>
      </c>
      <c r="H50" s="75">
        <f t="shared" si="1"/>
        <v>200.64425602705964</v>
      </c>
      <c r="I50" s="75">
        <f t="shared" si="2"/>
        <v>281.98714737068212</v>
      </c>
      <c r="J50" s="73">
        <f t="shared" si="3"/>
        <v>3.1383513708173679E-3</v>
      </c>
      <c r="K50" s="73">
        <f t="shared" si="4"/>
        <v>3.1334318938488481E-3</v>
      </c>
      <c r="L50" s="73">
        <f t="shared" si="11"/>
        <v>3.1291984276047924E-3</v>
      </c>
      <c r="M50" s="73">
        <f t="shared" si="12"/>
        <v>96331.617518348299</v>
      </c>
      <c r="N50" s="73">
        <f t="shared" si="5"/>
        <v>301.44074606704817</v>
      </c>
      <c r="O50" s="73">
        <f t="shared" si="6"/>
        <v>29445.797008115638</v>
      </c>
      <c r="P50" s="73">
        <f t="shared" si="7"/>
        <v>663379.26599684206</v>
      </c>
      <c r="Q50" s="73">
        <f t="shared" si="10"/>
        <v>96180.897145314782</v>
      </c>
      <c r="R50" s="73">
        <f>SUM(Q50:$Q$102)</f>
        <v>3237637.263102368</v>
      </c>
      <c r="S50" s="73">
        <f t="shared" si="8"/>
        <v>33.609289935214619</v>
      </c>
    </row>
    <row r="51" spans="1:31" ht="15" x14ac:dyDescent="0.25">
      <c r="A51" s="77">
        <v>49</v>
      </c>
      <c r="B51" s="61">
        <v>48041</v>
      </c>
      <c r="C51" s="61">
        <v>45680</v>
      </c>
      <c r="D51" s="61">
        <v>93721</v>
      </c>
      <c r="E51" s="118">
        <v>4.8000355794948534E-3</v>
      </c>
      <c r="F51" s="187">
        <v>2.079635886997788E-3</v>
      </c>
      <c r="G51" s="75">
        <f t="shared" si="0"/>
        <v>94.997767318058948</v>
      </c>
      <c r="H51" s="75">
        <f t="shared" si="1"/>
        <v>230.59850927451225</v>
      </c>
      <c r="I51" s="75">
        <f t="shared" si="2"/>
        <v>325.5962765925712</v>
      </c>
      <c r="J51" s="73">
        <f t="shared" si="3"/>
        <v>3.4741016057508053E-3</v>
      </c>
      <c r="K51" s="73">
        <f t="shared" si="4"/>
        <v>3.468073897078372E-3</v>
      </c>
      <c r="L51" s="73">
        <f t="shared" si="11"/>
        <v>3.4748441517485165E-3</v>
      </c>
      <c r="M51" s="73">
        <f t="shared" si="12"/>
        <v>96030.176772281251</v>
      </c>
      <c r="N51" s="73">
        <f t="shared" si="5"/>
        <v>333.6898981485283</v>
      </c>
      <c r="O51" s="73">
        <f t="shared" si="6"/>
        <v>28637.712455042216</v>
      </c>
      <c r="P51" s="73">
        <f t="shared" si="7"/>
        <v>633933.46898872638</v>
      </c>
      <c r="Q51" s="73">
        <f t="shared" si="10"/>
        <v>95863.331823206987</v>
      </c>
      <c r="R51" s="73">
        <f>SUM(Q51:$Q$102)</f>
        <v>3141456.3659570529</v>
      </c>
      <c r="S51" s="73">
        <f t="shared" si="8"/>
        <v>32.713220693183423</v>
      </c>
    </row>
    <row r="52" spans="1:31" ht="15" x14ac:dyDescent="0.25">
      <c r="A52" s="77">
        <v>50</v>
      </c>
      <c r="B52" s="61">
        <v>47472</v>
      </c>
      <c r="C52" s="61">
        <v>45062</v>
      </c>
      <c r="D52" s="61">
        <v>92534</v>
      </c>
      <c r="E52" s="118">
        <v>5.3575184366942879E-3</v>
      </c>
      <c r="F52" s="187">
        <v>2.2812689286296913E-3</v>
      </c>
      <c r="G52" s="75">
        <f t="shared" si="0"/>
        <v>102.79854046191114</v>
      </c>
      <c r="H52" s="75">
        <f t="shared" si="1"/>
        <v>254.33211522675123</v>
      </c>
      <c r="I52" s="75">
        <f t="shared" si="2"/>
        <v>357.13065568866239</v>
      </c>
      <c r="J52" s="73">
        <f t="shared" si="3"/>
        <v>3.859453343513329E-3</v>
      </c>
      <c r="K52" s="73">
        <f t="shared" si="4"/>
        <v>3.8520152255578921E-3</v>
      </c>
      <c r="L52" s="73">
        <f t="shared" si="11"/>
        <v>3.8563884424618277E-3</v>
      </c>
      <c r="M52" s="73">
        <f t="shared" si="12"/>
        <v>95696.486874132723</v>
      </c>
      <c r="N52" s="73">
        <f t="shared" si="5"/>
        <v>369.0428259656037</v>
      </c>
      <c r="O52" s="73">
        <f t="shared" si="6"/>
        <v>27842.147187705723</v>
      </c>
      <c r="P52" s="73">
        <f t="shared" si="7"/>
        <v>605295.75653368409</v>
      </c>
      <c r="Q52" s="73">
        <f t="shared" si="10"/>
        <v>95511.965461149928</v>
      </c>
      <c r="R52" s="73">
        <f>SUM(Q52:$Q$102)</f>
        <v>3045593.0341338464</v>
      </c>
      <c r="S52" s="73">
        <f t="shared" si="8"/>
        <v>31.825546930888294</v>
      </c>
    </row>
    <row r="53" spans="1:31" ht="15" x14ac:dyDescent="0.25">
      <c r="A53" s="77">
        <v>51</v>
      </c>
      <c r="B53" s="61">
        <v>47212</v>
      </c>
      <c r="C53" s="61">
        <v>44502</v>
      </c>
      <c r="D53" s="61">
        <v>91714</v>
      </c>
      <c r="E53" s="118">
        <v>5.944140675209127E-3</v>
      </c>
      <c r="F53" s="187">
        <v>2.4818426561789919E-3</v>
      </c>
      <c r="G53" s="75">
        <f t="shared" si="0"/>
        <v>110.4469618852775</v>
      </c>
      <c r="H53" s="75">
        <f t="shared" si="1"/>
        <v>280.6347695579733</v>
      </c>
      <c r="I53" s="75">
        <f t="shared" si="2"/>
        <v>391.08173144325082</v>
      </c>
      <c r="J53" s="73">
        <f t="shared" si="3"/>
        <v>4.2641443121361061E-3</v>
      </c>
      <c r="K53" s="73">
        <f t="shared" si="4"/>
        <v>4.2550657574520478E-3</v>
      </c>
      <c r="L53" s="73">
        <f t="shared" si="11"/>
        <v>4.2450770674921463E-3</v>
      </c>
      <c r="M53" s="73">
        <f t="shared" si="12"/>
        <v>95327.444048167119</v>
      </c>
      <c r="N53" s="73">
        <f t="shared" si="5"/>
        <v>404.67234663151612</v>
      </c>
      <c r="O53" s="73">
        <f t="shared" si="6"/>
        <v>27058.319076173404</v>
      </c>
      <c r="P53" s="73">
        <f t="shared" si="7"/>
        <v>577453.60934597848</v>
      </c>
      <c r="Q53" s="73">
        <f t="shared" si="10"/>
        <v>95125.107874851354</v>
      </c>
      <c r="R53" s="73">
        <f>SUM(Q53:$Q$102)</f>
        <v>2950081.0686726966</v>
      </c>
      <c r="S53" s="73">
        <f t="shared" si="8"/>
        <v>30.946818076671367</v>
      </c>
    </row>
    <row r="54" spans="1:31" ht="15" x14ac:dyDescent="0.25">
      <c r="A54" s="77">
        <v>52</v>
      </c>
      <c r="B54" s="61">
        <v>46651</v>
      </c>
      <c r="C54" s="61">
        <v>44133</v>
      </c>
      <c r="D54" s="61">
        <v>90784</v>
      </c>
      <c r="E54" s="118">
        <v>6.5287636910000002E-3</v>
      </c>
      <c r="F54" s="187">
        <v>2.6820522304159223E-3</v>
      </c>
      <c r="G54" s="75">
        <f t="shared" si="0"/>
        <v>118.3670110849459</v>
      </c>
      <c r="H54" s="75">
        <f t="shared" si="1"/>
        <v>304.57335494884103</v>
      </c>
      <c r="I54" s="75">
        <f t="shared" si="2"/>
        <v>422.94036603378692</v>
      </c>
      <c r="J54" s="73">
        <f t="shared" si="3"/>
        <v>4.658754472525852E-3</v>
      </c>
      <c r="K54" s="73">
        <f t="shared" si="4"/>
        <v>4.6479193085613435E-3</v>
      </c>
      <c r="L54" s="73">
        <f t="shared" si="11"/>
        <v>4.6379313376825222E-3</v>
      </c>
      <c r="M54" s="73">
        <f t="shared" si="12"/>
        <v>94922.771701535603</v>
      </c>
      <c r="N54" s="73">
        <f t="shared" si="5"/>
        <v>440.24529753423121</v>
      </c>
      <c r="O54" s="73">
        <f t="shared" si="6"/>
        <v>26286.297001344636</v>
      </c>
      <c r="P54" s="73">
        <f t="shared" si="7"/>
        <v>550395.29026980489</v>
      </c>
      <c r="Q54" s="73">
        <f t="shared" si="10"/>
        <v>94702.64905276848</v>
      </c>
      <c r="R54" s="73">
        <f>SUM(Q54:$Q$102)</f>
        <v>2854955.9607978449</v>
      </c>
      <c r="S54" s="73">
        <f t="shared" si="8"/>
        <v>30.076618177297274</v>
      </c>
    </row>
    <row r="55" spans="1:31" ht="15" x14ac:dyDescent="0.25">
      <c r="A55" s="77">
        <v>53</v>
      </c>
      <c r="B55" s="61">
        <v>44863</v>
      </c>
      <c r="C55" s="61">
        <v>43480</v>
      </c>
      <c r="D55" s="61">
        <v>88343</v>
      </c>
      <c r="E55" s="118">
        <v>7.0943411297215448E-3</v>
      </c>
      <c r="F55" s="187">
        <v>2.8891672447771289E-3</v>
      </c>
      <c r="G55" s="75">
        <f t="shared" si="0"/>
        <v>125.62099180290956</v>
      </c>
      <c r="H55" s="75">
        <f t="shared" si="1"/>
        <v>318.27342610269767</v>
      </c>
      <c r="I55" s="75">
        <f t="shared" si="2"/>
        <v>443.89441790560721</v>
      </c>
      <c r="J55" s="73">
        <f t="shared" si="3"/>
        <v>5.0246699558041631E-3</v>
      </c>
      <c r="K55" s="73">
        <f t="shared" si="4"/>
        <v>5.0120674184207514E-3</v>
      </c>
      <c r="L55" s="73">
        <f t="shared" si="11"/>
        <v>5.0173198480960952E-3</v>
      </c>
      <c r="M55" s="73">
        <f t="shared" si="12"/>
        <v>94482.526404001372</v>
      </c>
      <c r="N55" s="73">
        <f t="shared" si="5"/>
        <v>474.04905502505426</v>
      </c>
      <c r="O55" s="73">
        <f t="shared" si="6"/>
        <v>25526.227278761438</v>
      </c>
      <c r="P55" s="73">
        <f t="shared" si="7"/>
        <v>524108.99326846068</v>
      </c>
      <c r="Q55" s="73">
        <f t="shared" si="10"/>
        <v>94245.501876488852</v>
      </c>
      <c r="R55" s="73">
        <f>SUM(Q55:$Q$102)</f>
        <v>2760253.3117450769</v>
      </c>
      <c r="S55" s="73">
        <f t="shared" si="8"/>
        <v>29.214431671126221</v>
      </c>
    </row>
    <row r="56" spans="1:31" ht="15" x14ac:dyDescent="0.25">
      <c r="A56" s="77">
        <v>54</v>
      </c>
      <c r="B56" s="61">
        <v>44661</v>
      </c>
      <c r="C56" s="61">
        <v>43120</v>
      </c>
      <c r="D56" s="61">
        <v>87781</v>
      </c>
      <c r="E56" s="118">
        <v>7.6469685410636241E-3</v>
      </c>
      <c r="F56" s="187">
        <v>3.1148090543088782E-3</v>
      </c>
      <c r="G56" s="75">
        <f t="shared" si="0"/>
        <v>134.31056642179882</v>
      </c>
      <c r="H56" s="75">
        <f t="shared" si="1"/>
        <v>341.52126201244249</v>
      </c>
      <c r="I56" s="75">
        <f t="shared" si="2"/>
        <v>475.83182843424129</v>
      </c>
      <c r="J56" s="73">
        <f t="shared" si="3"/>
        <v>5.4206699449111002E-3</v>
      </c>
      <c r="K56" s="73">
        <f t="shared" si="4"/>
        <v>5.4060046241721782E-3</v>
      </c>
      <c r="L56" s="73">
        <f t="shared" si="11"/>
        <v>5.3947632767951852E-3</v>
      </c>
      <c r="M56" s="73">
        <f t="shared" si="12"/>
        <v>94008.477348976317</v>
      </c>
      <c r="N56" s="73">
        <f t="shared" si="5"/>
        <v>507.15348130969505</v>
      </c>
      <c r="O56" s="73">
        <f t="shared" si="6"/>
        <v>24778.686860476777</v>
      </c>
      <c r="P56" s="73">
        <f t="shared" si="7"/>
        <v>498582.76598969923</v>
      </c>
      <c r="Q56" s="73">
        <f t="shared" si="10"/>
        <v>93754.900608321477</v>
      </c>
      <c r="R56" s="73">
        <f>SUM(Q56:$Q$102)</f>
        <v>2666007.8098685876</v>
      </c>
      <c r="S56" s="73">
        <f t="shared" si="8"/>
        <v>28.359227646799223</v>
      </c>
    </row>
    <row r="57" spans="1:31" ht="15" x14ac:dyDescent="0.25">
      <c r="A57" s="77">
        <v>55</v>
      </c>
      <c r="B57" s="61">
        <v>41549</v>
      </c>
      <c r="C57" s="61">
        <v>41078</v>
      </c>
      <c r="D57" s="61">
        <v>82627</v>
      </c>
      <c r="E57" s="118">
        <v>8.21449957873026E-3</v>
      </c>
      <c r="F57" s="187">
        <v>3.3711312382244413E-3</v>
      </c>
      <c r="G57" s="75">
        <f t="shared" si="0"/>
        <v>138.47932900378359</v>
      </c>
      <c r="H57" s="75">
        <f t="shared" si="1"/>
        <v>341.30424299666356</v>
      </c>
      <c r="I57" s="75">
        <f t="shared" si="2"/>
        <v>479.78357200044718</v>
      </c>
      <c r="J57" s="73">
        <f t="shared" si="3"/>
        <v>5.8066197732030353E-3</v>
      </c>
      <c r="K57" s="73">
        <f t="shared" si="4"/>
        <v>5.789793939433352E-3</v>
      </c>
      <c r="L57" s="73">
        <f t="shared" si="11"/>
        <v>5.7956292142048865E-3</v>
      </c>
      <c r="M57" s="73">
        <f t="shared" si="12"/>
        <v>93501.323867666622</v>
      </c>
      <c r="N57" s="73">
        <f t="shared" si="5"/>
        <v>541.89900417427998</v>
      </c>
      <c r="O57" s="73">
        <f t="shared" si="6"/>
        <v>24043.913863955782</v>
      </c>
      <c r="P57" s="73">
        <f t="shared" si="7"/>
        <v>473804.07912922243</v>
      </c>
      <c r="Q57" s="73">
        <f t="shared" si="10"/>
        <v>93230.374365579482</v>
      </c>
      <c r="R57" s="73">
        <f>SUM(Q57:$Q$102)</f>
        <v>2572252.909260266</v>
      </c>
      <c r="S57" s="73">
        <f t="shared" si="8"/>
        <v>27.51033678304707</v>
      </c>
    </row>
    <row r="58" spans="1:31" ht="15" x14ac:dyDescent="0.25">
      <c r="A58" s="77">
        <v>56</v>
      </c>
      <c r="B58" s="61">
        <v>38813</v>
      </c>
      <c r="C58" s="61">
        <v>38654</v>
      </c>
      <c r="D58" s="61">
        <v>77467</v>
      </c>
      <c r="E58" s="118">
        <v>8.8363882386186567E-3</v>
      </c>
      <c r="F58" s="187">
        <v>3.6669168387135761E-3</v>
      </c>
      <c r="G58" s="75">
        <f t="shared" si="0"/>
        <v>141.74100348363456</v>
      </c>
      <c r="H58" s="75">
        <f t="shared" si="1"/>
        <v>342.96673670550592</v>
      </c>
      <c r="I58" s="75">
        <f t="shared" si="2"/>
        <v>484.70774018914051</v>
      </c>
      <c r="J58" s="73">
        <f t="shared" si="3"/>
        <v>6.2569576747407351E-3</v>
      </c>
      <c r="K58" s="73">
        <f t="shared" si="4"/>
        <v>6.2374236774344061E-3</v>
      </c>
      <c r="L58" s="73">
        <f t="shared" si="11"/>
        <v>6.2459618523311193E-3</v>
      </c>
      <c r="M58" s="73">
        <f t="shared" si="12"/>
        <v>92959.424863492342</v>
      </c>
      <c r="N58" s="73">
        <f t="shared" si="5"/>
        <v>580.62102151202271</v>
      </c>
      <c r="O58" s="73">
        <f t="shared" si="6"/>
        <v>23321.526101797081</v>
      </c>
      <c r="P58" s="73">
        <f t="shared" si="7"/>
        <v>449760.16526526667</v>
      </c>
      <c r="Q58" s="73">
        <f t="shared" si="10"/>
        <v>92669.114352736331</v>
      </c>
      <c r="R58" s="73">
        <f>SUM(Q58:$Q$102)</f>
        <v>2479022.5348946862</v>
      </c>
      <c r="S58" s="73">
        <f t="shared" si="8"/>
        <v>26.667791227570994</v>
      </c>
    </row>
    <row r="59" spans="1:31" ht="15" x14ac:dyDescent="0.25">
      <c r="A59" s="77">
        <v>57</v>
      </c>
      <c r="B59" s="61">
        <v>36297</v>
      </c>
      <c r="C59" s="61">
        <v>36300</v>
      </c>
      <c r="D59" s="61">
        <v>72597</v>
      </c>
      <c r="E59" s="118">
        <v>9.5504323821186503E-3</v>
      </c>
      <c r="F59" s="187">
        <v>4.0046961651808832E-3</v>
      </c>
      <c r="G59" s="75">
        <f t="shared" si="0"/>
        <v>145.37047079606606</v>
      </c>
      <c r="H59" s="75">
        <f t="shared" si="1"/>
        <v>346.65204417376066</v>
      </c>
      <c r="I59" s="75">
        <f t="shared" si="2"/>
        <v>492.02251496982672</v>
      </c>
      <c r="J59" s="73">
        <f t="shared" si="3"/>
        <v>6.7774496875880096E-3</v>
      </c>
      <c r="K59" s="73">
        <f t="shared" si="4"/>
        <v>6.7545345733570628E-3</v>
      </c>
      <c r="L59" s="73">
        <f t="shared" si="11"/>
        <v>6.7585056903593814E-3</v>
      </c>
      <c r="M59" s="73">
        <f t="shared" si="12"/>
        <v>92378.80384198032</v>
      </c>
      <c r="N59" s="73">
        <f t="shared" si="5"/>
        <v>624.34267143461329</v>
      </c>
      <c r="O59" s="73">
        <f t="shared" si="6"/>
        <v>22610.595843343526</v>
      </c>
      <c r="P59" s="73">
        <f t="shared" si="7"/>
        <v>426438.63916346955</v>
      </c>
      <c r="Q59" s="73">
        <f t="shared" si="10"/>
        <v>92066.632506263006</v>
      </c>
      <c r="R59" s="73">
        <f>SUM(Q59:$Q$102)</f>
        <v>2386353.42054195</v>
      </c>
      <c r="S59" s="73">
        <f t="shared" si="8"/>
        <v>25.832261528564018</v>
      </c>
    </row>
    <row r="60" spans="1:31" x14ac:dyDescent="0.3">
      <c r="A60" s="77">
        <v>58</v>
      </c>
      <c r="B60" s="61">
        <v>34829</v>
      </c>
      <c r="C60" s="61">
        <v>35086</v>
      </c>
      <c r="D60" s="61">
        <v>69915</v>
      </c>
      <c r="E60" s="118">
        <v>1.0381472781674695E-2</v>
      </c>
      <c r="F60" s="187">
        <v>4.3796473174904814E-3</v>
      </c>
      <c r="G60" s="75">
        <f t="shared" si="0"/>
        <v>153.66430578147103</v>
      </c>
      <c r="H60" s="75">
        <f t="shared" si="1"/>
        <v>361.57631551294793</v>
      </c>
      <c r="I60" s="75">
        <f t="shared" si="2"/>
        <v>515.24062129441893</v>
      </c>
      <c r="J60" s="73">
        <f t="shared" si="3"/>
        <v>7.3695290180135729E-3</v>
      </c>
      <c r="K60" s="73">
        <f t="shared" si="4"/>
        <v>7.342440622790547E-3</v>
      </c>
      <c r="L60" s="73">
        <f t="shared" si="11"/>
        <v>7.3420019467295905E-3</v>
      </c>
      <c r="M60" s="73">
        <f t="shared" si="12"/>
        <v>91754.461170545706</v>
      </c>
      <c r="N60" s="73">
        <f t="shared" si="5"/>
        <v>673.66143253527116</v>
      </c>
      <c r="O60" s="73">
        <f t="shared" si="6"/>
        <v>21910.031222120851</v>
      </c>
      <c r="P60" s="73">
        <f t="shared" si="7"/>
        <v>403828.04332012607</v>
      </c>
      <c r="Q60" s="73">
        <f t="shared" si="10"/>
        <v>91417.630454278071</v>
      </c>
      <c r="R60" s="73">
        <f>SUM(Q60:$Q$102)</f>
        <v>2294286.7880356875</v>
      </c>
      <c r="S60" s="73">
        <f t="shared" si="8"/>
        <v>25.004634747636459</v>
      </c>
      <c r="T60" s="73"/>
      <c r="U60" s="73"/>
      <c r="V60" s="73"/>
      <c r="W60" s="73"/>
      <c r="X60" s="73"/>
      <c r="Y60" s="73" t="s">
        <v>22</v>
      </c>
      <c r="Z60" s="73"/>
      <c r="AA60" s="73"/>
      <c r="AB60" s="73"/>
      <c r="AC60" s="73"/>
      <c r="AD60" s="73"/>
      <c r="AE60" s="85"/>
    </row>
    <row r="61" spans="1:31" ht="15" x14ac:dyDescent="0.25">
      <c r="A61" s="77">
        <v>59</v>
      </c>
      <c r="B61" s="61">
        <v>33785</v>
      </c>
      <c r="C61" s="61">
        <v>34488</v>
      </c>
      <c r="D61" s="61">
        <v>68273</v>
      </c>
      <c r="E61" s="118">
        <v>1.1334746219086726E-2</v>
      </c>
      <c r="F61" s="187">
        <v>4.78089090764151E-3</v>
      </c>
      <c r="G61" s="75">
        <f t="shared" si="0"/>
        <v>164.8833656227404</v>
      </c>
      <c r="H61" s="75">
        <f t="shared" si="1"/>
        <v>382.94440101184506</v>
      </c>
      <c r="I61" s="75">
        <f t="shared" si="2"/>
        <v>547.82776663458549</v>
      </c>
      <c r="J61" s="73">
        <f t="shared" si="3"/>
        <v>8.0240763791628537E-3</v>
      </c>
      <c r="K61" s="73">
        <f t="shared" si="4"/>
        <v>7.9919694119382489E-3</v>
      </c>
      <c r="L61" s="73">
        <f t="shared" si="11"/>
        <v>7.9939485685598284E-3</v>
      </c>
      <c r="M61" s="73">
        <f t="shared" si="12"/>
        <v>91080.799738010435</v>
      </c>
      <c r="N61" s="73">
        <f t="shared" si="5"/>
        <v>728.09522868895147</v>
      </c>
      <c r="O61" s="73">
        <f t="shared" si="6"/>
        <v>21218.700224619646</v>
      </c>
      <c r="P61" s="73">
        <f t="shared" si="7"/>
        <v>381918.01209800527</v>
      </c>
      <c r="Q61" s="73">
        <f t="shared" si="10"/>
        <v>90716.752123665967</v>
      </c>
      <c r="R61" s="73">
        <f>SUM(Q61:$Q$102)</f>
        <v>2202869.1575814094</v>
      </c>
      <c r="S61" s="73">
        <f t="shared" si="8"/>
        <v>24.185878515755871</v>
      </c>
      <c r="T61" s="73" t="s">
        <v>23</v>
      </c>
      <c r="U61" s="73" t="s">
        <v>24</v>
      </c>
      <c r="V61" s="73" t="s">
        <v>25</v>
      </c>
      <c r="W61" s="73" t="s">
        <v>26</v>
      </c>
      <c r="X61" s="73" t="s">
        <v>27</v>
      </c>
      <c r="Y61" s="73" t="s">
        <v>28</v>
      </c>
      <c r="Z61" s="73" t="s">
        <v>29</v>
      </c>
      <c r="AA61" s="73" t="s">
        <v>30</v>
      </c>
      <c r="AB61" s="73" t="s">
        <v>31</v>
      </c>
      <c r="AC61" s="73" t="s">
        <v>32</v>
      </c>
      <c r="AD61" s="73" t="s">
        <v>33</v>
      </c>
      <c r="AE61" s="85" t="s">
        <v>34</v>
      </c>
    </row>
    <row r="62" spans="1:31" ht="15" x14ac:dyDescent="0.25">
      <c r="A62" s="77">
        <v>60</v>
      </c>
      <c r="B62" s="61">
        <v>31576</v>
      </c>
      <c r="C62" s="61">
        <v>32912</v>
      </c>
      <c r="D62" s="61">
        <v>64488</v>
      </c>
      <c r="E62" s="118">
        <v>1.2395246181887256E-2</v>
      </c>
      <c r="F62" s="187">
        <v>5.1953339436958566E-3</v>
      </c>
      <c r="G62" s="75">
        <f t="shared" si="0"/>
        <v>170.98883075491804</v>
      </c>
      <c r="H62" s="75">
        <f t="shared" si="1"/>
        <v>391.39229343927201</v>
      </c>
      <c r="I62" s="75">
        <f t="shared" si="2"/>
        <v>562.38112419419008</v>
      </c>
      <c r="J62" s="73">
        <f t="shared" si="3"/>
        <v>8.7207096544192723E-3</v>
      </c>
      <c r="K62" s="73">
        <f t="shared" si="4"/>
        <v>8.6827945615363111E-3</v>
      </c>
      <c r="L62" s="73">
        <f t="shared" si="11"/>
        <v>8.6901826288239281E-3</v>
      </c>
      <c r="M62" s="73">
        <f t="shared" si="12"/>
        <v>90352.704509321484</v>
      </c>
      <c r="N62" s="73">
        <f t="shared" si="5"/>
        <v>785.181503194166</v>
      </c>
      <c r="O62" s="73">
        <f t="shared" si="6"/>
        <v>20535.686854958392</v>
      </c>
      <c r="P62" s="73">
        <f t="shared" si="7"/>
        <v>360699.31187338557</v>
      </c>
      <c r="Q62" s="73">
        <f t="shared" si="10"/>
        <v>89960.113757724408</v>
      </c>
      <c r="R62" s="73">
        <f>SUM(Q62:$Q$102)</f>
        <v>2112152.4054577434</v>
      </c>
      <c r="S62" s="73">
        <f t="shared" si="8"/>
        <v>23.376748011343008</v>
      </c>
      <c r="T62" s="73"/>
      <c r="U62" s="73">
        <f>MIN(U78:U87)</f>
        <v>2.9010574115312382E-3</v>
      </c>
      <c r="V62" s="73"/>
      <c r="W62" s="73">
        <f>1-K62</f>
        <v>0.99131720543846369</v>
      </c>
      <c r="X62" s="73">
        <f>LN(W62)</f>
        <v>-8.7207096544192828E-3</v>
      </c>
      <c r="Y62" s="73">
        <f>SUM(X62:X69)</f>
        <v>-9.2158986271769883E-2</v>
      </c>
      <c r="Z62" s="73">
        <f>SUM(X70:X77)</f>
        <v>-0.17928406130015609</v>
      </c>
      <c r="AA62" s="73">
        <f>SUM(X78:X85)</f>
        <v>-0.41322216884340224</v>
      </c>
      <c r="AB62" s="73">
        <f>(AA62-Z62)/(Z62-Y62)</f>
        <v>2.6850835705682528</v>
      </c>
      <c r="AC62" s="73">
        <f>(Y62-(Z62-Y62)/(AB62-1))/8</f>
        <v>-5.0569093284947254E-3</v>
      </c>
      <c r="AD62" s="73">
        <f>AB62^(1/8)</f>
        <v>1.1314092522084089</v>
      </c>
      <c r="AE62" s="85">
        <f>(AD62-1)*(Z62-Y62)/(AD62^60*(AB62-1)^2)</f>
        <v>-2.4453592245429009E-6</v>
      </c>
    </row>
    <row r="63" spans="1:31" ht="15" x14ac:dyDescent="0.25">
      <c r="A63" s="77">
        <v>61</v>
      </c>
      <c r="B63" s="61">
        <v>31472</v>
      </c>
      <c r="C63" s="61">
        <v>32954</v>
      </c>
      <c r="D63" s="61">
        <v>64426</v>
      </c>
      <c r="E63" s="118">
        <v>1.3533782930327464E-2</v>
      </c>
      <c r="F63" s="187">
        <v>5.6131820107829869E-3</v>
      </c>
      <c r="G63" s="75">
        <f t="shared" si="0"/>
        <v>184.97679998334254</v>
      </c>
      <c r="H63" s="75">
        <f t="shared" si="1"/>
        <v>425.93521638326592</v>
      </c>
      <c r="I63" s="75">
        <f t="shared" si="2"/>
        <v>610.91201636660844</v>
      </c>
      <c r="J63" s="73">
        <f t="shared" si="3"/>
        <v>9.4823831429331085E-3</v>
      </c>
      <c r="K63" s="73">
        <f t="shared" si="4"/>
        <v>9.4375671140148887E-3</v>
      </c>
      <c r="L63" s="73">
        <f t="shared" si="11"/>
        <v>9.4160972274864845E-3</v>
      </c>
      <c r="M63" s="73">
        <f t="shared" si="12"/>
        <v>89567.523006127318</v>
      </c>
      <c r="N63" s="73">
        <f t="shared" si="5"/>
        <v>843.37650505082274</v>
      </c>
      <c r="O63" s="73">
        <f t="shared" si="6"/>
        <v>19860.710230029719</v>
      </c>
      <c r="P63" s="73">
        <f t="shared" si="7"/>
        <v>340163.62501842715</v>
      </c>
      <c r="Q63" s="73">
        <f t="shared" si="10"/>
        <v>89145.834753601899</v>
      </c>
      <c r="R63" s="73">
        <f>SUM(Q63:$Q$102)</f>
        <v>2022192.291700019</v>
      </c>
      <c r="S63" s="73">
        <f t="shared" si="8"/>
        <v>22.577293909999955</v>
      </c>
      <c r="T63" s="73"/>
      <c r="U63" s="73"/>
      <c r="V63" s="73"/>
      <c r="W63" s="73">
        <f t="shared" ref="W63:W102" si="13">1-K63</f>
        <v>0.99056243288598511</v>
      </c>
      <c r="X63" s="73">
        <f t="shared" ref="X63:X79" si="14">LN(W63)</f>
        <v>-9.4823831429330218E-3</v>
      </c>
      <c r="Y63" s="73"/>
      <c r="Z63" s="73"/>
      <c r="AA63" s="73"/>
      <c r="AB63" s="73"/>
      <c r="AC63" s="73"/>
      <c r="AD63" s="73"/>
      <c r="AE63" s="85"/>
    </row>
    <row r="64" spans="1:31" ht="15" x14ac:dyDescent="0.25">
      <c r="A64" s="77">
        <v>62</v>
      </c>
      <c r="B64" s="61">
        <v>31835</v>
      </c>
      <c r="C64" s="61">
        <v>34304</v>
      </c>
      <c r="D64" s="61">
        <v>66139</v>
      </c>
      <c r="E64" s="118">
        <v>1.4718759001154838E-2</v>
      </c>
      <c r="F64" s="187">
        <v>6.0331809631164277E-3</v>
      </c>
      <c r="G64" s="75">
        <f t="shared" si="0"/>
        <v>206.96223975874594</v>
      </c>
      <c r="H64" s="75">
        <f t="shared" si="1"/>
        <v>468.57169280176424</v>
      </c>
      <c r="I64" s="75">
        <f t="shared" si="2"/>
        <v>675.53393256051015</v>
      </c>
      <c r="J64" s="73">
        <f t="shared" si="3"/>
        <v>1.0213851624011705E-2</v>
      </c>
      <c r="K64" s="73">
        <f t="shared" si="4"/>
        <v>1.016186737850977E-2</v>
      </c>
      <c r="L64" s="73">
        <f t="shared" si="11"/>
        <v>1.0164276465270888E-2</v>
      </c>
      <c r="M64" s="73">
        <f t="shared" si="12"/>
        <v>88724.146501076495</v>
      </c>
      <c r="N64" s="73">
        <f t="shared" si="5"/>
        <v>901.81675418213126</v>
      </c>
      <c r="O64" s="73">
        <f t="shared" si="6"/>
        <v>19193.853513655446</v>
      </c>
      <c r="P64" s="73">
        <f t="shared" si="7"/>
        <v>320302.91478839738</v>
      </c>
      <c r="Q64" s="73">
        <f t="shared" si="10"/>
        <v>88273.238123985429</v>
      </c>
      <c r="R64" s="73">
        <f>SUM(Q64:$Q$102)</f>
        <v>1933046.4569464172</v>
      </c>
      <c r="S64" s="73">
        <f t="shared" si="8"/>
        <v>21.787151899206645</v>
      </c>
      <c r="T64" s="73"/>
      <c r="U64" s="73"/>
      <c r="V64" s="73"/>
      <c r="W64" s="73">
        <f t="shared" si="13"/>
        <v>0.98983813262149023</v>
      </c>
      <c r="X64" s="73">
        <f t="shared" si="14"/>
        <v>-1.0213851624011531E-2</v>
      </c>
      <c r="Y64" s="73"/>
      <c r="Z64" s="73"/>
      <c r="AA64" s="73"/>
      <c r="AB64" s="73"/>
      <c r="AC64" s="73"/>
      <c r="AD64" s="73"/>
      <c r="AE64" s="85"/>
    </row>
    <row r="65" spans="1:31" ht="15" x14ac:dyDescent="0.25">
      <c r="A65" s="77">
        <v>63</v>
      </c>
      <c r="B65" s="61">
        <v>32280</v>
      </c>
      <c r="C65" s="61">
        <v>35190</v>
      </c>
      <c r="D65" s="61">
        <v>67470</v>
      </c>
      <c r="E65" s="118">
        <v>1.5929871646389582E-2</v>
      </c>
      <c r="F65" s="187">
        <v>6.4655458786437789E-3</v>
      </c>
      <c r="G65" s="75">
        <f t="shared" si="0"/>
        <v>227.52255946947457</v>
      </c>
      <c r="H65" s="75">
        <f t="shared" si="1"/>
        <v>514.21625674545567</v>
      </c>
      <c r="I65" s="75">
        <f t="shared" si="2"/>
        <v>741.73881621493024</v>
      </c>
      <c r="J65" s="73">
        <f t="shared" si="3"/>
        <v>1.0993609251740481E-2</v>
      </c>
      <c r="K65" s="73">
        <f t="shared" si="4"/>
        <v>1.093340036917867E-2</v>
      </c>
      <c r="L65" s="73">
        <f t="shared" si="11"/>
        <v>1.093683595970985E-2</v>
      </c>
      <c r="M65" s="73">
        <f t="shared" si="12"/>
        <v>87822.329746894364</v>
      </c>
      <c r="N65" s="73">
        <f t="shared" si="5"/>
        <v>960.49841404132894</v>
      </c>
      <c r="O65" s="73">
        <f t="shared" si="6"/>
        <v>18535.377444008529</v>
      </c>
      <c r="P65" s="73">
        <f t="shared" si="7"/>
        <v>301109.06127474189</v>
      </c>
      <c r="Q65" s="73">
        <f t="shared" si="10"/>
        <v>87342.080539873699</v>
      </c>
      <c r="R65" s="73">
        <f>SUM(Q65:$Q$102)</f>
        <v>1844773.2188224318</v>
      </c>
      <c r="S65" s="73">
        <f t="shared" si="8"/>
        <v>21.005742208605756</v>
      </c>
      <c r="T65" s="73"/>
      <c r="U65" s="73"/>
      <c r="V65" s="73"/>
      <c r="W65" s="73">
        <f t="shared" si="13"/>
        <v>0.98906659963082133</v>
      </c>
      <c r="X65" s="73">
        <f t="shared" si="14"/>
        <v>-1.0993609251740468E-2</v>
      </c>
      <c r="Y65" s="73"/>
      <c r="Z65" s="73"/>
      <c r="AA65" s="73"/>
      <c r="AB65" s="73"/>
      <c r="AC65" s="73"/>
      <c r="AD65" s="73"/>
      <c r="AE65" s="85"/>
    </row>
    <row r="66" spans="1:31" ht="15" x14ac:dyDescent="0.25">
      <c r="A66" s="77">
        <v>64</v>
      </c>
      <c r="B66" s="61">
        <v>32876</v>
      </c>
      <c r="C66" s="61">
        <v>36088</v>
      </c>
      <c r="D66" s="61">
        <v>68964</v>
      </c>
      <c r="E66" s="118">
        <v>1.7168182235454819E-2</v>
      </c>
      <c r="F66" s="187">
        <v>6.9316760120921167E-3</v>
      </c>
      <c r="G66" s="75">
        <f t="shared" si="0"/>
        <v>250.1503239243803</v>
      </c>
      <c r="H66" s="75">
        <f t="shared" si="1"/>
        <v>564.42115917281262</v>
      </c>
      <c r="I66" s="75">
        <f t="shared" si="2"/>
        <v>814.57148309719287</v>
      </c>
      <c r="J66" s="73">
        <f t="shared" si="3"/>
        <v>1.1811546358929193E-2</v>
      </c>
      <c r="K66" s="73">
        <f t="shared" si="4"/>
        <v>1.174206387946708E-2</v>
      </c>
      <c r="L66" s="73">
        <f t="shared" si="11"/>
        <v>1.1736411292450557E-2</v>
      </c>
      <c r="M66" s="73">
        <f t="shared" si="12"/>
        <v>86861.831332853035</v>
      </c>
      <c r="N66" s="73">
        <f t="shared" si="5"/>
        <v>1019.4461781378341</v>
      </c>
      <c r="O66" s="73">
        <f t="shared" si="6"/>
        <v>17885.521035563022</v>
      </c>
      <c r="P66" s="73">
        <f t="shared" si="7"/>
        <v>282573.68383073335</v>
      </c>
      <c r="Q66" s="73">
        <f t="shared" si="10"/>
        <v>86352.108243784111</v>
      </c>
      <c r="R66" s="73">
        <f>SUM(Q66:$Q$102)</f>
        <v>1757431.1382825579</v>
      </c>
      <c r="S66" s="73">
        <f t="shared" si="8"/>
        <v>20.232490051333507</v>
      </c>
      <c r="T66" s="73"/>
      <c r="U66" s="73"/>
      <c r="V66" s="73"/>
      <c r="W66" s="73">
        <f t="shared" si="13"/>
        <v>0.98825793612053292</v>
      </c>
      <c r="X66" s="73">
        <f t="shared" si="14"/>
        <v>-1.1811546358929139E-2</v>
      </c>
      <c r="Y66" s="73"/>
      <c r="Z66" s="73"/>
      <c r="AA66" s="73"/>
      <c r="AB66" s="73"/>
      <c r="AC66" s="73"/>
      <c r="AD66" s="73"/>
      <c r="AE66" s="85"/>
    </row>
    <row r="67" spans="1:31" ht="15" x14ac:dyDescent="0.25">
      <c r="A67" s="77">
        <v>65</v>
      </c>
      <c r="B67" s="61">
        <v>31890</v>
      </c>
      <c r="C67" s="61">
        <v>35311</v>
      </c>
      <c r="D67" s="61">
        <v>67201</v>
      </c>
      <c r="E67" s="118">
        <v>1.8458338968431399E-2</v>
      </c>
      <c r="F67" s="187">
        <v>7.4612970853980042E-3</v>
      </c>
      <c r="G67" s="75">
        <f t="shared" ref="G67:G102" si="15">C67*F67</f>
        <v>263.46586138248892</v>
      </c>
      <c r="H67" s="75">
        <f t="shared" ref="H67:H102" si="16">B67*E67</f>
        <v>588.63642970327726</v>
      </c>
      <c r="I67" s="75">
        <f t="shared" ref="I67:I102" si="17">G67+H67</f>
        <v>852.10229108576618</v>
      </c>
      <c r="J67" s="73">
        <f t="shared" ref="J67:J102" si="18">I67/D67</f>
        <v>1.2679904928286278E-2</v>
      </c>
      <c r="K67" s="73">
        <f t="shared" ref="K67:K102" si="19">1-($W$2^((-1)*J67))</f>
        <v>1.2599853638587399E-2</v>
      </c>
      <c r="L67" s="73">
        <f t="shared" si="11"/>
        <v>1.2583258184998829E-2</v>
      </c>
      <c r="M67" s="73">
        <f t="shared" si="12"/>
        <v>85842.385154715201</v>
      </c>
      <c r="N67" s="73">
        <f t="shared" ref="N67:N102" si="20">M67-M68</f>
        <v>1080.1768956178857</v>
      </c>
      <c r="O67" s="73">
        <f t="shared" ref="O67:O102" si="21">M67*$W$3^A67</f>
        <v>17244.496784887688</v>
      </c>
      <c r="P67" s="73">
        <f t="shared" ref="P67:P102" si="22">SUM(O67:O167)</f>
        <v>264688.16279517021</v>
      </c>
      <c r="Q67" s="73">
        <f t="shared" si="10"/>
        <v>85302.296706906258</v>
      </c>
      <c r="R67" s="73">
        <f>SUM(Q67:$Q$102)</f>
        <v>1671079.0300387738</v>
      </c>
      <c r="S67" s="73">
        <f t="shared" ref="S67:S102" si="23">R67/M67</f>
        <v>19.466828968311628</v>
      </c>
      <c r="T67" s="73"/>
      <c r="U67" s="73"/>
      <c r="V67" s="73"/>
      <c r="W67" s="73">
        <f t="shared" si="13"/>
        <v>0.9874001463614126</v>
      </c>
      <c r="X67" s="73">
        <f t="shared" si="14"/>
        <v>-1.2679904928286273E-2</v>
      </c>
      <c r="Y67" s="73"/>
      <c r="Z67" s="73"/>
      <c r="AA67" s="73"/>
      <c r="AB67" s="73"/>
      <c r="AC67" s="73"/>
      <c r="AD67" s="73"/>
      <c r="AE67" s="85"/>
    </row>
    <row r="68" spans="1:31" ht="15" x14ac:dyDescent="0.25">
      <c r="A68" s="77">
        <v>66</v>
      </c>
      <c r="B68" s="61">
        <v>29958</v>
      </c>
      <c r="C68" s="61">
        <v>33846</v>
      </c>
      <c r="D68" s="61">
        <v>63804</v>
      </c>
      <c r="E68" s="118">
        <v>1.9842590156767072E-2</v>
      </c>
      <c r="F68" s="187">
        <v>8.088497395106909E-3</v>
      </c>
      <c r="G68" s="75">
        <f t="shared" si="15"/>
        <v>273.76328283478847</v>
      </c>
      <c r="H68" s="75">
        <f t="shared" si="16"/>
        <v>594.44431591642797</v>
      </c>
      <c r="I68" s="75">
        <f t="shared" si="17"/>
        <v>868.20759875121644</v>
      </c>
      <c r="J68" s="73">
        <f t="shared" si="18"/>
        <v>1.3607416443345502E-2</v>
      </c>
      <c r="K68" s="73">
        <f t="shared" si="19"/>
        <v>1.3515254056469583E-2</v>
      </c>
      <c r="L68" s="73">
        <f t="shared" si="11"/>
        <v>1.3512858931781913E-2</v>
      </c>
      <c r="M68" s="73">
        <f t="shared" si="12"/>
        <v>84762.208259097315</v>
      </c>
      <c r="N68" s="73">
        <f t="shared" si="20"/>
        <v>1145.3797629515029</v>
      </c>
      <c r="O68" s="73">
        <f t="shared" si="21"/>
        <v>16612.199833729821</v>
      </c>
      <c r="P68" s="73">
        <f t="shared" si="22"/>
        <v>247443.66601028256</v>
      </c>
      <c r="Q68" s="73">
        <f t="shared" ref="Q68:Q101" si="24">AVERAGEA(M68:M69)</f>
        <v>84189.518377621571</v>
      </c>
      <c r="R68" s="73">
        <f>SUM(Q68:$Q$102)</f>
        <v>1585776.7333318677</v>
      </c>
      <c r="S68" s="73">
        <f t="shared" si="23"/>
        <v>18.708534922598247</v>
      </c>
      <c r="T68" s="73"/>
      <c r="U68" s="73"/>
      <c r="V68" s="73"/>
      <c r="W68" s="73">
        <f t="shared" si="13"/>
        <v>0.98648474594353042</v>
      </c>
      <c r="X68" s="73">
        <f t="shared" si="14"/>
        <v>-1.3607416443345418E-2</v>
      </c>
      <c r="Y68" s="73"/>
      <c r="Z68" s="73"/>
      <c r="AA68" s="73"/>
      <c r="AB68" s="73"/>
      <c r="AC68" s="73"/>
      <c r="AD68" s="73"/>
      <c r="AE68" s="85"/>
    </row>
    <row r="69" spans="1:31" ht="15" x14ac:dyDescent="0.25">
      <c r="A69" s="77">
        <v>67</v>
      </c>
      <c r="B69" s="61">
        <v>30070</v>
      </c>
      <c r="C69" s="61">
        <v>34831</v>
      </c>
      <c r="D69" s="61">
        <v>64901</v>
      </c>
      <c r="E69" s="118">
        <v>2.1369793548141332E-2</v>
      </c>
      <c r="F69" s="187">
        <v>8.8479147171270853E-3</v>
      </c>
      <c r="G69" s="75">
        <f t="shared" si="15"/>
        <v>308.1817175122535</v>
      </c>
      <c r="H69" s="75">
        <f t="shared" si="16"/>
        <v>642.58969199260991</v>
      </c>
      <c r="I69" s="75">
        <f t="shared" si="17"/>
        <v>950.77140950486341</v>
      </c>
      <c r="J69" s="73">
        <f t="shared" si="18"/>
        <v>1.4649564868104705E-2</v>
      </c>
      <c r="K69" s="73">
        <f t="shared" si="19"/>
        <v>1.4542782069156268E-2</v>
      </c>
      <c r="L69" s="73">
        <f t="shared" si="11"/>
        <v>1.4576682600426695E-2</v>
      </c>
      <c r="M69" s="73">
        <f t="shared" si="12"/>
        <v>83616.828496145812</v>
      </c>
      <c r="N69" s="73">
        <f t="shared" si="20"/>
        <v>1218.8559690426337</v>
      </c>
      <c r="O69" s="73">
        <f t="shared" si="21"/>
        <v>15988.020995931767</v>
      </c>
      <c r="P69" s="73">
        <f t="shared" si="22"/>
        <v>230831.46617655276</v>
      </c>
      <c r="Q69" s="73">
        <f t="shared" si="24"/>
        <v>83007.400511624495</v>
      </c>
      <c r="R69" s="73">
        <f>SUM(Q69:$Q$102)</f>
        <v>1501587.2149542461</v>
      </c>
      <c r="S69" s="73">
        <f t="shared" si="23"/>
        <v>17.957954660089261</v>
      </c>
      <c r="T69" s="73"/>
      <c r="U69" s="73"/>
      <c r="V69" s="73"/>
      <c r="W69" s="73">
        <f t="shared" si="13"/>
        <v>0.98545721793084373</v>
      </c>
      <c r="X69" s="73">
        <f t="shared" si="14"/>
        <v>-1.4649564868104746E-2</v>
      </c>
      <c r="Y69" s="73"/>
      <c r="Z69" s="73"/>
      <c r="AA69" s="73"/>
      <c r="AB69" s="73"/>
      <c r="AC69" s="73"/>
      <c r="AD69" s="73"/>
      <c r="AE69" s="85"/>
    </row>
    <row r="70" spans="1:31" ht="15" x14ac:dyDescent="0.25">
      <c r="A70" s="77">
        <v>68</v>
      </c>
      <c r="B70" s="61">
        <v>29509</v>
      </c>
      <c r="C70" s="61">
        <v>34323</v>
      </c>
      <c r="D70" s="61">
        <v>63832</v>
      </c>
      <c r="E70" s="118">
        <v>2.3083888404116425E-2</v>
      </c>
      <c r="F70" s="187">
        <v>9.7716408295451043E-3</v>
      </c>
      <c r="G70" s="75">
        <f t="shared" si="15"/>
        <v>335.39202819247663</v>
      </c>
      <c r="H70" s="75">
        <f t="shared" si="16"/>
        <v>681.18246291707158</v>
      </c>
      <c r="I70" s="75">
        <f t="shared" si="17"/>
        <v>1016.5744911095483</v>
      </c>
      <c r="J70" s="73">
        <f t="shared" si="18"/>
        <v>1.5925781600287445E-2</v>
      </c>
      <c r="K70" s="73">
        <f t="shared" si="19"/>
        <v>1.5799636879370804E-2</v>
      </c>
      <c r="L70" s="73">
        <f t="shared" si="11"/>
        <v>1.5794933888795507E-2</v>
      </c>
      <c r="M70" s="73">
        <f t="shared" si="12"/>
        <v>82397.972527103178</v>
      </c>
      <c r="N70" s="73">
        <f t="shared" si="20"/>
        <v>1301.4705286363751</v>
      </c>
      <c r="O70" s="73">
        <f t="shared" si="21"/>
        <v>15370.701159478158</v>
      </c>
      <c r="P70" s="73">
        <f t="shared" si="22"/>
        <v>214843.445180621</v>
      </c>
      <c r="Q70" s="73">
        <f t="shared" si="24"/>
        <v>81747.237262784998</v>
      </c>
      <c r="R70" s="73">
        <f>SUM(Q70:$Q$102)</f>
        <v>1418579.8144426218</v>
      </c>
      <c r="S70" s="73">
        <f t="shared" si="23"/>
        <v>17.216198056038429</v>
      </c>
      <c r="T70" s="73"/>
      <c r="U70" s="73"/>
      <c r="V70" s="73"/>
      <c r="W70" s="73">
        <f t="shared" si="13"/>
        <v>0.9842003631206292</v>
      </c>
      <c r="X70" s="73">
        <f t="shared" si="14"/>
        <v>-1.5925781600287455E-2</v>
      </c>
      <c r="Y70" s="73"/>
      <c r="Z70" s="73"/>
      <c r="AA70" s="73"/>
      <c r="AB70" s="73"/>
      <c r="AC70" s="73"/>
      <c r="AD70" s="73"/>
      <c r="AE70" s="85"/>
    </row>
    <row r="71" spans="1:31" ht="15" x14ac:dyDescent="0.25">
      <c r="A71" s="77">
        <v>69</v>
      </c>
      <c r="B71" s="61">
        <v>28497</v>
      </c>
      <c r="C71" s="61">
        <v>33554</v>
      </c>
      <c r="D71" s="61">
        <v>62051</v>
      </c>
      <c r="E71" s="118">
        <v>2.5015531041487144E-2</v>
      </c>
      <c r="F71" s="187">
        <v>1.08869376782423E-2</v>
      </c>
      <c r="G71" s="75">
        <f t="shared" si="15"/>
        <v>365.30030685574212</v>
      </c>
      <c r="H71" s="75">
        <f t="shared" si="16"/>
        <v>712.86758808925913</v>
      </c>
      <c r="I71" s="75">
        <f t="shared" si="17"/>
        <v>1078.1678949450013</v>
      </c>
      <c r="J71" s="73">
        <f t="shared" si="18"/>
        <v>1.7375511997308687E-2</v>
      </c>
      <c r="K71" s="73">
        <f t="shared" si="19"/>
        <v>1.7225428306242629E-2</v>
      </c>
      <c r="L71" s="73">
        <f t="shared" si="11"/>
        <v>1.7211092279033346E-2</v>
      </c>
      <c r="M71" s="73">
        <f t="shared" si="12"/>
        <v>81096.501998466803</v>
      </c>
      <c r="N71" s="73">
        <f t="shared" si="20"/>
        <v>1395.7593794024287</v>
      </c>
      <c r="O71" s="73">
        <f t="shared" si="21"/>
        <v>14758.948244721727</v>
      </c>
      <c r="P71" s="73">
        <f t="shared" si="22"/>
        <v>199472.74402114283</v>
      </c>
      <c r="Q71" s="73">
        <f t="shared" si="24"/>
        <v>80398.622308765596</v>
      </c>
      <c r="R71" s="73">
        <f>SUM(Q71:$Q$102)</f>
        <v>1336832.5771798366</v>
      </c>
      <c r="S71" s="73">
        <f t="shared" si="23"/>
        <v>16.484466582851017</v>
      </c>
      <c r="T71" s="73"/>
      <c r="U71" s="73"/>
      <c r="V71" s="73"/>
      <c r="W71" s="73">
        <f t="shared" si="13"/>
        <v>0.98277457169375737</v>
      </c>
      <c r="X71" s="73">
        <f t="shared" si="14"/>
        <v>-1.7375511997308517E-2</v>
      </c>
      <c r="Y71" s="73"/>
      <c r="Z71" s="73"/>
      <c r="AA71" s="73"/>
      <c r="AB71" s="73"/>
      <c r="AC71" s="73"/>
      <c r="AD71" s="73"/>
      <c r="AE71" s="85"/>
    </row>
    <row r="72" spans="1:31" ht="15" x14ac:dyDescent="0.25">
      <c r="A72" s="77">
        <v>70</v>
      </c>
      <c r="B72" s="61">
        <v>28671</v>
      </c>
      <c r="C72" s="61">
        <v>34901</v>
      </c>
      <c r="D72" s="61">
        <v>63572</v>
      </c>
      <c r="E72" s="118">
        <v>2.7179180973897581E-2</v>
      </c>
      <c r="F72" s="187">
        <v>1.2214874012298016E-2</v>
      </c>
      <c r="G72" s="75">
        <f t="shared" si="15"/>
        <v>426.31131790321302</v>
      </c>
      <c r="H72" s="75">
        <f t="shared" si="16"/>
        <v>779.25429770261758</v>
      </c>
      <c r="I72" s="75">
        <f t="shared" si="17"/>
        <v>1205.5656156058305</v>
      </c>
      <c r="J72" s="73">
        <f t="shared" si="18"/>
        <v>1.8963783042940767E-2</v>
      </c>
      <c r="K72" s="73">
        <f t="shared" si="19"/>
        <v>1.8785101782865743E-2</v>
      </c>
      <c r="L72" s="73">
        <f t="shared" si="11"/>
        <v>1.8800596930613835E-2</v>
      </c>
      <c r="M72" s="73">
        <f t="shared" si="12"/>
        <v>79700.742619064375</v>
      </c>
      <c r="N72" s="73">
        <f t="shared" si="20"/>
        <v>1498.4215370516322</v>
      </c>
      <c r="O72" s="73">
        <f t="shared" si="21"/>
        <v>14151.151828819849</v>
      </c>
      <c r="P72" s="73">
        <f t="shared" si="22"/>
        <v>184713.79577642112</v>
      </c>
      <c r="Q72" s="73">
        <f t="shared" si="24"/>
        <v>78951.531850538566</v>
      </c>
      <c r="R72" s="73">
        <f>SUM(Q72:$Q$102)</f>
        <v>1256433.954871071</v>
      </c>
      <c r="S72" s="73">
        <f t="shared" si="23"/>
        <v>15.764394578809517</v>
      </c>
      <c r="T72" s="73"/>
      <c r="U72" s="73"/>
      <c r="V72" s="73"/>
      <c r="W72" s="73">
        <f t="shared" si="13"/>
        <v>0.98121489821713426</v>
      </c>
      <c r="X72" s="73">
        <f t="shared" si="14"/>
        <v>-1.8963783042940816E-2</v>
      </c>
      <c r="Y72" s="73"/>
      <c r="Z72" s="73"/>
      <c r="AA72" s="73"/>
      <c r="AB72" s="73"/>
      <c r="AC72" s="73"/>
      <c r="AD72" s="73"/>
      <c r="AE72" s="85"/>
    </row>
    <row r="73" spans="1:31" ht="15" x14ac:dyDescent="0.25">
      <c r="A73" s="77">
        <v>71</v>
      </c>
      <c r="B73" s="61">
        <v>28626</v>
      </c>
      <c r="C73" s="61">
        <v>35534</v>
      </c>
      <c r="D73" s="61">
        <v>64160</v>
      </c>
      <c r="E73" s="118">
        <v>2.9576590047068991E-2</v>
      </c>
      <c r="F73" s="187">
        <v>1.3770299629474873E-2</v>
      </c>
      <c r="G73" s="75">
        <f t="shared" si="15"/>
        <v>489.31382703376016</v>
      </c>
      <c r="H73" s="75">
        <f t="shared" si="16"/>
        <v>846.65946668739696</v>
      </c>
      <c r="I73" s="75">
        <f t="shared" si="17"/>
        <v>1335.973293721157</v>
      </c>
      <c r="J73" s="73">
        <f t="shared" si="18"/>
        <v>2.0822526398397087E-2</v>
      </c>
      <c r="K73" s="73">
        <f t="shared" si="19"/>
        <v>2.0607234492057258E-2</v>
      </c>
      <c r="L73" s="73">
        <f t="shared" ref="L73:L77" si="25">((105*K73+90*(K72+K74)+45*(K71+K75)-30*(K70+K76))/315)</f>
        <v>2.0571576610698993E-2</v>
      </c>
      <c r="M73" s="73">
        <f t="shared" si="12"/>
        <v>78202.321082012742</v>
      </c>
      <c r="N73" s="73">
        <f t="shared" si="20"/>
        <v>1608.7450392731116</v>
      </c>
      <c r="O73" s="73">
        <f t="shared" si="21"/>
        <v>13546.440709446135</v>
      </c>
      <c r="P73" s="73">
        <f t="shared" si="22"/>
        <v>170562.64394760126</v>
      </c>
      <c r="Q73" s="73">
        <f t="shared" si="24"/>
        <v>77397.948562376187</v>
      </c>
      <c r="R73" s="73">
        <f>SUM(Q73:$Q$102)</f>
        <v>1177482.4230205324</v>
      </c>
      <c r="S73" s="73">
        <f t="shared" si="23"/>
        <v>15.056873079069826</v>
      </c>
      <c r="T73" s="73"/>
      <c r="U73" s="73"/>
      <c r="V73" s="73"/>
      <c r="W73" s="73">
        <f t="shared" si="13"/>
        <v>0.97939276550794274</v>
      </c>
      <c r="X73" s="73">
        <f t="shared" si="14"/>
        <v>-2.0822526398397025E-2</v>
      </c>
      <c r="Y73" s="73"/>
      <c r="Z73" s="73"/>
      <c r="AA73" s="73"/>
      <c r="AB73" s="73"/>
      <c r="AC73" s="73"/>
      <c r="AD73" s="73"/>
      <c r="AE73" s="85"/>
    </row>
    <row r="74" spans="1:31" ht="15" x14ac:dyDescent="0.25">
      <c r="A74" s="77">
        <v>72</v>
      </c>
      <c r="B74" s="61">
        <v>27838</v>
      </c>
      <c r="C74" s="61">
        <v>36236</v>
      </c>
      <c r="D74" s="61">
        <v>64074</v>
      </c>
      <c r="E74" s="118">
        <v>3.2206186645717963E-2</v>
      </c>
      <c r="F74" s="187">
        <v>1.5563777885301104E-2</v>
      </c>
      <c r="G74" s="75">
        <f t="shared" si="15"/>
        <v>563.96905545177083</v>
      </c>
      <c r="H74" s="75">
        <f t="shared" si="16"/>
        <v>896.55582384349668</v>
      </c>
      <c r="I74" s="75">
        <f t="shared" si="17"/>
        <v>1460.5248792952675</v>
      </c>
      <c r="J74" s="73">
        <f t="shared" si="18"/>
        <v>2.2794345277261721E-2</v>
      </c>
      <c r="K74" s="73">
        <f t="shared" si="19"/>
        <v>2.2536516914059446E-2</v>
      </c>
      <c r="L74" s="73">
        <f t="shared" si="25"/>
        <v>2.2564886701812257E-2</v>
      </c>
      <c r="M74" s="73">
        <f t="shared" ref="M74:M102" si="26">M73*(1-L73)</f>
        <v>76593.576042739631</v>
      </c>
      <c r="N74" s="73">
        <f t="shared" si="20"/>
        <v>1728.3253654910659</v>
      </c>
      <c r="O74" s="73">
        <f t="shared" si="21"/>
        <v>12944.164943014119</v>
      </c>
      <c r="P74" s="73">
        <f t="shared" si="22"/>
        <v>157016.20323815514</v>
      </c>
      <c r="Q74" s="73">
        <f t="shared" si="24"/>
        <v>75729.413359994098</v>
      </c>
      <c r="R74" s="73">
        <f>SUM(Q74:$Q$102)</f>
        <v>1100084.4744581559</v>
      </c>
      <c r="S74" s="73">
        <f t="shared" si="23"/>
        <v>14.362620617743488</v>
      </c>
      <c r="T74" s="73"/>
      <c r="U74" s="73"/>
      <c r="V74" s="73"/>
      <c r="W74" s="73">
        <f t="shared" si="13"/>
        <v>0.97746348308594055</v>
      </c>
      <c r="X74" s="73">
        <f t="shared" si="14"/>
        <v>-2.2794345277261693E-2</v>
      </c>
      <c r="Y74" s="73"/>
      <c r="Z74" s="73"/>
      <c r="AA74" s="73"/>
      <c r="AB74" s="73"/>
      <c r="AC74" s="73"/>
      <c r="AD74" s="73"/>
      <c r="AE74" s="85"/>
    </row>
    <row r="75" spans="1:31" ht="15" x14ac:dyDescent="0.25">
      <c r="A75" s="77">
        <v>73</v>
      </c>
      <c r="B75" s="61">
        <v>26704</v>
      </c>
      <c r="C75" s="61">
        <v>35434</v>
      </c>
      <c r="D75" s="61">
        <v>62138</v>
      </c>
      <c r="E75" s="118">
        <v>3.5076074403258897E-2</v>
      </c>
      <c r="F75" s="187">
        <v>1.7605882893650494E-2</v>
      </c>
      <c r="G75" s="75">
        <f t="shared" si="15"/>
        <v>623.84685445361163</v>
      </c>
      <c r="H75" s="75">
        <f t="shared" si="16"/>
        <v>936.67149086462564</v>
      </c>
      <c r="I75" s="75">
        <f t="shared" si="17"/>
        <v>1560.5183453182372</v>
      </c>
      <c r="J75" s="73">
        <f t="shared" si="18"/>
        <v>2.5113752378870209E-2</v>
      </c>
      <c r="K75" s="73">
        <f t="shared" si="19"/>
        <v>2.4801025484473604E-2</v>
      </c>
      <c r="L75" s="73">
        <f t="shared" si="25"/>
        <v>2.4811069201025375E-2</v>
      </c>
      <c r="M75" s="73">
        <f t="shared" si="26"/>
        <v>74865.250677248565</v>
      </c>
      <c r="N75" s="73">
        <f t="shared" si="20"/>
        <v>1857.4869153053296</v>
      </c>
      <c r="O75" s="73">
        <f t="shared" si="21"/>
        <v>12343.493978171156</v>
      </c>
      <c r="P75" s="73">
        <f t="shared" si="22"/>
        <v>144072.03829514107</v>
      </c>
      <c r="Q75" s="73">
        <f t="shared" si="24"/>
        <v>73936.507219595893</v>
      </c>
      <c r="R75" s="73">
        <f>SUM(Q75:$Q$102)</f>
        <v>1024355.0610981619</v>
      </c>
      <c r="S75" s="73">
        <f t="shared" si="23"/>
        <v>13.682650519855425</v>
      </c>
      <c r="T75" s="73"/>
      <c r="U75" s="73"/>
      <c r="V75" s="73"/>
      <c r="W75" s="73">
        <f t="shared" si="13"/>
        <v>0.9751989745155264</v>
      </c>
      <c r="X75" s="73">
        <f t="shared" si="14"/>
        <v>-2.5113752378870181E-2</v>
      </c>
      <c r="Y75" s="73"/>
      <c r="Z75" s="73"/>
      <c r="AA75" s="73"/>
      <c r="AB75" s="73"/>
      <c r="AC75" s="73"/>
      <c r="AD75" s="73"/>
      <c r="AE75" s="85"/>
    </row>
    <row r="76" spans="1:31" ht="15" x14ac:dyDescent="0.25">
      <c r="A76" s="77">
        <v>74</v>
      </c>
      <c r="B76" s="61">
        <v>25136</v>
      </c>
      <c r="C76" s="61">
        <v>33882</v>
      </c>
      <c r="D76" s="61">
        <v>59018</v>
      </c>
      <c r="E76" s="118">
        <v>3.8216859849314777E-2</v>
      </c>
      <c r="F76" s="187">
        <v>1.9913616411591069E-2</v>
      </c>
      <c r="G76" s="75">
        <f t="shared" si="15"/>
        <v>674.71315125752858</v>
      </c>
      <c r="H76" s="75">
        <f t="shared" si="16"/>
        <v>960.61898917237625</v>
      </c>
      <c r="I76" s="75">
        <f t="shared" si="17"/>
        <v>1635.3321404299049</v>
      </c>
      <c r="J76" s="73">
        <f t="shared" si="18"/>
        <v>2.7709040300076333E-2</v>
      </c>
      <c r="K76" s="73">
        <f t="shared" si="19"/>
        <v>2.7328666207340091E-2</v>
      </c>
      <c r="L76" s="73">
        <f t="shared" si="25"/>
        <v>2.7303907157259388E-2</v>
      </c>
      <c r="M76" s="73">
        <f t="shared" si="26"/>
        <v>73007.763761943235</v>
      </c>
      <c r="N76" s="73">
        <f t="shared" si="20"/>
        <v>1993.3972035152256</v>
      </c>
      <c r="O76" s="73">
        <f t="shared" si="21"/>
        <v>11743.647507215914</v>
      </c>
      <c r="P76" s="73">
        <f t="shared" si="22"/>
        <v>131728.5443169699</v>
      </c>
      <c r="Q76" s="73">
        <f t="shared" si="24"/>
        <v>72011.065160185623</v>
      </c>
      <c r="R76" s="73">
        <f>SUM(Q76:$Q$102)</f>
        <v>950418.55387856602</v>
      </c>
      <c r="S76" s="73">
        <f t="shared" si="23"/>
        <v>13.01804773773924</v>
      </c>
      <c r="T76" s="73"/>
      <c r="U76" s="73"/>
      <c r="V76" s="73"/>
      <c r="W76" s="73">
        <f t="shared" si="13"/>
        <v>0.97267133379265991</v>
      </c>
      <c r="X76" s="73">
        <f t="shared" si="14"/>
        <v>-2.7709040300076249E-2</v>
      </c>
      <c r="Y76" s="73"/>
      <c r="Z76" s="73"/>
      <c r="AA76" s="73"/>
      <c r="AB76" s="73"/>
      <c r="AC76" s="73"/>
      <c r="AD76" s="73"/>
      <c r="AE76" s="85"/>
    </row>
    <row r="77" spans="1:31" ht="15" x14ac:dyDescent="0.25">
      <c r="A77" s="77">
        <v>75</v>
      </c>
      <c r="B77" s="61">
        <v>23733</v>
      </c>
      <c r="C77" s="61">
        <v>32711</v>
      </c>
      <c r="D77" s="61">
        <v>56444</v>
      </c>
      <c r="E77" s="118">
        <v>4.1690282768997083E-2</v>
      </c>
      <c r="F77" s="187">
        <v>2.2517919792718565E-2</v>
      </c>
      <c r="G77" s="75">
        <f t="shared" si="15"/>
        <v>736.583674339617</v>
      </c>
      <c r="H77" s="75">
        <f t="shared" si="16"/>
        <v>989.43548095660776</v>
      </c>
      <c r="I77" s="75">
        <f t="shared" si="17"/>
        <v>1726.0191552962247</v>
      </c>
      <c r="J77" s="73">
        <f t="shared" si="18"/>
        <v>3.0579320305014257E-2</v>
      </c>
      <c r="K77" s="73">
        <f t="shared" si="19"/>
        <v>3.0116502438838122E-2</v>
      </c>
      <c r="L77" s="73">
        <f t="shared" si="25"/>
        <v>3.0082727597765393E-2</v>
      </c>
      <c r="M77" s="73">
        <f t="shared" si="26"/>
        <v>71014.36655842801</v>
      </c>
      <c r="N77" s="73">
        <f t="shared" si="20"/>
        <v>2136.3058447050571</v>
      </c>
      <c r="O77" s="73">
        <f t="shared" si="21"/>
        <v>11144.390288772011</v>
      </c>
      <c r="P77" s="73">
        <f t="shared" si="22"/>
        <v>119984.89680975398</v>
      </c>
      <c r="Q77" s="73">
        <f t="shared" si="24"/>
        <v>69946.213636075481</v>
      </c>
      <c r="R77" s="73">
        <f>SUM(Q77:$Q$102)</f>
        <v>878407.48871838045</v>
      </c>
      <c r="S77" s="73">
        <f t="shared" si="23"/>
        <v>12.36943355673896</v>
      </c>
      <c r="T77" s="73"/>
      <c r="U77" s="73"/>
      <c r="V77" s="73"/>
      <c r="W77" s="73">
        <f t="shared" si="13"/>
        <v>0.96988349756116188</v>
      </c>
      <c r="X77" s="73">
        <f t="shared" si="14"/>
        <v>-3.0579320305014153E-2</v>
      </c>
      <c r="Y77" s="73"/>
      <c r="Z77" s="73"/>
      <c r="AA77" s="73"/>
      <c r="AB77" s="73"/>
      <c r="AC77" s="73"/>
      <c r="AD77" s="73"/>
      <c r="AE77" s="85"/>
    </row>
    <row r="78" spans="1:31" ht="15" x14ac:dyDescent="0.25">
      <c r="A78" s="77">
        <v>76</v>
      </c>
      <c r="B78" s="61">
        <v>22500</v>
      </c>
      <c r="C78" s="61">
        <v>32203</v>
      </c>
      <c r="D78" s="61">
        <v>54703</v>
      </c>
      <c r="E78" s="118">
        <v>4.5591016958912628E-2</v>
      </c>
      <c r="F78" s="187">
        <v>2.5470782668564673E-2</v>
      </c>
      <c r="G78" s="75">
        <f t="shared" si="15"/>
        <v>820.23561427578818</v>
      </c>
      <c r="H78" s="75">
        <f t="shared" si="16"/>
        <v>1025.7978815755341</v>
      </c>
      <c r="I78" s="75">
        <f t="shared" si="17"/>
        <v>1846.0334958513222</v>
      </c>
      <c r="J78" s="73">
        <f t="shared" si="18"/>
        <v>3.3746476351412577E-2</v>
      </c>
      <c r="K78" s="73">
        <f t="shared" si="19"/>
        <v>3.3183415562567098E-2</v>
      </c>
      <c r="L78">
        <f>IF(T78=1,1-V78,((105*K78+90*(K77+K79)+45*(K76+K80)-30*(K75+K81))/315))</f>
        <v>3.028235815103586E-2</v>
      </c>
      <c r="M78" s="73">
        <f t="shared" si="26"/>
        <v>68878.060713722953</v>
      </c>
      <c r="N78" s="73">
        <f t="shared" si="20"/>
        <v>2085.7901032817463</v>
      </c>
      <c r="O78" s="73">
        <f t="shared" si="21"/>
        <v>10545.499152655317</v>
      </c>
      <c r="P78" s="73">
        <f t="shared" si="22"/>
        <v>108840.50652098196</v>
      </c>
      <c r="Q78" s="73">
        <f t="shared" si="24"/>
        <v>67835.165662082087</v>
      </c>
      <c r="R78" s="73">
        <f>SUM(Q78:$Q$102)</f>
        <v>808461.27508230484</v>
      </c>
      <c r="S78" s="73">
        <f t="shared" si="23"/>
        <v>11.737573135842233</v>
      </c>
      <c r="T78" s="73">
        <f>IF(U78=$U$62,1,0)</f>
        <v>1</v>
      </c>
      <c r="U78" s="73">
        <f>ABS(W78-V78)</f>
        <v>2.9010574115312382E-3</v>
      </c>
      <c r="V78" s="73">
        <f>$W$2^($AC$62+$AE$62*$AD$62^A77)</f>
        <v>0.96971764184896414</v>
      </c>
      <c r="W78" s="73">
        <f t="shared" si="13"/>
        <v>0.9668165844374329</v>
      </c>
      <c r="X78" s="73">
        <f t="shared" si="14"/>
        <v>-3.3746476351412501E-2</v>
      </c>
      <c r="Y78" s="73"/>
      <c r="Z78" s="73"/>
      <c r="AA78" s="73"/>
      <c r="AB78" s="73"/>
      <c r="AC78" s="73"/>
      <c r="AD78" s="73"/>
      <c r="AE78" s="85"/>
    </row>
    <row r="79" spans="1:31" ht="15" x14ac:dyDescent="0.25">
      <c r="A79" s="77">
        <v>77</v>
      </c>
      <c r="B79" s="61">
        <v>20763</v>
      </c>
      <c r="C79" s="61">
        <v>30855</v>
      </c>
      <c r="D79" s="61">
        <v>51618</v>
      </c>
      <c r="E79" s="118">
        <v>5.0041269056697993E-2</v>
      </c>
      <c r="F79" s="187">
        <v>2.8850514058821462E-2</v>
      </c>
      <c r="G79" s="75">
        <f t="shared" si="15"/>
        <v>890.18261128493623</v>
      </c>
      <c r="H79" s="75">
        <f t="shared" si="16"/>
        <v>1039.0068694242204</v>
      </c>
      <c r="I79" s="75">
        <f t="shared" si="17"/>
        <v>1929.1894807091567</v>
      </c>
      <c r="J79" s="73">
        <f t="shared" si="18"/>
        <v>3.7374355471137134E-2</v>
      </c>
      <c r="K79" s="73">
        <f t="shared" si="19"/>
        <v>3.6684554567284477E-2</v>
      </c>
      <c r="L79" s="73">
        <f t="shared" ref="L79:L102" si="27">IF(T79=1,1-V79,((105*K79+90*(K78+K80)+45*(K77+K81)-30*(K76+K82))/315))</f>
        <v>3.3550947715823454E-2</v>
      </c>
      <c r="M79" s="73">
        <f t="shared" si="26"/>
        <v>66792.270610441206</v>
      </c>
      <c r="N79" s="73">
        <f t="shared" si="20"/>
        <v>2240.9439790720426</v>
      </c>
      <c r="O79" s="73">
        <f t="shared" si="21"/>
        <v>9976.7381174957682</v>
      </c>
      <c r="P79" s="73">
        <f t="shared" si="22"/>
        <v>98295.007368326638</v>
      </c>
      <c r="Q79" s="73">
        <f t="shared" si="24"/>
        <v>65671.798620905189</v>
      </c>
      <c r="R79" s="73">
        <f>SUM(Q79:$Q$102)</f>
        <v>740626.1094202227</v>
      </c>
      <c r="S79" s="73">
        <f t="shared" si="23"/>
        <v>11.088500250872523</v>
      </c>
      <c r="T79" s="73">
        <f>IF(T78=1,1,IF(U79=$U$62,1,T78))</f>
        <v>1</v>
      </c>
      <c r="U79" s="73">
        <f t="shared" ref="U79:U87" si="28">ABS(W79-V79)</f>
        <v>3.1336068514610238E-3</v>
      </c>
      <c r="V79" s="73">
        <f t="shared" ref="V79:V103" si="29">$W$2^($AC$62+$AE$62*$AD$62^A78)</f>
        <v>0.96644905228417655</v>
      </c>
      <c r="W79" s="73">
        <f t="shared" si="13"/>
        <v>0.96331544543271552</v>
      </c>
      <c r="X79" s="73">
        <f t="shared" si="14"/>
        <v>-3.7374355471136947E-2</v>
      </c>
      <c r="Y79" s="73"/>
      <c r="Z79" s="73"/>
      <c r="AA79" s="73"/>
      <c r="AB79" s="73"/>
      <c r="AC79" s="73"/>
      <c r="AD79" s="73"/>
      <c r="AE79" s="85"/>
    </row>
    <row r="80" spans="1:31" ht="15" x14ac:dyDescent="0.25">
      <c r="A80" s="77">
        <v>78</v>
      </c>
      <c r="B80" s="61">
        <v>18563</v>
      </c>
      <c r="C80" s="61">
        <v>28415</v>
      </c>
      <c r="D80" s="61">
        <v>46978</v>
      </c>
      <c r="E80" s="118">
        <v>5.5179666869335772E-2</v>
      </c>
      <c r="F80" s="187">
        <v>3.2764195240625016E-2</v>
      </c>
      <c r="G80" s="75">
        <f t="shared" si="15"/>
        <v>930.99460776235981</v>
      </c>
      <c r="H80" s="75">
        <f t="shared" si="16"/>
        <v>1024.3001560954799</v>
      </c>
      <c r="I80" s="75">
        <f t="shared" si="17"/>
        <v>1955.2947638578398</v>
      </c>
      <c r="J80" s="73">
        <f t="shared" si="18"/>
        <v>4.1621498655920637E-2</v>
      </c>
      <c r="K80" s="73">
        <f t="shared" si="19"/>
        <v>4.0767217232696051E-2</v>
      </c>
      <c r="L80" s="73">
        <f t="shared" si="27"/>
        <v>3.7235778056202262E-2</v>
      </c>
      <c r="M80" s="73">
        <f t="shared" si="26"/>
        <v>64551.326631369164</v>
      </c>
      <c r="N80" s="73">
        <f t="shared" si="20"/>
        <v>2403.6188716790784</v>
      </c>
      <c r="O80" s="73">
        <f t="shared" si="21"/>
        <v>9406.8381449182525</v>
      </c>
      <c r="P80" s="73">
        <f t="shared" si="22"/>
        <v>88318.269250830868</v>
      </c>
      <c r="Q80" s="73">
        <f t="shared" si="24"/>
        <v>63349.517195529625</v>
      </c>
      <c r="R80" s="73">
        <f>SUM(Q80:$Q$102)</f>
        <v>674954.31079931767</v>
      </c>
      <c r="S80" s="73">
        <f t="shared" si="23"/>
        <v>10.456087365233467</v>
      </c>
      <c r="T80" s="73">
        <f t="shared" ref="T80:T87" si="30">IF(T79=1,1,IF(U80=$U$62,1,T79))</f>
        <v>1</v>
      </c>
      <c r="U80" s="73">
        <f t="shared" si="28"/>
        <v>3.5314391764937891E-3</v>
      </c>
      <c r="V80" s="73">
        <f t="shared" si="29"/>
        <v>0.96276422194379774</v>
      </c>
      <c r="W80" s="73">
        <f t="shared" si="13"/>
        <v>0.95923278276730395</v>
      </c>
      <c r="X80" s="73">
        <f>LN(W80)</f>
        <v>-4.1621498655920589E-2</v>
      </c>
      <c r="Y80" s="73"/>
      <c r="Z80" s="73"/>
      <c r="AA80" s="73"/>
      <c r="AB80" s="73"/>
      <c r="AC80" s="73"/>
      <c r="AD80" s="73"/>
      <c r="AE80" s="85"/>
    </row>
    <row r="81" spans="1:31" ht="15" x14ac:dyDescent="0.25">
      <c r="A81" s="77">
        <v>79</v>
      </c>
      <c r="B81" s="61">
        <v>15850</v>
      </c>
      <c r="C81" s="61">
        <v>25212</v>
      </c>
      <c r="D81" s="61">
        <v>41062</v>
      </c>
      <c r="E81" s="118">
        <v>6.114671545343138E-2</v>
      </c>
      <c r="F81" s="187">
        <v>3.7346783380227705E-2</v>
      </c>
      <c r="G81" s="75">
        <f t="shared" si="15"/>
        <v>941.58710258230087</v>
      </c>
      <c r="H81" s="75">
        <f t="shared" si="16"/>
        <v>969.17543993688741</v>
      </c>
      <c r="I81" s="75">
        <f t="shared" si="17"/>
        <v>1910.7625425191882</v>
      </c>
      <c r="J81" s="73">
        <f t="shared" si="18"/>
        <v>4.6533596573941557E-2</v>
      </c>
      <c r="K81" s="73">
        <f t="shared" si="19"/>
        <v>4.5467508990154171E-2</v>
      </c>
      <c r="L81" s="73">
        <f t="shared" si="27"/>
        <v>4.1387892058844078E-2</v>
      </c>
      <c r="M81" s="73">
        <f t="shared" si="26"/>
        <v>62147.707759690085</v>
      </c>
      <c r="N81" s="73">
        <f t="shared" si="20"/>
        <v>2572.1626204626373</v>
      </c>
      <c r="O81" s="73">
        <f t="shared" si="21"/>
        <v>8835.6753244326446</v>
      </c>
      <c r="P81" s="73">
        <f t="shared" si="22"/>
        <v>78911.431105912619</v>
      </c>
      <c r="Q81" s="73">
        <f t="shared" si="24"/>
        <v>60861.626449458767</v>
      </c>
      <c r="R81" s="73">
        <f>SUM(Q81:$Q$102)</f>
        <v>611604.79360378801</v>
      </c>
      <c r="S81" s="73">
        <f t="shared" si="23"/>
        <v>9.8411480592126335</v>
      </c>
      <c r="T81" s="73">
        <f t="shared" si="30"/>
        <v>1</v>
      </c>
      <c r="U81" s="73">
        <f t="shared" si="28"/>
        <v>4.0796169313100927E-3</v>
      </c>
      <c r="V81" s="73">
        <f t="shared" si="29"/>
        <v>0.95861210794115592</v>
      </c>
      <c r="W81" s="73">
        <f t="shared" si="13"/>
        <v>0.95453249100984583</v>
      </c>
      <c r="X81" s="73">
        <f t="shared" ref="X81:X102" si="31">LN(W81)</f>
        <v>-4.6533596573941571E-2</v>
      </c>
      <c r="Y81" s="84"/>
      <c r="Z81" s="84"/>
      <c r="AA81" s="73"/>
      <c r="AB81" s="73"/>
      <c r="AC81" s="73"/>
      <c r="AD81" s="73"/>
      <c r="AE81" s="85"/>
    </row>
    <row r="82" spans="1:31" ht="15" x14ac:dyDescent="0.25">
      <c r="A82" s="77">
        <v>80</v>
      </c>
      <c r="B82" s="61">
        <v>14453</v>
      </c>
      <c r="C82" s="61">
        <v>23724</v>
      </c>
      <c r="D82" s="61">
        <v>38177</v>
      </c>
      <c r="E82" s="118">
        <v>6.8069080864688436E-2</v>
      </c>
      <c r="F82" s="187">
        <v>4.2756462843817122E-2</v>
      </c>
      <c r="G82" s="75">
        <f t="shared" si="15"/>
        <v>1014.3543245067174</v>
      </c>
      <c r="H82" s="75">
        <f t="shared" si="16"/>
        <v>983.80242573734199</v>
      </c>
      <c r="I82" s="75">
        <f t="shared" si="17"/>
        <v>1998.1567502440594</v>
      </c>
      <c r="J82" s="73">
        <f t="shared" si="18"/>
        <v>5.2339281510963655E-2</v>
      </c>
      <c r="K82" s="73">
        <f t="shared" si="19"/>
        <v>5.0993168256087573E-2</v>
      </c>
      <c r="L82" s="73">
        <f t="shared" si="27"/>
        <v>4.6064045220179817E-2</v>
      </c>
      <c r="M82" s="73">
        <f t="shared" si="26"/>
        <v>59575.545139227448</v>
      </c>
      <c r="N82" s="73">
        <f t="shared" si="20"/>
        <v>2744.2906053102342</v>
      </c>
      <c r="O82" s="73">
        <f t="shared" si="21"/>
        <v>8263.4003393541789</v>
      </c>
      <c r="P82" s="73">
        <f t="shared" si="22"/>
        <v>70075.755781479966</v>
      </c>
      <c r="Q82" s="73">
        <f t="shared" si="24"/>
        <v>58203.399836572331</v>
      </c>
      <c r="R82" s="73">
        <f>SUM(Q82:$Q$102)</f>
        <v>550743.16715432925</v>
      </c>
      <c r="S82" s="73">
        <f t="shared" si="23"/>
        <v>9.2444503171099495</v>
      </c>
      <c r="T82" s="73">
        <f t="shared" si="30"/>
        <v>1</v>
      </c>
      <c r="U82" s="73">
        <f t="shared" si="28"/>
        <v>4.9291230359077565E-3</v>
      </c>
      <c r="V82" s="73">
        <f t="shared" si="29"/>
        <v>0.95393595477982018</v>
      </c>
      <c r="W82" s="73">
        <f t="shared" si="13"/>
        <v>0.94900683174391243</v>
      </c>
      <c r="X82" s="73">
        <f t="shared" si="31"/>
        <v>-5.2339281510963592E-2</v>
      </c>
      <c r="Y82" s="73"/>
      <c r="Z82" s="73"/>
      <c r="AA82" s="73"/>
      <c r="AB82" s="73"/>
      <c r="AC82" s="73"/>
      <c r="AD82" s="73"/>
      <c r="AE82" s="85"/>
    </row>
    <row r="83" spans="1:31" ht="15" x14ac:dyDescent="0.25">
      <c r="A83" s="77">
        <v>81</v>
      </c>
      <c r="B83" s="61">
        <v>12624</v>
      </c>
      <c r="C83" s="61">
        <v>21835</v>
      </c>
      <c r="D83" s="61">
        <v>34459</v>
      </c>
      <c r="E83" s="118">
        <v>7.6044805606082622E-2</v>
      </c>
      <c r="F83" s="187">
        <v>4.9165645056392003E-2</v>
      </c>
      <c r="G83" s="75">
        <f t="shared" si="15"/>
        <v>1073.5318598063193</v>
      </c>
      <c r="H83" s="75">
        <f t="shared" si="16"/>
        <v>959.98962597118702</v>
      </c>
      <c r="I83" s="75">
        <f t="shared" si="17"/>
        <v>2033.5214857775063</v>
      </c>
      <c r="J83" s="73">
        <f t="shared" si="18"/>
        <v>5.9012782894962312E-2</v>
      </c>
      <c r="K83" s="73">
        <f t="shared" si="19"/>
        <v>5.7305281287490462E-2</v>
      </c>
      <c r="L83" s="73">
        <f t="shared" si="27"/>
        <v>5.1327190354737762E-2</v>
      </c>
      <c r="M83" s="73">
        <f t="shared" si="26"/>
        <v>56831.254533917214</v>
      </c>
      <c r="N83" s="73">
        <f t="shared" si="20"/>
        <v>2916.9886195609215</v>
      </c>
      <c r="O83" s="73">
        <f t="shared" si="21"/>
        <v>7690.4923828777746</v>
      </c>
      <c r="P83" s="73">
        <f t="shared" si="22"/>
        <v>61812.355442125794</v>
      </c>
      <c r="Q83" s="73">
        <f t="shared" si="24"/>
        <v>55372.760224136757</v>
      </c>
      <c r="R83" s="73">
        <f>SUM(Q83:$Q$102)</f>
        <v>492539.76731775701</v>
      </c>
      <c r="S83" s="73">
        <f t="shared" si="23"/>
        <v>8.6667058708655897</v>
      </c>
      <c r="T83" s="73">
        <f t="shared" si="30"/>
        <v>1</v>
      </c>
      <c r="U83" s="73">
        <f t="shared" si="28"/>
        <v>5.9780909327526999E-3</v>
      </c>
      <c r="V83" s="73">
        <f t="shared" si="29"/>
        <v>0.94867280964526224</v>
      </c>
      <c r="W83" s="73">
        <f t="shared" si="13"/>
        <v>0.94269471871250954</v>
      </c>
      <c r="X83" s="73">
        <f t="shared" si="31"/>
        <v>-5.9012782894962063E-2</v>
      </c>
      <c r="Y83" s="73"/>
      <c r="Z83" s="73"/>
      <c r="AA83" s="73"/>
      <c r="AB83" s="73"/>
      <c r="AC83" s="73"/>
      <c r="AD83" s="73"/>
      <c r="AE83" s="85"/>
    </row>
    <row r="84" spans="1:31" ht="15" x14ac:dyDescent="0.25">
      <c r="A84" s="77">
        <v>82</v>
      </c>
      <c r="B84" s="61">
        <v>9826</v>
      </c>
      <c r="C84" s="61">
        <v>17829</v>
      </c>
      <c r="D84" s="61">
        <v>27655</v>
      </c>
      <c r="E84" s="118">
        <v>8.5131555933495834E-2</v>
      </c>
      <c r="F84" s="187">
        <v>5.6746826289491202E-2</v>
      </c>
      <c r="G84" s="75">
        <f t="shared" si="15"/>
        <v>1011.7391659153386</v>
      </c>
      <c r="H84" s="75">
        <f t="shared" si="16"/>
        <v>836.50266860253009</v>
      </c>
      <c r="I84" s="75">
        <f t="shared" si="17"/>
        <v>1848.2418345178687</v>
      </c>
      <c r="J84" s="73">
        <f t="shared" si="18"/>
        <v>6.6832103942067206E-2</v>
      </c>
      <c r="K84" s="73">
        <f t="shared" si="19"/>
        <v>6.4647769893634521E-2</v>
      </c>
      <c r="L84" s="73">
        <f t="shared" si="27"/>
        <v>5.7246957030180123E-2</v>
      </c>
      <c r="M84" s="73">
        <f t="shared" si="26"/>
        <v>53914.265914356292</v>
      </c>
      <c r="N84" s="73">
        <f t="shared" si="20"/>
        <v>3086.4276641128599</v>
      </c>
      <c r="O84" s="73">
        <f t="shared" si="21"/>
        <v>7117.8156257757528</v>
      </c>
      <c r="P84" s="73">
        <f t="shared" si="22"/>
        <v>54121.863059248019</v>
      </c>
      <c r="Q84" s="73">
        <f t="shared" si="24"/>
        <v>52371.052082299866</v>
      </c>
      <c r="R84" s="73">
        <f>SUM(Q84:$Q$102)</f>
        <v>437167.00709362025</v>
      </c>
      <c r="S84" s="73">
        <f t="shared" si="23"/>
        <v>8.1085590182766705</v>
      </c>
      <c r="T84" s="73">
        <f t="shared" si="30"/>
        <v>1</v>
      </c>
      <c r="U84" s="73">
        <f t="shared" si="28"/>
        <v>7.4008128634543979E-3</v>
      </c>
      <c r="V84" s="73">
        <f t="shared" si="29"/>
        <v>0.94275304296981988</v>
      </c>
      <c r="W84" s="73">
        <f t="shared" si="13"/>
        <v>0.93535223010636548</v>
      </c>
      <c r="X84" s="73">
        <f t="shared" si="31"/>
        <v>-6.683210394206722E-2</v>
      </c>
      <c r="Y84" s="73"/>
      <c r="Z84" s="73"/>
      <c r="AA84" s="73"/>
      <c r="AB84" s="73"/>
      <c r="AC84" s="73"/>
      <c r="AD84" s="73"/>
      <c r="AE84" s="85"/>
    </row>
    <row r="85" spans="1:31" ht="15" x14ac:dyDescent="0.25">
      <c r="A85" s="77">
        <v>83</v>
      </c>
      <c r="B85" s="61">
        <v>8109</v>
      </c>
      <c r="C85" s="61">
        <v>15704</v>
      </c>
      <c r="D85" s="61">
        <v>23813</v>
      </c>
      <c r="E85" s="118">
        <v>9.5339794009314208E-2</v>
      </c>
      <c r="F85" s="187">
        <v>6.565281872622114E-2</v>
      </c>
      <c r="G85" s="75">
        <f t="shared" si="15"/>
        <v>1031.0118652765768</v>
      </c>
      <c r="H85" s="75">
        <f t="shared" si="16"/>
        <v>773.11038962152895</v>
      </c>
      <c r="I85" s="75">
        <f t="shared" si="17"/>
        <v>1804.1222548981059</v>
      </c>
      <c r="J85" s="73">
        <f t="shared" si="18"/>
        <v>7.5762073442997777E-2</v>
      </c>
      <c r="K85" s="73">
        <f t="shared" si="19"/>
        <v>7.2963253016445684E-2</v>
      </c>
      <c r="L85" s="73">
        <f t="shared" si="27"/>
        <v>6.3900108101789477E-2</v>
      </c>
      <c r="M85" s="73">
        <f t="shared" si="26"/>
        <v>50827.838250243432</v>
      </c>
      <c r="N85" s="73">
        <f t="shared" si="20"/>
        <v>3247.904358770822</v>
      </c>
      <c r="O85" s="73">
        <f t="shared" si="21"/>
        <v>6546.6754541446098</v>
      </c>
      <c r="P85" s="73">
        <f t="shared" si="22"/>
        <v>47004.047433472268</v>
      </c>
      <c r="Q85" s="73">
        <f t="shared" si="24"/>
        <v>49203.886070858018</v>
      </c>
      <c r="R85" s="73">
        <f>SUM(Q85:$Q$102)</f>
        <v>384795.95501132042</v>
      </c>
      <c r="S85" s="73">
        <f t="shared" si="23"/>
        <v>7.5705748711332905</v>
      </c>
      <c r="T85" s="73">
        <f t="shared" si="30"/>
        <v>1</v>
      </c>
      <c r="U85" s="73">
        <f t="shared" si="28"/>
        <v>9.0631449146562071E-3</v>
      </c>
      <c r="V85" s="73">
        <f t="shared" si="29"/>
        <v>0.93609989189821052</v>
      </c>
      <c r="W85" s="73">
        <f t="shared" si="13"/>
        <v>0.92703674698355432</v>
      </c>
      <c r="X85" s="73">
        <f t="shared" si="31"/>
        <v>-7.5762073442997749E-2</v>
      </c>
      <c r="Y85" s="73"/>
      <c r="Z85" s="73"/>
      <c r="AA85" s="73"/>
      <c r="AB85" s="73"/>
      <c r="AC85" s="73"/>
      <c r="AD85" s="73"/>
      <c r="AE85" s="85"/>
    </row>
    <row r="86" spans="1:31" ht="15" x14ac:dyDescent="0.25">
      <c r="A86" s="77">
        <v>84</v>
      </c>
      <c r="B86" s="61">
        <v>7516</v>
      </c>
      <c r="C86" s="61">
        <v>15269</v>
      </c>
      <c r="D86" s="61">
        <v>22785</v>
      </c>
      <c r="E86" s="118">
        <v>0.1066317562002865</v>
      </c>
      <c r="F86" s="187">
        <v>7.5992078406721328E-2</v>
      </c>
      <c r="G86" s="75">
        <f t="shared" si="15"/>
        <v>1160.3230451922279</v>
      </c>
      <c r="H86" s="75">
        <f t="shared" si="16"/>
        <v>801.4442796013534</v>
      </c>
      <c r="I86" s="75">
        <f t="shared" si="17"/>
        <v>1961.7673247935813</v>
      </c>
      <c r="J86" s="73">
        <f t="shared" si="18"/>
        <v>8.609907065146287E-2</v>
      </c>
      <c r="K86" s="73">
        <f t="shared" si="19"/>
        <v>8.2496670935172101E-2</v>
      </c>
      <c r="L86" s="73">
        <f t="shared" si="27"/>
        <v>7.1370949668299155E-2</v>
      </c>
      <c r="M86" s="73">
        <f t="shared" si="26"/>
        <v>47579.93389147261</v>
      </c>
      <c r="N86" s="73">
        <f t="shared" si="20"/>
        <v>3395.825066989295</v>
      </c>
      <c r="O86" s="73">
        <f t="shared" si="21"/>
        <v>5978.8704243096954</v>
      </c>
      <c r="P86" s="73">
        <f t="shared" si="22"/>
        <v>40457.371979327654</v>
      </c>
      <c r="Q86" s="73">
        <f t="shared" si="24"/>
        <v>45882.021357977967</v>
      </c>
      <c r="R86" s="73">
        <f>SUM(Q86:$Q$102)</f>
        <v>335592.06894046243</v>
      </c>
      <c r="S86" s="73">
        <f t="shared" si="23"/>
        <v>7.0532268856432365</v>
      </c>
      <c r="T86" s="73">
        <f t="shared" si="30"/>
        <v>1</v>
      </c>
      <c r="U86" s="73">
        <f t="shared" si="28"/>
        <v>1.1125721266872945E-2</v>
      </c>
      <c r="V86" s="73">
        <f t="shared" si="29"/>
        <v>0.92862905033170084</v>
      </c>
      <c r="W86" s="73">
        <f t="shared" si="13"/>
        <v>0.9175033290648279</v>
      </c>
      <c r="X86" s="73">
        <f t="shared" si="31"/>
        <v>-8.6099070651462606E-2</v>
      </c>
      <c r="Y86" s="73"/>
      <c r="Z86" s="73"/>
      <c r="AA86" s="73"/>
      <c r="AB86" s="73"/>
      <c r="AC86" s="73"/>
      <c r="AD86" s="73"/>
      <c r="AE86" s="85"/>
    </row>
    <row r="87" spans="1:31" ht="15" x14ac:dyDescent="0.25">
      <c r="A87" s="77">
        <v>85</v>
      </c>
      <c r="B87" s="61">
        <v>6263</v>
      </c>
      <c r="C87" s="61">
        <v>12995</v>
      </c>
      <c r="D87" s="61">
        <v>19258</v>
      </c>
      <c r="E87" s="118">
        <v>0.11892516437745865</v>
      </c>
      <c r="F87" s="187">
        <v>8.7801996223505901E-2</v>
      </c>
      <c r="G87" s="75">
        <f t="shared" si="15"/>
        <v>1140.9869409244591</v>
      </c>
      <c r="H87" s="75">
        <f t="shared" si="16"/>
        <v>744.82830449602352</v>
      </c>
      <c r="I87" s="75">
        <f t="shared" si="17"/>
        <v>1885.8152454204826</v>
      </c>
      <c r="J87" s="73">
        <f t="shared" si="18"/>
        <v>9.7923732756282203E-2</v>
      </c>
      <c r="K87" s="73">
        <f t="shared" si="19"/>
        <v>9.3281945996253834E-2</v>
      </c>
      <c r="L87" s="73">
        <f t="shared" si="27"/>
        <v>7.9751663294443831E-2</v>
      </c>
      <c r="M87" s="73">
        <f t="shared" si="26"/>
        <v>44184.108824483315</v>
      </c>
      <c r="N87" s="73">
        <f t="shared" si="20"/>
        <v>3523.7561699352591</v>
      </c>
      <c r="O87" s="73">
        <f t="shared" si="21"/>
        <v>5416.7344040809812</v>
      </c>
      <c r="P87" s="73">
        <f t="shared" si="22"/>
        <v>34478.501555017967</v>
      </c>
      <c r="Q87" s="73">
        <f t="shared" si="24"/>
        <v>42422.230739515682</v>
      </c>
      <c r="R87" s="73">
        <f>SUM(Q87:$Q$102)</f>
        <v>289710.04758248443</v>
      </c>
      <c r="S87" s="73">
        <f t="shared" si="23"/>
        <v>6.55688335218725</v>
      </c>
      <c r="T87" s="73">
        <f t="shared" si="30"/>
        <v>1</v>
      </c>
      <c r="U87" s="73">
        <f t="shared" si="28"/>
        <v>1.3530282701810004E-2</v>
      </c>
      <c r="V87" s="73">
        <f t="shared" si="29"/>
        <v>0.92024833670555617</v>
      </c>
      <c r="W87" s="73">
        <f t="shared" si="13"/>
        <v>0.90671805400374617</v>
      </c>
      <c r="X87" s="73">
        <f t="shared" si="31"/>
        <v>-9.7923732756281967E-2</v>
      </c>
      <c r="Y87" s="73"/>
      <c r="Z87" s="73"/>
      <c r="AA87" s="73"/>
      <c r="AB87" s="73"/>
      <c r="AC87" s="73"/>
      <c r="AD87" s="73"/>
      <c r="AE87" s="85"/>
    </row>
    <row r="88" spans="1:31" x14ac:dyDescent="0.3">
      <c r="A88" s="77">
        <v>86</v>
      </c>
      <c r="B88" s="61">
        <v>5369</v>
      </c>
      <c r="C88" s="61">
        <v>11739</v>
      </c>
      <c r="D88" s="61">
        <v>17108</v>
      </c>
      <c r="E88" s="118">
        <v>0.13209845860409627</v>
      </c>
      <c r="F88" s="187">
        <v>0.10102551160067375</v>
      </c>
      <c r="G88" s="75">
        <f t="shared" si="15"/>
        <v>1185.9384806803091</v>
      </c>
      <c r="H88" s="75">
        <f t="shared" si="16"/>
        <v>709.23662424539293</v>
      </c>
      <c r="I88" s="75">
        <f t="shared" si="17"/>
        <v>1895.175104925702</v>
      </c>
      <c r="J88" s="73">
        <f t="shared" si="18"/>
        <v>0.11077712794749252</v>
      </c>
      <c r="K88" s="73">
        <f t="shared" si="19"/>
        <v>0.10486177200679803</v>
      </c>
      <c r="L88" s="73">
        <f t="shared" si="27"/>
        <v>8.9142520243432166E-2</v>
      </c>
      <c r="M88" s="73">
        <f t="shared" si="26"/>
        <v>40660.352654548056</v>
      </c>
      <c r="N88" s="73">
        <f t="shared" si="20"/>
        <v>3624.5663096131393</v>
      </c>
      <c r="O88" s="73">
        <f t="shared" si="21"/>
        <v>4863.1617812012537</v>
      </c>
      <c r="P88" s="73">
        <f t="shared" si="22"/>
        <v>29061.767150936987</v>
      </c>
      <c r="Q88" s="73">
        <f t="shared" si="24"/>
        <v>38848.069499741483</v>
      </c>
      <c r="R88" s="73">
        <f>SUM(Q88:$Q$102)</f>
        <v>247287.81684296872</v>
      </c>
      <c r="S88" s="73">
        <f t="shared" si="23"/>
        <v>6.0817922299871734</v>
      </c>
      <c r="T88" s="73">
        <f>T87</f>
        <v>1</v>
      </c>
      <c r="U88" s="73"/>
      <c r="V88" s="73">
        <f t="shared" si="29"/>
        <v>0.91085747975656783</v>
      </c>
      <c r="W88" s="73">
        <f t="shared" si="13"/>
        <v>0.89513822799320197</v>
      </c>
      <c r="X88" s="73">
        <f t="shared" si="31"/>
        <v>-0.11077712794749234</v>
      </c>
      <c r="Y88" s="73"/>
      <c r="Z88" s="73"/>
      <c r="AA88" s="73"/>
      <c r="AB88" s="73"/>
      <c r="AC88" s="73"/>
      <c r="AD88" s="73"/>
      <c r="AE88" s="85"/>
    </row>
    <row r="89" spans="1:31" x14ac:dyDescent="0.3">
      <c r="A89" s="77">
        <v>87</v>
      </c>
      <c r="B89" s="61">
        <v>4584</v>
      </c>
      <c r="C89" s="61">
        <v>10369</v>
      </c>
      <c r="D89" s="61">
        <v>14953</v>
      </c>
      <c r="E89" s="118">
        <v>0.14599339455196567</v>
      </c>
      <c r="F89" s="187">
        <v>0.1154980434223713</v>
      </c>
      <c r="G89" s="75">
        <f t="shared" si="15"/>
        <v>1197.599212246568</v>
      </c>
      <c r="H89" s="75">
        <f t="shared" si="16"/>
        <v>669.23372062621058</v>
      </c>
      <c r="I89" s="75">
        <f t="shared" si="17"/>
        <v>1866.8329328727787</v>
      </c>
      <c r="J89" s="73">
        <f t="shared" si="18"/>
        <v>0.12484671523258066</v>
      </c>
      <c r="K89" s="73">
        <f t="shared" si="19"/>
        <v>0.11736781371474292</v>
      </c>
      <c r="L89" s="73">
        <f t="shared" si="27"/>
        <v>9.9651926565097915E-2</v>
      </c>
      <c r="M89" s="73">
        <f t="shared" si="26"/>
        <v>37035.786344934917</v>
      </c>
      <c r="N89" s="73">
        <f t="shared" si="20"/>
        <v>3690.6874611261082</v>
      </c>
      <c r="O89" s="73">
        <f t="shared" si="21"/>
        <v>4321.6071060228651</v>
      </c>
      <c r="P89" s="73">
        <f t="shared" si="22"/>
        <v>24198.605369735735</v>
      </c>
      <c r="Q89" s="73">
        <f t="shared" si="24"/>
        <v>35190.442614371859</v>
      </c>
      <c r="R89" s="73">
        <f>SUM(Q89:$Q$102)</f>
        <v>208439.74734322721</v>
      </c>
      <c r="S89" s="73">
        <f t="shared" si="23"/>
        <v>5.628063230571418</v>
      </c>
      <c r="T89" s="73">
        <f t="shared" ref="T89:T102" si="32">T88</f>
        <v>1</v>
      </c>
      <c r="U89" s="73"/>
      <c r="V89" s="73">
        <f t="shared" si="29"/>
        <v>0.90034807343490209</v>
      </c>
      <c r="W89" s="73">
        <f t="shared" si="13"/>
        <v>0.88263218628525708</v>
      </c>
      <c r="X89" s="73">
        <f t="shared" si="31"/>
        <v>-0.12484671523258031</v>
      </c>
      <c r="Y89" s="73"/>
      <c r="Z89" s="73"/>
      <c r="AA89" s="73"/>
      <c r="AB89" s="73"/>
      <c r="AC89" s="73"/>
      <c r="AD89" s="73"/>
      <c r="AE89" s="85"/>
    </row>
    <row r="90" spans="1:31" x14ac:dyDescent="0.3">
      <c r="A90" s="77">
        <v>88</v>
      </c>
      <c r="B90" s="61">
        <v>3832</v>
      </c>
      <c r="C90" s="61">
        <v>8831</v>
      </c>
      <c r="D90" s="61">
        <v>12663</v>
      </c>
      <c r="E90" s="118">
        <v>0.16041220273261173</v>
      </c>
      <c r="F90" s="187">
        <v>0.13095112366999495</v>
      </c>
      <c r="G90" s="75">
        <f t="shared" si="15"/>
        <v>1156.4293731297255</v>
      </c>
      <c r="H90" s="75">
        <f t="shared" si="16"/>
        <v>614.69956087136813</v>
      </c>
      <c r="I90" s="75">
        <f t="shared" si="17"/>
        <v>1771.1289340010935</v>
      </c>
      <c r="J90" s="73">
        <f t="shared" si="18"/>
        <v>0.13986645613212459</v>
      </c>
      <c r="K90" s="73">
        <f t="shared" si="19"/>
        <v>0.1305256593874724</v>
      </c>
      <c r="L90" s="73">
        <f t="shared" si="27"/>
        <v>0.11139623509271168</v>
      </c>
      <c r="M90" s="73">
        <f t="shared" si="26"/>
        <v>33345.098883808809</v>
      </c>
      <c r="N90" s="73">
        <f t="shared" si="20"/>
        <v>3714.5184744504841</v>
      </c>
      <c r="O90" s="73">
        <f t="shared" si="21"/>
        <v>3796.0493971222136</v>
      </c>
      <c r="P90" s="73">
        <f t="shared" si="22"/>
        <v>19876.998263712867</v>
      </c>
      <c r="Q90" s="73">
        <f t="shared" si="24"/>
        <v>31487.839646583569</v>
      </c>
      <c r="R90" s="73">
        <f>SUM(Q90:$Q$102)</f>
        <v>173249.30472885535</v>
      </c>
      <c r="S90" s="73">
        <f t="shared" si="23"/>
        <v>5.19564525307133</v>
      </c>
      <c r="T90" s="73">
        <f t="shared" si="32"/>
        <v>1</v>
      </c>
      <c r="U90" s="73"/>
      <c r="V90" s="73">
        <f t="shared" si="29"/>
        <v>0.88860376490728832</v>
      </c>
      <c r="W90" s="73">
        <f t="shared" si="13"/>
        <v>0.8694743406125276</v>
      </c>
      <c r="X90" s="73">
        <f t="shared" si="31"/>
        <v>-0.13986645613212439</v>
      </c>
      <c r="Y90" s="73"/>
      <c r="Z90" s="73"/>
      <c r="AA90" s="73"/>
      <c r="AB90" s="73"/>
      <c r="AC90" s="73"/>
      <c r="AD90" s="73"/>
      <c r="AE90" s="85"/>
    </row>
    <row r="91" spans="1:31" x14ac:dyDescent="0.3">
      <c r="A91" s="77">
        <v>89</v>
      </c>
      <c r="B91" s="61">
        <v>2911</v>
      </c>
      <c r="C91" s="61">
        <v>7171</v>
      </c>
      <c r="D91" s="61">
        <v>10082</v>
      </c>
      <c r="E91" s="118">
        <v>0.17509685647782022</v>
      </c>
      <c r="F91" s="187">
        <v>0.14641117433741771</v>
      </c>
      <c r="G91" s="75">
        <f t="shared" si="15"/>
        <v>1049.9145311736224</v>
      </c>
      <c r="H91" s="75">
        <f t="shared" si="16"/>
        <v>509.70694920693467</v>
      </c>
      <c r="I91" s="75">
        <f t="shared" si="17"/>
        <v>1559.6214803805572</v>
      </c>
      <c r="J91" s="73">
        <f t="shared" si="18"/>
        <v>0.15469366002584381</v>
      </c>
      <c r="K91" s="73">
        <f t="shared" si="19"/>
        <v>0.1433224281241553</v>
      </c>
      <c r="L91" s="73">
        <f t="shared" si="27"/>
        <v>0.12449924574121463</v>
      </c>
      <c r="M91" s="73">
        <f t="shared" si="26"/>
        <v>29630.580409358325</v>
      </c>
      <c r="N91" s="73">
        <f t="shared" si="20"/>
        <v>3688.9849118395214</v>
      </c>
      <c r="O91" s="73">
        <f t="shared" si="21"/>
        <v>3290.9110107871625</v>
      </c>
      <c r="P91" s="73">
        <f t="shared" si="22"/>
        <v>16080.948866590648</v>
      </c>
      <c r="Q91" s="73">
        <f t="shared" si="24"/>
        <v>27786.087953438564</v>
      </c>
      <c r="R91" s="73">
        <f>SUM(Q91:$Q$102)</f>
        <v>141761.46508227178</v>
      </c>
      <c r="S91" s="73">
        <f t="shared" si="23"/>
        <v>4.7842959241358223</v>
      </c>
      <c r="T91" s="73">
        <f t="shared" si="32"/>
        <v>1</v>
      </c>
      <c r="U91" s="73"/>
      <c r="V91" s="73">
        <f t="shared" si="29"/>
        <v>0.87550075425878537</v>
      </c>
      <c r="W91" s="73">
        <f t="shared" si="13"/>
        <v>0.8566775718758447</v>
      </c>
      <c r="X91" s="73">
        <f t="shared" si="31"/>
        <v>-0.15469366002584356</v>
      </c>
      <c r="Y91" s="73"/>
      <c r="Z91" s="73"/>
      <c r="AA91" s="73"/>
      <c r="AB91" s="73"/>
      <c r="AC91" s="73"/>
      <c r="AD91" s="73"/>
      <c r="AE91" s="85"/>
    </row>
    <row r="92" spans="1:31" x14ac:dyDescent="0.3">
      <c r="A92" s="77">
        <v>90</v>
      </c>
      <c r="B92" s="61">
        <v>2249</v>
      </c>
      <c r="C92" s="61">
        <v>5670</v>
      </c>
      <c r="D92" s="61">
        <v>7919</v>
      </c>
      <c r="E92" s="118">
        <v>0.19045416779106297</v>
      </c>
      <c r="F92" s="187">
        <v>0.16265139110543061</v>
      </c>
      <c r="G92" s="75">
        <f t="shared" si="15"/>
        <v>922.23338756779162</v>
      </c>
      <c r="H92" s="75">
        <f t="shared" si="16"/>
        <v>428.33142336210062</v>
      </c>
      <c r="I92" s="75">
        <f t="shared" si="17"/>
        <v>1350.5648109298922</v>
      </c>
      <c r="J92" s="73">
        <f t="shared" si="18"/>
        <v>0.17054739372772978</v>
      </c>
      <c r="K92" s="73">
        <f t="shared" si="19"/>
        <v>0.1567968738577693</v>
      </c>
      <c r="L92" s="73">
        <f t="shared" si="27"/>
        <v>0.13909129921182051</v>
      </c>
      <c r="M92" s="73">
        <f t="shared" si="26"/>
        <v>25941.595497518803</v>
      </c>
      <c r="N92" s="73">
        <f t="shared" si="20"/>
        <v>3608.2502213774023</v>
      </c>
      <c r="O92" s="73">
        <f t="shared" si="21"/>
        <v>2810.9220216026365</v>
      </c>
      <c r="P92" s="73">
        <f t="shared" si="22"/>
        <v>12790.037855803486</v>
      </c>
      <c r="Q92" s="73">
        <f t="shared" si="24"/>
        <v>24137.4703868301</v>
      </c>
      <c r="R92" s="73">
        <f>SUM(Q92:$Q$102)</f>
        <v>113975.37712883325</v>
      </c>
      <c r="S92" s="73">
        <f t="shared" si="23"/>
        <v>4.3935376734917666</v>
      </c>
      <c r="T92" s="73">
        <f t="shared" si="32"/>
        <v>1</v>
      </c>
      <c r="U92" s="73"/>
      <c r="V92" s="73">
        <f t="shared" si="29"/>
        <v>0.86090870078817949</v>
      </c>
      <c r="W92" s="73">
        <f t="shared" si="13"/>
        <v>0.8432031261422307</v>
      </c>
      <c r="X92" s="73">
        <f t="shared" si="31"/>
        <v>-0.17054739372772931</v>
      </c>
      <c r="Y92" s="73"/>
      <c r="Z92" s="73"/>
      <c r="AA92" s="73"/>
      <c r="AB92" s="73"/>
      <c r="AC92" s="73"/>
      <c r="AD92" s="73"/>
      <c r="AE92" s="85"/>
    </row>
    <row r="93" spans="1:31" x14ac:dyDescent="0.3">
      <c r="A93" s="77">
        <v>91</v>
      </c>
      <c r="B93" s="61">
        <v>1720</v>
      </c>
      <c r="C93" s="61">
        <v>4419</v>
      </c>
      <c r="D93" s="61">
        <v>6139</v>
      </c>
      <c r="E93" s="118">
        <v>0.20588587249584381</v>
      </c>
      <c r="F93" s="187">
        <v>0.17871365791852414</v>
      </c>
      <c r="G93" s="75">
        <f t="shared" si="15"/>
        <v>789.73565434195814</v>
      </c>
      <c r="H93" s="75">
        <f t="shared" si="16"/>
        <v>354.12370069285134</v>
      </c>
      <c r="I93" s="75">
        <f t="shared" si="17"/>
        <v>1143.8593550348096</v>
      </c>
      <c r="J93" s="73">
        <f t="shared" si="18"/>
        <v>0.18632665825619965</v>
      </c>
      <c r="K93" s="73">
        <f t="shared" si="19"/>
        <v>0.16999757645016755</v>
      </c>
      <c r="L93" s="73">
        <f t="shared" si="27"/>
        <v>0.1553078518605594</v>
      </c>
      <c r="M93" s="73">
        <f t="shared" si="26"/>
        <v>22333.345276141401</v>
      </c>
      <c r="N93" s="73">
        <f t="shared" si="20"/>
        <v>3468.5438796976923</v>
      </c>
      <c r="O93" s="73">
        <f t="shared" si="21"/>
        <v>2360.9241225705459</v>
      </c>
      <c r="P93" s="73">
        <f t="shared" si="22"/>
        <v>9979.1158342008512</v>
      </c>
      <c r="Q93" s="73">
        <f t="shared" si="24"/>
        <v>20599.073336292553</v>
      </c>
      <c r="R93" s="73">
        <f>SUM(Q93:$Q$102)</f>
        <v>89837.906742003135</v>
      </c>
      <c r="S93" s="73">
        <f t="shared" si="23"/>
        <v>4.0225906881033406</v>
      </c>
      <c r="T93" s="73">
        <f t="shared" si="32"/>
        <v>1</v>
      </c>
      <c r="U93" s="73"/>
      <c r="V93" s="73">
        <f t="shared" si="29"/>
        <v>0.8446921481394406</v>
      </c>
      <c r="W93" s="73">
        <f t="shared" si="13"/>
        <v>0.83000242354983245</v>
      </c>
      <c r="X93" s="73">
        <f t="shared" si="31"/>
        <v>-0.18632665825619929</v>
      </c>
      <c r="Y93" s="73"/>
      <c r="Z93" s="73"/>
      <c r="AA93" s="73"/>
      <c r="AB93" s="73"/>
      <c r="AC93" s="73"/>
      <c r="AD93" s="73"/>
      <c r="AE93" s="85"/>
    </row>
    <row r="94" spans="1:31" x14ac:dyDescent="0.3">
      <c r="A94" s="77">
        <v>92</v>
      </c>
      <c r="B94" s="61">
        <v>1294</v>
      </c>
      <c r="C94" s="61">
        <v>3384</v>
      </c>
      <c r="D94" s="61">
        <v>4678</v>
      </c>
      <c r="E94" s="118">
        <v>0.22100821129615592</v>
      </c>
      <c r="F94" s="187">
        <v>0.19412265729423431</v>
      </c>
      <c r="G94" s="75">
        <f t="shared" si="15"/>
        <v>656.9110722836889</v>
      </c>
      <c r="H94" s="75">
        <f t="shared" si="16"/>
        <v>285.98462541722574</v>
      </c>
      <c r="I94" s="75">
        <f t="shared" si="17"/>
        <v>942.89569770091464</v>
      </c>
      <c r="J94" s="73">
        <f t="shared" si="18"/>
        <v>0.20155957625072993</v>
      </c>
      <c r="K94" s="73">
        <f t="shared" si="19"/>
        <v>0.18254512478724427</v>
      </c>
      <c r="L94" s="73">
        <f t="shared" si="27"/>
        <v>0.17328740213261951</v>
      </c>
      <c r="M94" s="73">
        <f t="shared" si="26"/>
        <v>18864.801396443709</v>
      </c>
      <c r="N94" s="73">
        <f t="shared" si="20"/>
        <v>3269.0324257375432</v>
      </c>
      <c r="O94" s="73">
        <f t="shared" si="21"/>
        <v>1945.6137255495985</v>
      </c>
      <c r="P94" s="73">
        <f t="shared" si="22"/>
        <v>7618.1917116303066</v>
      </c>
      <c r="Q94" s="73">
        <f t="shared" si="24"/>
        <v>17230.285183574939</v>
      </c>
      <c r="R94" s="73">
        <f>SUM(Q94:$Q$102)</f>
        <v>69238.833405710597</v>
      </c>
      <c r="S94" s="73">
        <f t="shared" si="23"/>
        <v>3.6702656948598</v>
      </c>
      <c r="T94" s="73">
        <f t="shared" si="32"/>
        <v>1</v>
      </c>
      <c r="U94" s="73"/>
      <c r="V94" s="73">
        <f t="shared" si="29"/>
        <v>0.82671259786738049</v>
      </c>
      <c r="W94" s="73">
        <f t="shared" si="13"/>
        <v>0.81745487521275573</v>
      </c>
      <c r="X94" s="73">
        <f t="shared" si="31"/>
        <v>-0.20155957625072954</v>
      </c>
      <c r="Y94" s="73"/>
      <c r="Z94" s="73"/>
      <c r="AA94" s="73"/>
      <c r="AB94" s="73"/>
      <c r="AC94" s="73"/>
      <c r="AD94" s="73"/>
      <c r="AE94" s="85"/>
    </row>
    <row r="95" spans="1:31" x14ac:dyDescent="0.3">
      <c r="A95" s="77">
        <v>93</v>
      </c>
      <c r="B95" s="61">
        <v>998</v>
      </c>
      <c r="C95" s="61">
        <v>2562</v>
      </c>
      <c r="D95" s="61">
        <v>3560</v>
      </c>
      <c r="E95" s="118">
        <v>0.2353849174206645</v>
      </c>
      <c r="F95" s="187">
        <v>0.20845285666601546</v>
      </c>
      <c r="G95" s="75">
        <f t="shared" si="15"/>
        <v>534.05621877833164</v>
      </c>
      <c r="H95" s="75">
        <f t="shared" si="16"/>
        <v>234.91414758582317</v>
      </c>
      <c r="I95" s="75">
        <f t="shared" si="17"/>
        <v>768.97036636415487</v>
      </c>
      <c r="J95" s="73">
        <f t="shared" si="18"/>
        <v>0.2160029119000435</v>
      </c>
      <c r="K95" s="73">
        <f t="shared" si="19"/>
        <v>0.19426704434376452</v>
      </c>
      <c r="L95" s="73">
        <f t="shared" si="27"/>
        <v>0.19316862333273466</v>
      </c>
      <c r="M95" s="73">
        <f t="shared" si="26"/>
        <v>15595.768970706165</v>
      </c>
      <c r="N95" s="73">
        <f t="shared" si="20"/>
        <v>3012.6132218866896</v>
      </c>
      <c r="O95" s="73">
        <f t="shared" si="21"/>
        <v>1569.232563410284</v>
      </c>
      <c r="P95" s="73">
        <f t="shared" si="22"/>
        <v>5672.5779860807079</v>
      </c>
      <c r="Q95" s="73">
        <f t="shared" si="24"/>
        <v>14089.46235976282</v>
      </c>
      <c r="R95" s="73">
        <f>SUM(Q95:$Q$102)</f>
        <v>52008.548222135643</v>
      </c>
      <c r="S95" s="73">
        <f t="shared" si="23"/>
        <v>3.3347857563050791</v>
      </c>
      <c r="T95" s="73">
        <f t="shared" si="32"/>
        <v>1</v>
      </c>
      <c r="U95" s="73"/>
      <c r="V95" s="73">
        <f t="shared" si="29"/>
        <v>0.80683137666726534</v>
      </c>
      <c r="W95" s="73">
        <f t="shared" si="13"/>
        <v>0.80573295565623548</v>
      </c>
      <c r="X95" s="73">
        <f t="shared" si="31"/>
        <v>-0.21600291190004298</v>
      </c>
      <c r="Y95" s="73"/>
      <c r="Z95" s="73"/>
      <c r="AA95" s="73"/>
      <c r="AB95" s="73"/>
      <c r="AC95" s="73"/>
      <c r="AD95" s="73"/>
      <c r="AE95" s="85"/>
    </row>
    <row r="96" spans="1:31" x14ac:dyDescent="0.3">
      <c r="A96" s="77">
        <v>94</v>
      </c>
      <c r="B96" s="61">
        <v>721</v>
      </c>
      <c r="C96" s="61">
        <v>1798</v>
      </c>
      <c r="D96" s="61">
        <v>2519</v>
      </c>
      <c r="E96" s="118">
        <v>0.24859695433884657</v>
      </c>
      <c r="F96" s="187">
        <v>0.22138959802487779</v>
      </c>
      <c r="G96" s="75">
        <f t="shared" si="15"/>
        <v>398.05849724873025</v>
      </c>
      <c r="H96" s="75">
        <f t="shared" si="16"/>
        <v>179.23840407830838</v>
      </c>
      <c r="I96" s="75">
        <f t="shared" si="17"/>
        <v>577.29690132703865</v>
      </c>
      <c r="J96" s="73">
        <f t="shared" si="18"/>
        <v>0.22917701521518008</v>
      </c>
      <c r="K96" s="73">
        <f t="shared" si="19"/>
        <v>0.20481223928657233</v>
      </c>
      <c r="L96" s="73">
        <f t="shared" si="27"/>
        <v>0.21508654624801715</v>
      </c>
      <c r="M96" s="73">
        <f t="shared" si="26"/>
        <v>12583.155748819476</v>
      </c>
      <c r="N96" s="73">
        <f t="shared" si="20"/>
        <v>2706.4675109144628</v>
      </c>
      <c r="O96" s="73">
        <f t="shared" si="21"/>
        <v>1235.2254336072406</v>
      </c>
      <c r="P96" s="73">
        <f t="shared" si="22"/>
        <v>4103.3454226704234</v>
      </c>
      <c r="Q96" s="73">
        <f t="shared" si="24"/>
        <v>11229.921993362244</v>
      </c>
      <c r="R96" s="73">
        <f>SUM(Q96:$Q$102)</f>
        <v>37919.08586237282</v>
      </c>
      <c r="S96" s="73">
        <f t="shared" si="23"/>
        <v>3.0134798153420541</v>
      </c>
      <c r="T96" s="73">
        <f t="shared" si="32"/>
        <v>1</v>
      </c>
      <c r="U96" s="73"/>
      <c r="V96" s="73">
        <f t="shared" si="29"/>
        <v>0.78491345375198285</v>
      </c>
      <c r="W96" s="73">
        <f t="shared" si="13"/>
        <v>0.79518776071342767</v>
      </c>
      <c r="X96" s="73">
        <f t="shared" si="31"/>
        <v>-0.22917701521517961</v>
      </c>
      <c r="Y96" s="73"/>
      <c r="Z96" s="73"/>
      <c r="AA96" s="73"/>
      <c r="AB96" s="73"/>
      <c r="AC96" s="73"/>
      <c r="AD96" s="73"/>
      <c r="AE96" s="85"/>
    </row>
    <row r="97" spans="1:31" x14ac:dyDescent="0.3">
      <c r="A97" s="77">
        <v>95</v>
      </c>
      <c r="B97" s="61">
        <v>494</v>
      </c>
      <c r="C97" s="61">
        <v>1224</v>
      </c>
      <c r="D97" s="61">
        <v>1718</v>
      </c>
      <c r="E97" s="118">
        <v>0.26032791740887973</v>
      </c>
      <c r="F97" s="187">
        <v>0.23277641073238248</v>
      </c>
      <c r="G97" s="75">
        <f t="shared" si="15"/>
        <v>284.91832673643614</v>
      </c>
      <c r="H97" s="75">
        <f t="shared" si="16"/>
        <v>128.60199119998657</v>
      </c>
      <c r="I97" s="75">
        <f t="shared" si="17"/>
        <v>413.52031793642271</v>
      </c>
      <c r="J97" s="73">
        <f t="shared" si="18"/>
        <v>0.24069867167428563</v>
      </c>
      <c r="K97" s="73">
        <f t="shared" si="19"/>
        <v>0.2139215415897916</v>
      </c>
      <c r="L97" s="73">
        <f t="shared" si="27"/>
        <v>0.23916763210825598</v>
      </c>
      <c r="M97" s="73">
        <f t="shared" si="26"/>
        <v>9876.688237905013</v>
      </c>
      <c r="N97" s="73">
        <f t="shared" si="20"/>
        <v>2362.1841389312049</v>
      </c>
      <c r="O97" s="73">
        <f t="shared" si="21"/>
        <v>945.89762073653651</v>
      </c>
      <c r="P97" s="73">
        <f t="shared" si="22"/>
        <v>2868.1199890631829</v>
      </c>
      <c r="Q97" s="73">
        <f t="shared" si="24"/>
        <v>8695.5961684394097</v>
      </c>
      <c r="R97" s="73">
        <f>SUM(Q97:$Q$102)</f>
        <v>26689.163869010583</v>
      </c>
      <c r="S97" s="73">
        <f t="shared" si="23"/>
        <v>2.7022381618346736</v>
      </c>
      <c r="T97" s="73">
        <f t="shared" si="32"/>
        <v>1</v>
      </c>
      <c r="U97" s="73"/>
      <c r="V97" s="73">
        <f t="shared" si="29"/>
        <v>0.76083236789174402</v>
      </c>
      <c r="W97" s="73">
        <f t="shared" si="13"/>
        <v>0.7860784584102084</v>
      </c>
      <c r="X97" s="73">
        <f t="shared" si="31"/>
        <v>-0.24069867167428521</v>
      </c>
      <c r="Y97" s="73"/>
      <c r="Z97" s="73"/>
      <c r="AA97" s="73"/>
      <c r="AB97" s="73"/>
      <c r="AC97" s="73"/>
      <c r="AD97" s="73"/>
      <c r="AE97" s="85"/>
    </row>
    <row r="98" spans="1:31" x14ac:dyDescent="0.3">
      <c r="A98" s="77">
        <v>96</v>
      </c>
      <c r="B98" s="61">
        <v>342</v>
      </c>
      <c r="C98" s="61">
        <v>813</v>
      </c>
      <c r="D98" s="61">
        <v>1155</v>
      </c>
      <c r="E98" s="118">
        <v>0.27043828900004968</v>
      </c>
      <c r="F98" s="187">
        <v>0.24263536895281304</v>
      </c>
      <c r="G98" s="75">
        <f t="shared" si="15"/>
        <v>197.262554958637</v>
      </c>
      <c r="H98" s="75">
        <f t="shared" si="16"/>
        <v>92.489894838016994</v>
      </c>
      <c r="I98" s="75">
        <f t="shared" si="17"/>
        <v>289.75244979665399</v>
      </c>
      <c r="J98" s="73">
        <f t="shared" si="18"/>
        <v>0.25086792190186491</v>
      </c>
      <c r="K98" s="73">
        <f t="shared" si="19"/>
        <v>0.22187486193944761</v>
      </c>
      <c r="L98" s="73">
        <f t="shared" si="27"/>
        <v>0.26552358686507083</v>
      </c>
      <c r="M98" s="73">
        <f t="shared" si="26"/>
        <v>7514.5040989738081</v>
      </c>
      <c r="N98" s="73">
        <f t="shared" si="20"/>
        <v>1995.2780818718029</v>
      </c>
      <c r="O98" s="73">
        <f t="shared" si="21"/>
        <v>702.11661128599587</v>
      </c>
      <c r="P98" s="73">
        <f t="shared" si="22"/>
        <v>1922.2223683266468</v>
      </c>
      <c r="Q98" s="73">
        <f t="shared" si="24"/>
        <v>6516.8650580379071</v>
      </c>
      <c r="R98" s="73">
        <f>SUM(Q98:$Q$102)</f>
        <v>17993.56770057117</v>
      </c>
      <c r="S98" s="73">
        <f t="shared" si="23"/>
        <v>2.3945116621905096</v>
      </c>
      <c r="T98" s="73">
        <f t="shared" si="32"/>
        <v>1</v>
      </c>
      <c r="U98" s="73"/>
      <c r="V98" s="73">
        <f t="shared" si="29"/>
        <v>0.73447641313492917</v>
      </c>
      <c r="W98" s="73">
        <f t="shared" si="13"/>
        <v>0.77812513806055239</v>
      </c>
      <c r="X98" s="73">
        <f t="shared" si="31"/>
        <v>-0.25086792190186441</v>
      </c>
      <c r="Y98" s="73"/>
      <c r="Z98" s="73"/>
      <c r="AA98" s="73"/>
      <c r="AB98" s="73"/>
      <c r="AC98" s="73"/>
      <c r="AD98" s="73"/>
      <c r="AE98" s="85"/>
    </row>
    <row r="99" spans="1:31" x14ac:dyDescent="0.3">
      <c r="A99" s="77">
        <v>97</v>
      </c>
      <c r="B99" s="61">
        <v>214</v>
      </c>
      <c r="C99" s="61">
        <v>471</v>
      </c>
      <c r="D99" s="61">
        <v>685</v>
      </c>
      <c r="E99" s="118">
        <v>0.27900091640659258</v>
      </c>
      <c r="F99" s="187">
        <v>0.25115336215696699</v>
      </c>
      <c r="G99" s="75">
        <f t="shared" si="15"/>
        <v>118.29323357593145</v>
      </c>
      <c r="H99" s="75">
        <f t="shared" si="16"/>
        <v>59.706196111010811</v>
      </c>
      <c r="I99" s="75">
        <f t="shared" si="17"/>
        <v>177.99942968694228</v>
      </c>
      <c r="J99" s="73">
        <f t="shared" si="18"/>
        <v>0.25985318202473323</v>
      </c>
      <c r="K99" s="73">
        <f t="shared" si="19"/>
        <v>0.22883520165316462</v>
      </c>
      <c r="L99" s="73">
        <f t="shared" si="27"/>
        <v>0.29424379876938345</v>
      </c>
      <c r="M99" s="73">
        <f t="shared" si="26"/>
        <v>5519.2260171020052</v>
      </c>
      <c r="N99" s="73">
        <f t="shared" si="20"/>
        <v>1623.9980295389082</v>
      </c>
      <c r="O99" s="73">
        <f t="shared" si="21"/>
        <v>503.11033196077045</v>
      </c>
      <c r="P99" s="73">
        <f t="shared" si="22"/>
        <v>1220.1057570406508</v>
      </c>
      <c r="Q99" s="73">
        <f t="shared" si="24"/>
        <v>4707.2270023325509</v>
      </c>
      <c r="R99" s="73">
        <f>SUM(Q99:$Q$102)</f>
        <v>11476.702642533266</v>
      </c>
      <c r="S99" s="73">
        <f t="shared" si="23"/>
        <v>2.0794043597727803</v>
      </c>
      <c r="T99" s="73">
        <f t="shared" si="32"/>
        <v>1</v>
      </c>
      <c r="U99" s="73"/>
      <c r="V99" s="73">
        <f t="shared" si="29"/>
        <v>0.70575620123061655</v>
      </c>
      <c r="W99" s="73">
        <f t="shared" si="13"/>
        <v>0.77116479834683538</v>
      </c>
      <c r="X99" s="73">
        <f t="shared" si="31"/>
        <v>-0.25985318202473279</v>
      </c>
      <c r="Y99" s="73"/>
      <c r="Z99" s="73"/>
      <c r="AA99" s="73"/>
      <c r="AB99" s="73"/>
      <c r="AC99" s="73"/>
      <c r="AD99" s="73"/>
      <c r="AE99" s="85"/>
    </row>
    <row r="100" spans="1:31" x14ac:dyDescent="0.3">
      <c r="A100" s="77">
        <v>98</v>
      </c>
      <c r="B100" s="61">
        <v>127</v>
      </c>
      <c r="C100" s="61">
        <v>256</v>
      </c>
      <c r="D100" s="61">
        <v>383</v>
      </c>
      <c r="E100" s="118">
        <v>0.28628072868832272</v>
      </c>
      <c r="F100" s="187">
        <v>0.25863524292507495</v>
      </c>
      <c r="G100" s="75">
        <f t="shared" si="15"/>
        <v>66.210622188819187</v>
      </c>
      <c r="H100" s="75">
        <f t="shared" si="16"/>
        <v>36.357652543416982</v>
      </c>
      <c r="I100" s="75">
        <f t="shared" si="17"/>
        <v>102.56827473223618</v>
      </c>
      <c r="J100" s="73">
        <f t="shared" si="18"/>
        <v>0.267802283896178</v>
      </c>
      <c r="K100" s="73">
        <f t="shared" si="19"/>
        <v>0.23494096935913089</v>
      </c>
      <c r="L100" s="73">
        <f t="shared" si="27"/>
        <v>0.32538634141172329</v>
      </c>
      <c r="M100" s="73">
        <f t="shared" si="26"/>
        <v>3895.227987563097</v>
      </c>
      <c r="N100" s="73">
        <f t="shared" si="20"/>
        <v>1267.4539838377059</v>
      </c>
      <c r="O100" s="73">
        <f t="shared" si="21"/>
        <v>346.41291383854417</v>
      </c>
      <c r="P100" s="73">
        <f t="shared" si="22"/>
        <v>716.99542507988042</v>
      </c>
      <c r="Q100" s="73">
        <f t="shared" si="24"/>
        <v>3261.5009956442441</v>
      </c>
      <c r="R100" s="73">
        <f>SUM(Q100:$Q$102)</f>
        <v>6769.4756402007142</v>
      </c>
      <c r="S100" s="73">
        <f t="shared" si="23"/>
        <v>1.737889453920201</v>
      </c>
      <c r="T100" s="73">
        <f t="shared" si="32"/>
        <v>1</v>
      </c>
      <c r="U100" s="73"/>
      <c r="V100" s="73">
        <f t="shared" si="29"/>
        <v>0.67461365858827671</v>
      </c>
      <c r="W100" s="73">
        <f t="shared" si="13"/>
        <v>0.76505903064086911</v>
      </c>
      <c r="X100" s="73">
        <f t="shared" si="31"/>
        <v>-0.26780228389617755</v>
      </c>
      <c r="Y100" s="73"/>
      <c r="Z100" s="73"/>
      <c r="AA100" s="73"/>
      <c r="AB100" s="73"/>
      <c r="AC100" s="73"/>
      <c r="AD100" s="73"/>
      <c r="AE100" s="85"/>
    </row>
    <row r="101" spans="1:31" x14ac:dyDescent="0.3">
      <c r="A101" s="77">
        <v>99</v>
      </c>
      <c r="B101" s="61">
        <v>73</v>
      </c>
      <c r="C101" s="61">
        <v>123</v>
      </c>
      <c r="D101" s="61">
        <v>196</v>
      </c>
      <c r="E101" s="118">
        <v>0.29265845160421117</v>
      </c>
      <c r="F101" s="187">
        <v>0.26543128273051325</v>
      </c>
      <c r="G101" s="75">
        <f t="shared" si="15"/>
        <v>32.648047775853129</v>
      </c>
      <c r="H101" s="75">
        <f t="shared" si="16"/>
        <v>21.364066967107416</v>
      </c>
      <c r="I101" s="75">
        <f t="shared" si="17"/>
        <v>54.012114742960549</v>
      </c>
      <c r="J101" s="73">
        <f t="shared" si="18"/>
        <v>0.27557201399469666</v>
      </c>
      <c r="K101" s="73">
        <f t="shared" si="19"/>
        <v>0.24086223841718457</v>
      </c>
      <c r="L101" s="73">
        <f t="shared" si="27"/>
        <v>0.35896758387029926</v>
      </c>
      <c r="M101" s="73">
        <f t="shared" si="26"/>
        <v>2627.7740037253911</v>
      </c>
      <c r="N101" s="73">
        <f t="shared" si="20"/>
        <v>943.28568507448631</v>
      </c>
      <c r="O101" s="73">
        <f t="shared" si="21"/>
        <v>227.99500798716662</v>
      </c>
      <c r="P101" s="73">
        <f t="shared" si="22"/>
        <v>370.58251124133619</v>
      </c>
      <c r="Q101" s="73">
        <f t="shared" si="24"/>
        <v>2156.1311611881479</v>
      </c>
      <c r="R101" s="73">
        <f>SUM(Q101:$Q$102)</f>
        <v>3507.9746445564701</v>
      </c>
      <c r="S101" s="73">
        <f t="shared" si="23"/>
        <v>1.3349605558100581</v>
      </c>
      <c r="T101" s="73">
        <f t="shared" si="32"/>
        <v>1</v>
      </c>
      <c r="U101" s="73"/>
      <c r="V101" s="73">
        <f t="shared" si="29"/>
        <v>0.64103241612970074</v>
      </c>
      <c r="W101" s="73">
        <f t="shared" si="13"/>
        <v>0.75913776158281543</v>
      </c>
      <c r="X101" s="73">
        <f t="shared" si="31"/>
        <v>-0.27557201399469605</v>
      </c>
      <c r="Y101" s="73"/>
      <c r="Z101" s="73"/>
      <c r="AA101" s="73"/>
      <c r="AB101" s="73"/>
      <c r="AC101" s="73"/>
      <c r="AD101" s="73"/>
      <c r="AE101" s="85"/>
    </row>
    <row r="102" spans="1:31" x14ac:dyDescent="0.3">
      <c r="A102" s="77">
        <v>100</v>
      </c>
      <c r="B102" s="61">
        <v>75</v>
      </c>
      <c r="C102" s="61">
        <v>91</v>
      </c>
      <c r="D102" s="61">
        <v>166</v>
      </c>
      <c r="E102" s="119">
        <v>0.30357855178119925</v>
      </c>
      <c r="F102" s="188">
        <v>0.2718486073084172</v>
      </c>
      <c r="G102" s="75">
        <f t="shared" si="15"/>
        <v>24.738223265065965</v>
      </c>
      <c r="H102" s="75">
        <f t="shared" si="16"/>
        <v>22.768391383589943</v>
      </c>
      <c r="I102" s="75">
        <f t="shared" si="17"/>
        <v>47.506614648655912</v>
      </c>
      <c r="J102" s="73">
        <f t="shared" si="18"/>
        <v>0.28618442559431273</v>
      </c>
      <c r="K102" s="73">
        <f t="shared" si="19"/>
        <v>0.24887592333205732</v>
      </c>
      <c r="L102" s="73">
        <f t="shared" si="27"/>
        <v>0.39495059906262275</v>
      </c>
      <c r="M102" s="73">
        <f t="shared" si="26"/>
        <v>1684.4883186509048</v>
      </c>
      <c r="N102" s="73">
        <f t="shared" si="20"/>
        <v>1684.4883186509048</v>
      </c>
      <c r="O102" s="73">
        <f t="shared" si="21"/>
        <v>142.5875032541696</v>
      </c>
      <c r="P102" s="73">
        <f t="shared" si="22"/>
        <v>142.5875032541696</v>
      </c>
      <c r="Q102">
        <f>M102-0.5*(M102*L102)</f>
        <v>1351.8434833683223</v>
      </c>
      <c r="R102">
        <f>M102-0.5*(M102*L102)</f>
        <v>1351.8434833683223</v>
      </c>
      <c r="S102" s="73">
        <f t="shared" si="23"/>
        <v>0.80252470046868862</v>
      </c>
      <c r="T102" s="73">
        <f t="shared" si="32"/>
        <v>1</v>
      </c>
      <c r="U102" s="73"/>
      <c r="V102" s="73">
        <f t="shared" si="29"/>
        <v>0.60504940093737725</v>
      </c>
      <c r="W102" s="73">
        <f t="shared" si="13"/>
        <v>0.75112407666794268</v>
      </c>
      <c r="X102" s="73">
        <f t="shared" si="31"/>
        <v>-0.28618442559431206</v>
      </c>
      <c r="Y102" s="73"/>
      <c r="Z102" s="73"/>
      <c r="AA102" s="73"/>
      <c r="AB102" s="73"/>
      <c r="AC102" s="73"/>
      <c r="AD102" s="73"/>
      <c r="AE102" s="85"/>
    </row>
    <row r="103" spans="1:31" x14ac:dyDescent="0.3">
      <c r="A103" s="77" t="s">
        <v>9</v>
      </c>
      <c r="B103" s="61">
        <v>2729521</v>
      </c>
      <c r="C103" s="61">
        <v>2825914</v>
      </c>
      <c r="D103" s="61">
        <v>5555435</v>
      </c>
      <c r="T103" s="73"/>
      <c r="U103" s="73"/>
      <c r="V103" s="73">
        <f t="shared" si="29"/>
        <v>0.56676722967735338</v>
      </c>
      <c r="W103" s="73"/>
      <c r="X103" s="73"/>
      <c r="Y103" s="73"/>
      <c r="Z103" s="73"/>
      <c r="AA103" s="73"/>
      <c r="AB103" s="73"/>
      <c r="AC103" s="73"/>
      <c r="AD103" s="73"/>
      <c r="AE103" s="85"/>
    </row>
  </sheetData>
  <pageMargins left="0.7" right="0.7" top="0.75" bottom="0.75" header="0.3" footer="0.3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03"/>
  <sheetViews>
    <sheetView topLeftCell="A80" workbookViewId="0">
      <selection activeCell="R102" sqref="R102"/>
    </sheetView>
  </sheetViews>
  <sheetFormatPr defaultRowHeight="14.4" x14ac:dyDescent="0.3"/>
  <cols>
    <col min="1" max="1" width="9.109375" style="73"/>
  </cols>
  <sheetData>
    <row r="1" spans="1:23" ht="72" x14ac:dyDescent="0.3">
      <c r="A1" s="79" t="s">
        <v>0</v>
      </c>
      <c r="B1" s="79" t="s">
        <v>1</v>
      </c>
      <c r="C1" s="79" t="s">
        <v>2</v>
      </c>
      <c r="D1" s="80" t="s">
        <v>3</v>
      </c>
      <c r="E1" s="81" t="s">
        <v>5</v>
      </c>
      <c r="F1" s="81" t="s">
        <v>4</v>
      </c>
      <c r="G1" s="7" t="s">
        <v>6</v>
      </c>
      <c r="H1" s="7" t="s">
        <v>7</v>
      </c>
      <c r="I1" s="86" t="s">
        <v>8</v>
      </c>
      <c r="J1" s="82" t="s">
        <v>10</v>
      </c>
      <c r="K1" s="7" t="s">
        <v>13</v>
      </c>
      <c r="L1" s="83" t="s">
        <v>14</v>
      </c>
      <c r="M1" s="79" t="s">
        <v>15</v>
      </c>
      <c r="N1" s="79" t="s">
        <v>16</v>
      </c>
      <c r="O1" s="79" t="s">
        <v>17</v>
      </c>
      <c r="P1" s="79" t="s">
        <v>18</v>
      </c>
      <c r="Q1" s="79" t="s">
        <v>19</v>
      </c>
      <c r="R1" s="79" t="s">
        <v>20</v>
      </c>
      <c r="S1" s="79" t="s">
        <v>21</v>
      </c>
    </row>
    <row r="2" spans="1:23" ht="28.8" x14ac:dyDescent="0.3">
      <c r="A2" s="77">
        <v>0</v>
      </c>
      <c r="B2" s="62">
        <v>23734</v>
      </c>
      <c r="C2" s="62">
        <v>22643</v>
      </c>
      <c r="D2" s="62">
        <v>46377</v>
      </c>
      <c r="E2" s="120">
        <v>5.1872647060008806E-3</v>
      </c>
      <c r="F2" s="189">
        <v>3.6793946084730297E-3</v>
      </c>
      <c r="G2" s="75">
        <f>C2*F2</f>
        <v>83.312532119654804</v>
      </c>
      <c r="H2" s="75">
        <f>B2*E2</f>
        <v>123.11454053222489</v>
      </c>
      <c r="I2" s="13">
        <f>G2+H2</f>
        <v>206.42707265187971</v>
      </c>
      <c r="J2">
        <f>I2/D2</f>
        <v>4.451065671601865E-3</v>
      </c>
      <c r="K2">
        <f>1-($W$2^((-1)*J2))</f>
        <v>4.4411743598634645E-3</v>
      </c>
      <c r="M2">
        <v>100000</v>
      </c>
      <c r="N2">
        <f>M2-M3</f>
        <v>444.11743598635076</v>
      </c>
      <c r="O2">
        <f>M2*$W$3^A2</f>
        <v>100000</v>
      </c>
      <c r="P2">
        <f>SUM(O2:O102)</f>
        <v>3493279.849391215</v>
      </c>
      <c r="Q2">
        <f>M2-(I2/D2)*M2*K2</f>
        <v>99998.023204126526</v>
      </c>
      <c r="R2">
        <f>SUM(Q2:$Q$102)</f>
        <v>8073111.0902121915</v>
      </c>
      <c r="S2">
        <f>R2/M2</f>
        <v>80.731110902121912</v>
      </c>
      <c r="V2" s="76" t="s">
        <v>11</v>
      </c>
      <c r="W2" s="73">
        <v>2.7182818284590402</v>
      </c>
    </row>
    <row r="3" spans="1:23" x14ac:dyDescent="0.3">
      <c r="A3" s="77">
        <v>1</v>
      </c>
      <c r="B3" s="62">
        <v>24153</v>
      </c>
      <c r="C3" s="62">
        <v>23120</v>
      </c>
      <c r="D3" s="62">
        <v>47273</v>
      </c>
      <c r="E3" s="121">
        <v>7.1601635019887151E-4</v>
      </c>
      <c r="F3" s="190">
        <v>5.4520108141144544E-4</v>
      </c>
      <c r="G3" s="75">
        <f t="shared" ref="G3:G66" si="0">C3*F3</f>
        <v>12.605049002232619</v>
      </c>
      <c r="H3" s="75">
        <f t="shared" ref="H3:H66" si="1">B3*E3</f>
        <v>17.293942906353344</v>
      </c>
      <c r="I3" s="75">
        <f t="shared" ref="I3:I66" si="2">G3+H3</f>
        <v>29.898991908585963</v>
      </c>
      <c r="J3" s="73">
        <f t="shared" ref="J3:J66" si="3">I3/D3</f>
        <v>6.3247502609493716E-4</v>
      </c>
      <c r="K3" s="73">
        <f t="shared" ref="K3:K66" si="4">1-($W$2^((-1)*J3))</f>
        <v>6.3227505592655664E-4</v>
      </c>
      <c r="M3">
        <f>M2*(1-K2)</f>
        <v>99555.882564013649</v>
      </c>
      <c r="N3" s="73">
        <f t="shared" ref="N3:N66" si="5">M3-M4</f>
        <v>62.946701215973007</v>
      </c>
      <c r="O3" s="73">
        <f t="shared" ref="O3:O66" si="6">M3*$W$3^A3</f>
        <v>97127.690306354794</v>
      </c>
      <c r="P3" s="73">
        <f t="shared" ref="P3:P66" si="7">SUM(O3:O103)</f>
        <v>3393279.8493912155</v>
      </c>
      <c r="Q3">
        <f>AVERAGEA(M3:M4)</f>
        <v>99524.409213405655</v>
      </c>
      <c r="R3" s="73">
        <f>SUM(Q3:$Q$102)</f>
        <v>7973113.0670080641</v>
      </c>
      <c r="S3" s="73">
        <f t="shared" ref="S3:S66" si="8">R3/M3</f>
        <v>80.086810157917242</v>
      </c>
      <c r="V3" s="78" t="s">
        <v>12</v>
      </c>
      <c r="W3" s="73">
        <f>1/1.025</f>
        <v>0.97560975609756106</v>
      </c>
    </row>
    <row r="4" spans="1:23" ht="15" x14ac:dyDescent="0.25">
      <c r="A4" s="77">
        <v>2</v>
      </c>
      <c r="B4" s="62">
        <v>24594</v>
      </c>
      <c r="C4" s="62">
        <v>23566</v>
      </c>
      <c r="D4" s="62">
        <v>48160</v>
      </c>
      <c r="E4" s="121">
        <v>2.3743992613406325E-4</v>
      </c>
      <c r="F4" s="190">
        <v>1.9826093315272172E-4</v>
      </c>
      <c r="G4" s="75">
        <f t="shared" si="0"/>
        <v>4.6722171506770405</v>
      </c>
      <c r="H4" s="75">
        <f t="shared" si="1"/>
        <v>5.839597543341152</v>
      </c>
      <c r="I4" s="75">
        <f t="shared" si="2"/>
        <v>10.511814694018192</v>
      </c>
      <c r="J4" s="73">
        <f t="shared" si="3"/>
        <v>2.1826857753360032E-4</v>
      </c>
      <c r="K4" s="73">
        <f t="shared" si="4"/>
        <v>2.1824475868070792E-4</v>
      </c>
      <c r="M4" s="73">
        <f t="shared" ref="M4:M8" si="9">M3*(1-K3)</f>
        <v>99492.935862797676</v>
      </c>
      <c r="N4" s="73">
        <f t="shared" si="5"/>
        <v>21.713811777808587</v>
      </c>
      <c r="O4" s="73">
        <f t="shared" si="6"/>
        <v>94698.808673692038</v>
      </c>
      <c r="P4" s="73">
        <f t="shared" si="7"/>
        <v>3296152.1590848607</v>
      </c>
      <c r="Q4" s="73">
        <f t="shared" ref="Q4:Q67" si="10">AVERAGEA(M4:M5)</f>
        <v>99482.078956908779</v>
      </c>
      <c r="R4" s="73">
        <f>SUM(Q4:$Q$102)</f>
        <v>7873588.657794659</v>
      </c>
      <c r="S4" s="73">
        <f t="shared" si="8"/>
        <v>79.137162749448478</v>
      </c>
    </row>
    <row r="5" spans="1:23" ht="15" x14ac:dyDescent="0.25">
      <c r="A5" s="77">
        <v>3</v>
      </c>
      <c r="B5" s="62">
        <v>25080</v>
      </c>
      <c r="C5" s="62">
        <v>24033</v>
      </c>
      <c r="D5" s="62">
        <v>49113</v>
      </c>
      <c r="E5" s="121">
        <v>1.7473129111452991E-4</v>
      </c>
      <c r="F5" s="190">
        <v>1.852731103930056E-4</v>
      </c>
      <c r="G5" s="75">
        <f t="shared" si="0"/>
        <v>4.4526686620751033</v>
      </c>
      <c r="H5" s="75">
        <f t="shared" si="1"/>
        <v>4.3822607811524099</v>
      </c>
      <c r="I5" s="75">
        <f t="shared" si="2"/>
        <v>8.8349294432275123</v>
      </c>
      <c r="J5" s="73">
        <f t="shared" si="3"/>
        <v>1.7988983452909641E-4</v>
      </c>
      <c r="K5" s="73">
        <f t="shared" si="4"/>
        <v>1.7987365532312616E-4</v>
      </c>
      <c r="M5" s="73">
        <f t="shared" si="9"/>
        <v>99471.222051019868</v>
      </c>
      <c r="N5" s="73">
        <f t="shared" si="5"/>
        <v>17.89225230977172</v>
      </c>
      <c r="O5" s="73">
        <f t="shared" si="6"/>
        <v>92368.918200044587</v>
      </c>
      <c r="P5" s="73">
        <f t="shared" si="7"/>
        <v>3201453.3504111688</v>
      </c>
      <c r="Q5" s="73">
        <f t="shared" si="10"/>
        <v>99462.275924864982</v>
      </c>
      <c r="R5" s="73">
        <f>SUM(Q5:$Q$102)</f>
        <v>7774106.5788377495</v>
      </c>
      <c r="S5" s="73">
        <f t="shared" si="8"/>
        <v>78.154328644422662</v>
      </c>
    </row>
    <row r="6" spans="1:23" ht="15" x14ac:dyDescent="0.25">
      <c r="A6" s="77">
        <v>4</v>
      </c>
      <c r="B6" s="62">
        <v>25587</v>
      </c>
      <c r="C6" s="62">
        <v>24539</v>
      </c>
      <c r="D6" s="62">
        <v>50126</v>
      </c>
      <c r="E6" s="121">
        <v>1.2025698276799628E-4</v>
      </c>
      <c r="F6" s="190">
        <v>1.453889386139049E-4</v>
      </c>
      <c r="G6" s="75">
        <f t="shared" si="0"/>
        <v>3.5676991646466125</v>
      </c>
      <c r="H6" s="75">
        <f t="shared" si="1"/>
        <v>3.0770154180847209</v>
      </c>
      <c r="I6" s="75">
        <f t="shared" si="2"/>
        <v>6.6447145827313339</v>
      </c>
      <c r="J6" s="73">
        <f t="shared" si="3"/>
        <v>1.3256023985020417E-4</v>
      </c>
      <c r="K6" s="73">
        <f t="shared" si="4"/>
        <v>1.3255145412971459E-4</v>
      </c>
      <c r="M6" s="73">
        <f t="shared" si="9"/>
        <v>99453.329798710096</v>
      </c>
      <c r="N6" s="73">
        <f t="shared" si="5"/>
        <v>13.182683482868015</v>
      </c>
      <c r="O6" s="73">
        <f t="shared" si="6"/>
        <v>90099.808258624107</v>
      </c>
      <c r="P6" s="73">
        <f t="shared" si="7"/>
        <v>3109084.4322111239</v>
      </c>
      <c r="Q6" s="73">
        <f t="shared" si="10"/>
        <v>99446.738456968655</v>
      </c>
      <c r="R6" s="73">
        <f>SUM(Q6:$Q$102)</f>
        <v>7674644.3029128844</v>
      </c>
      <c r="S6" s="73">
        <f t="shared" si="8"/>
        <v>77.168299125289053</v>
      </c>
    </row>
    <row r="7" spans="1:23" ht="15" x14ac:dyDescent="0.25">
      <c r="A7" s="77">
        <v>5</v>
      </c>
      <c r="B7" s="62">
        <v>26123</v>
      </c>
      <c r="C7" s="62">
        <v>25061</v>
      </c>
      <c r="D7" s="62">
        <v>51184</v>
      </c>
      <c r="E7" s="121">
        <v>1.0063729881909877E-4</v>
      </c>
      <c r="F7" s="190">
        <v>1.0219870689634349E-4</v>
      </c>
      <c r="G7" s="75">
        <f t="shared" si="0"/>
        <v>2.5612017935292641</v>
      </c>
      <c r="H7" s="75">
        <f t="shared" si="1"/>
        <v>2.6289481570513171</v>
      </c>
      <c r="I7" s="75">
        <f t="shared" si="2"/>
        <v>5.1901499505805813</v>
      </c>
      <c r="J7" s="73">
        <f t="shared" si="3"/>
        <v>1.0140180428611639E-4</v>
      </c>
      <c r="K7" s="73">
        <f t="shared" si="4"/>
        <v>1.0139666329700425E-4</v>
      </c>
      <c r="M7" s="73">
        <f t="shared" si="9"/>
        <v>99440.147115227228</v>
      </c>
      <c r="N7" s="73">
        <f t="shared" si="5"/>
        <v>10.082899115252076</v>
      </c>
      <c r="O7" s="73">
        <f t="shared" si="6"/>
        <v>87890.60038831475</v>
      </c>
      <c r="P7" s="73">
        <f t="shared" si="7"/>
        <v>3018984.6239525001</v>
      </c>
      <c r="Q7" s="73">
        <f t="shared" si="10"/>
        <v>99435.105665669602</v>
      </c>
      <c r="R7" s="73">
        <f>SUM(Q7:$Q$102)</f>
        <v>7575197.5644559171</v>
      </c>
      <c r="S7" s="73">
        <f t="shared" si="8"/>
        <v>76.178462967055793</v>
      </c>
    </row>
    <row r="8" spans="1:23" ht="15" x14ac:dyDescent="0.25">
      <c r="A8" s="77">
        <v>6</v>
      </c>
      <c r="B8" s="62">
        <v>26674</v>
      </c>
      <c r="C8" s="62">
        <v>25589</v>
      </c>
      <c r="D8" s="62">
        <v>52263</v>
      </c>
      <c r="E8" s="121">
        <v>8.9367176505272624E-5</v>
      </c>
      <c r="F8" s="190">
        <v>7.5704475035001683E-5</v>
      </c>
      <c r="G8" s="75">
        <f t="shared" si="0"/>
        <v>1.937201811670658</v>
      </c>
      <c r="H8" s="75">
        <f t="shared" si="1"/>
        <v>2.3837800661016422</v>
      </c>
      <c r="I8" s="75">
        <f t="shared" si="2"/>
        <v>4.3209818777722999</v>
      </c>
      <c r="J8" s="73">
        <f t="shared" si="3"/>
        <v>8.267764724130456E-5</v>
      </c>
      <c r="K8" s="73">
        <f t="shared" si="4"/>
        <v>8.2674229538892696E-5</v>
      </c>
      <c r="L8">
        <f>((105*K8+90*(K7+K9)+45*(K6+K10)-30*(K5+K11))/315)</f>
        <v>8.1646065135705068E-5</v>
      </c>
      <c r="M8" s="73">
        <f t="shared" si="9"/>
        <v>99430.064216111976</v>
      </c>
      <c r="N8" s="73">
        <f t="shared" si="5"/>
        <v>8.1180734994413797</v>
      </c>
      <c r="O8" s="73">
        <f t="shared" si="6"/>
        <v>85738.232755805089</v>
      </c>
      <c r="P8" s="73">
        <f t="shared" si="7"/>
        <v>2931094.023564185</v>
      </c>
      <c r="Q8" s="73">
        <f t="shared" si="10"/>
        <v>99426.005179362255</v>
      </c>
      <c r="R8" s="73">
        <f>SUM(Q8:$Q$102)</f>
        <v>7475762.4587902473</v>
      </c>
      <c r="S8" s="73">
        <f t="shared" si="8"/>
        <v>75.186137288834715</v>
      </c>
    </row>
    <row r="9" spans="1:23" ht="15" x14ac:dyDescent="0.25">
      <c r="A9" s="77">
        <v>7</v>
      </c>
      <c r="B9" s="62">
        <v>27228</v>
      </c>
      <c r="C9" s="62">
        <v>26119</v>
      </c>
      <c r="D9" s="62">
        <v>53347</v>
      </c>
      <c r="E9" s="121">
        <v>8.050378156061306E-5</v>
      </c>
      <c r="F9" s="190">
        <v>6.397817715097785E-5</v>
      </c>
      <c r="G9" s="75">
        <f t="shared" si="0"/>
        <v>1.6710460090063906</v>
      </c>
      <c r="H9" s="75">
        <f t="shared" si="1"/>
        <v>2.1919569643323724</v>
      </c>
      <c r="I9" s="75">
        <f t="shared" si="2"/>
        <v>3.8630029733387632</v>
      </c>
      <c r="J9" s="73">
        <f t="shared" si="3"/>
        <v>7.2412749982918688E-5</v>
      </c>
      <c r="K9" s="73">
        <f t="shared" si="4"/>
        <v>7.2410128243105554E-5</v>
      </c>
      <c r="L9" s="73">
        <f t="shared" ref="L9:L72" si="11">((105*K9+90*(K8+K10)+45*(K7+K11)-30*(K6+K12))/315)</f>
        <v>7.3267389524506442E-5</v>
      </c>
      <c r="M9" s="73">
        <f>M8*(1-L8)</f>
        <v>99421.946142612534</v>
      </c>
      <c r="N9" s="73">
        <f t="shared" si="5"/>
        <v>7.2843864553142339</v>
      </c>
      <c r="O9" s="73">
        <f t="shared" si="6"/>
        <v>83640.226894115985</v>
      </c>
      <c r="P9" s="73">
        <f t="shared" si="7"/>
        <v>2845355.7908083792</v>
      </c>
      <c r="Q9" s="73">
        <f t="shared" si="10"/>
        <v>99418.303949384877</v>
      </c>
      <c r="R9" s="73">
        <f>SUM(Q9:$Q$102)</f>
        <v>7376336.453610885</v>
      </c>
      <c r="S9" s="73">
        <f t="shared" si="8"/>
        <v>74.192235615968954</v>
      </c>
    </row>
    <row r="10" spans="1:23" ht="15" x14ac:dyDescent="0.25">
      <c r="A10" s="77">
        <v>8</v>
      </c>
      <c r="B10" s="62">
        <v>27794</v>
      </c>
      <c r="C10" s="62">
        <v>26658</v>
      </c>
      <c r="D10" s="62">
        <v>54452</v>
      </c>
      <c r="E10" s="121">
        <v>8.1229408971312671E-5</v>
      </c>
      <c r="F10" s="190">
        <v>6.4511462762271299E-5</v>
      </c>
      <c r="G10" s="75">
        <f t="shared" si="0"/>
        <v>1.7197465743166283</v>
      </c>
      <c r="H10" s="75">
        <f t="shared" si="1"/>
        <v>2.2576901929486644</v>
      </c>
      <c r="I10" s="75">
        <f t="shared" si="2"/>
        <v>3.9774367672652926</v>
      </c>
      <c r="J10" s="73">
        <f t="shared" si="3"/>
        <v>7.3044824198657403E-5</v>
      </c>
      <c r="K10" s="73">
        <f t="shared" si="4"/>
        <v>7.3042156490399357E-5</v>
      </c>
      <c r="L10" s="73">
        <f t="shared" si="11"/>
        <v>7.3967928708644552E-5</v>
      </c>
      <c r="M10" s="73">
        <f t="shared" ref="M10:M73" si="12">M9*(1-L9)</f>
        <v>99414.66175615722</v>
      </c>
      <c r="N10" s="73">
        <f t="shared" si="5"/>
        <v>7.3534966133738635</v>
      </c>
      <c r="O10" s="73">
        <f t="shared" si="6"/>
        <v>81594.242724909476</v>
      </c>
      <c r="P10" s="73">
        <f t="shared" si="7"/>
        <v>2761715.5639142636</v>
      </c>
      <c r="Q10" s="73">
        <f t="shared" si="10"/>
        <v>99410.985007850541</v>
      </c>
      <c r="R10" s="73">
        <f>SUM(Q10:$Q$102)</f>
        <v>7276918.1496615009</v>
      </c>
      <c r="S10" s="73">
        <f t="shared" si="8"/>
        <v>73.197635249317813</v>
      </c>
    </row>
    <row r="11" spans="1:23" ht="15" x14ac:dyDescent="0.25">
      <c r="A11" s="77">
        <v>9</v>
      </c>
      <c r="B11" s="62">
        <v>28340</v>
      </c>
      <c r="C11" s="62">
        <v>27166</v>
      </c>
      <c r="D11" s="62">
        <v>55506</v>
      </c>
      <c r="E11" s="121">
        <v>8.8221127042562825E-5</v>
      </c>
      <c r="F11" s="190">
        <v>7.5543976149088405E-5</v>
      </c>
      <c r="G11" s="75">
        <f t="shared" si="0"/>
        <v>2.0522276560661354</v>
      </c>
      <c r="H11" s="75">
        <f t="shared" si="1"/>
        <v>2.5001867403862303</v>
      </c>
      <c r="I11" s="75">
        <f t="shared" si="2"/>
        <v>4.5524143964523658</v>
      </c>
      <c r="J11" s="73">
        <f t="shared" si="3"/>
        <v>8.2016617959362333E-5</v>
      </c>
      <c r="K11" s="73">
        <f t="shared" si="4"/>
        <v>8.2013254688595438E-5</v>
      </c>
      <c r="L11" s="73">
        <f t="shared" si="11"/>
        <v>8.1441639398726641E-5</v>
      </c>
      <c r="M11" s="73">
        <f t="shared" si="12"/>
        <v>99407.308259543846</v>
      </c>
      <c r="N11" s="73">
        <f t="shared" si="5"/>
        <v>8.0958941528660944</v>
      </c>
      <c r="O11" s="73">
        <f t="shared" si="6"/>
        <v>79598.251090517631</v>
      </c>
      <c r="P11" s="73">
        <f t="shared" si="7"/>
        <v>2680121.3211893542</v>
      </c>
      <c r="Q11" s="73">
        <f t="shared" si="10"/>
        <v>99403.260312467406</v>
      </c>
      <c r="R11" s="73">
        <f>SUM(Q11:$Q$102)</f>
        <v>7177507.1646536505</v>
      </c>
      <c r="S11" s="73">
        <f t="shared" si="8"/>
        <v>72.203012940595912</v>
      </c>
    </row>
    <row r="12" spans="1:23" ht="15" x14ac:dyDescent="0.25">
      <c r="A12" s="77">
        <v>10</v>
      </c>
      <c r="B12" s="62">
        <v>28859</v>
      </c>
      <c r="C12" s="62">
        <v>27645</v>
      </c>
      <c r="D12" s="62">
        <v>56504</v>
      </c>
      <c r="E12" s="121">
        <v>9.3671995340526855E-5</v>
      </c>
      <c r="F12" s="190">
        <v>9.4025281218105709E-5</v>
      </c>
      <c r="G12" s="75">
        <f t="shared" si="0"/>
        <v>2.5993288992745325</v>
      </c>
      <c r="H12" s="75">
        <f t="shared" si="1"/>
        <v>2.7032801135322644</v>
      </c>
      <c r="I12" s="75">
        <f t="shared" si="2"/>
        <v>5.3026090128067969</v>
      </c>
      <c r="J12" s="73">
        <f t="shared" si="3"/>
        <v>9.384484306963749E-5</v>
      </c>
      <c r="K12" s="73">
        <f t="shared" si="4"/>
        <v>9.3840439780112916E-5</v>
      </c>
      <c r="L12" s="73">
        <f t="shared" si="11"/>
        <v>9.2983950624112686E-5</v>
      </c>
      <c r="M12" s="73">
        <f t="shared" si="12"/>
        <v>99399.21236539098</v>
      </c>
      <c r="N12" s="73">
        <f t="shared" si="5"/>
        <v>9.2425314546562731</v>
      </c>
      <c r="O12" s="73">
        <f t="shared" si="6"/>
        <v>77650.505832639567</v>
      </c>
      <c r="P12" s="73">
        <f t="shared" si="7"/>
        <v>2600523.0700988369</v>
      </c>
      <c r="Q12" s="73">
        <f t="shared" si="10"/>
        <v>99394.591099663652</v>
      </c>
      <c r="R12" s="73">
        <f>SUM(Q12:$Q$102)</f>
        <v>7078103.9043411827</v>
      </c>
      <c r="S12" s="73">
        <f t="shared" si="8"/>
        <v>71.208853027145835</v>
      </c>
    </row>
    <row r="13" spans="1:23" ht="15" x14ac:dyDescent="0.25">
      <c r="A13" s="77">
        <v>11</v>
      </c>
      <c r="B13" s="62">
        <v>29400</v>
      </c>
      <c r="C13" s="62">
        <v>28144</v>
      </c>
      <c r="D13" s="62">
        <v>57544</v>
      </c>
      <c r="E13" s="121">
        <v>9.8132735078582735E-5</v>
      </c>
      <c r="F13" s="190">
        <v>1.1347281944913462E-4</v>
      </c>
      <c r="G13" s="75">
        <f t="shared" si="0"/>
        <v>3.1935790305764447</v>
      </c>
      <c r="H13" s="75">
        <f t="shared" si="1"/>
        <v>2.8851024113103323</v>
      </c>
      <c r="I13" s="75">
        <f t="shared" si="2"/>
        <v>6.0786814418867774</v>
      </c>
      <c r="J13" s="73">
        <f t="shared" si="3"/>
        <v>1.0563536497092272E-4</v>
      </c>
      <c r="K13" s="73">
        <f t="shared" si="4"/>
        <v>1.0562978575223703E-4</v>
      </c>
      <c r="L13" s="73">
        <f t="shared" si="11"/>
        <v>1.0531218913453899E-4</v>
      </c>
      <c r="M13" s="73">
        <f t="shared" si="12"/>
        <v>99389.969833936324</v>
      </c>
      <c r="N13" s="73">
        <f t="shared" si="5"/>
        <v>10.466975301227649</v>
      </c>
      <c r="O13" s="73">
        <f t="shared" si="6"/>
        <v>75749.546909111508</v>
      </c>
      <c r="P13" s="73">
        <f t="shared" si="7"/>
        <v>2522872.5642661965</v>
      </c>
      <c r="Q13" s="73">
        <f t="shared" si="10"/>
        <v>99384.736346285703</v>
      </c>
      <c r="R13" s="73">
        <f>SUM(Q13:$Q$102)</f>
        <v>6978709.313241519</v>
      </c>
      <c r="S13" s="73">
        <f t="shared" si="8"/>
        <v>70.215428427051052</v>
      </c>
    </row>
    <row r="14" spans="1:23" ht="15" x14ac:dyDescent="0.25">
      <c r="A14" s="77">
        <v>12</v>
      </c>
      <c r="B14" s="62">
        <v>29871</v>
      </c>
      <c r="C14" s="62">
        <v>28577</v>
      </c>
      <c r="D14" s="62">
        <v>58448</v>
      </c>
      <c r="E14" s="121">
        <v>1.082999028151369E-4</v>
      </c>
      <c r="F14" s="190">
        <v>1.2599065125368369E-4</v>
      </c>
      <c r="G14" s="75">
        <f t="shared" si="0"/>
        <v>3.600434840876519</v>
      </c>
      <c r="H14" s="75">
        <f t="shared" si="1"/>
        <v>3.2350263969909543</v>
      </c>
      <c r="I14" s="75">
        <f t="shared" si="2"/>
        <v>6.8354612378674737</v>
      </c>
      <c r="J14" s="73">
        <f t="shared" si="3"/>
        <v>1.1694944630898361E-4</v>
      </c>
      <c r="K14" s="73">
        <f t="shared" si="4"/>
        <v>1.1694260798911227E-4</v>
      </c>
      <c r="L14" s="73">
        <f t="shared" si="11"/>
        <v>1.1672363944234676E-4</v>
      </c>
      <c r="M14" s="73">
        <f t="shared" si="12"/>
        <v>99379.502858635096</v>
      </c>
      <c r="N14" s="73">
        <f t="shared" si="5"/>
        <v>11.59993725962704</v>
      </c>
      <c r="O14" s="73">
        <f t="shared" si="6"/>
        <v>73894.214203415191</v>
      </c>
      <c r="P14" s="73">
        <f t="shared" si="7"/>
        <v>2447123.0173570849</v>
      </c>
      <c r="Q14" s="73">
        <f t="shared" si="10"/>
        <v>99373.702890005283</v>
      </c>
      <c r="R14" s="73">
        <f>SUM(Q14:$Q$102)</f>
        <v>6879324.5768952351</v>
      </c>
      <c r="S14" s="73">
        <f t="shared" si="8"/>
        <v>69.222771084706523</v>
      </c>
    </row>
    <row r="15" spans="1:23" ht="15" x14ac:dyDescent="0.25">
      <c r="A15" s="77">
        <v>13</v>
      </c>
      <c r="B15" s="62">
        <v>30114</v>
      </c>
      <c r="C15" s="62">
        <v>28795</v>
      </c>
      <c r="D15" s="62">
        <v>58909</v>
      </c>
      <c r="E15" s="121">
        <v>1.2675049217535268E-4</v>
      </c>
      <c r="F15" s="190">
        <v>1.2851775739661112E-4</v>
      </c>
      <c r="G15" s="75">
        <f t="shared" si="0"/>
        <v>3.7006688242354171</v>
      </c>
      <c r="H15" s="75">
        <f t="shared" si="1"/>
        <v>3.8169643213685709</v>
      </c>
      <c r="I15" s="75">
        <f t="shared" si="2"/>
        <v>7.5176331456039875</v>
      </c>
      <c r="J15" s="73">
        <f t="shared" si="3"/>
        <v>1.2761433983948103E-4</v>
      </c>
      <c r="K15" s="73">
        <f t="shared" si="4"/>
        <v>1.2760619747587132E-4</v>
      </c>
      <c r="L15" s="73">
        <f t="shared" si="11"/>
        <v>1.2689163498353601E-4</v>
      </c>
      <c r="M15" s="73">
        <f t="shared" si="12"/>
        <v>99367.902921375469</v>
      </c>
      <c r="N15" s="73">
        <f t="shared" si="5"/>
        <v>12.608955666582915</v>
      </c>
      <c r="O15" s="73">
        <f t="shared" si="6"/>
        <v>72083.501465170382</v>
      </c>
      <c r="P15" s="73">
        <f t="shared" si="7"/>
        <v>2373228.8031536695</v>
      </c>
      <c r="Q15" s="73">
        <f t="shared" si="10"/>
        <v>99361.598443542171</v>
      </c>
      <c r="R15" s="73">
        <f>SUM(Q15:$Q$102)</f>
        <v>6779950.8740052292</v>
      </c>
      <c r="S15" s="73">
        <f t="shared" si="8"/>
        <v>68.230793593076456</v>
      </c>
    </row>
    <row r="16" spans="1:23" ht="15" x14ac:dyDescent="0.25">
      <c r="A16" s="77">
        <v>14</v>
      </c>
      <c r="B16" s="62">
        <v>30348</v>
      </c>
      <c r="C16" s="62">
        <v>29020</v>
      </c>
      <c r="D16" s="62">
        <v>59368</v>
      </c>
      <c r="E16" s="121">
        <v>1.4951085008910715E-4</v>
      </c>
      <c r="F16" s="190">
        <v>1.2529119278778574E-4</v>
      </c>
      <c r="G16" s="75">
        <f t="shared" si="0"/>
        <v>3.6359504147015422</v>
      </c>
      <c r="H16" s="75">
        <f t="shared" si="1"/>
        <v>4.5373552785042239</v>
      </c>
      <c r="I16" s="75">
        <f t="shared" si="2"/>
        <v>8.1733056932057657</v>
      </c>
      <c r="J16" s="73">
        <f t="shared" si="3"/>
        <v>1.3767190562602354E-4</v>
      </c>
      <c r="K16" s="73">
        <f t="shared" si="4"/>
        <v>1.3766242928414663E-4</v>
      </c>
      <c r="L16" s="73">
        <f t="shared" si="11"/>
        <v>1.364738846515551E-4</v>
      </c>
      <c r="M16" s="73">
        <f t="shared" si="12"/>
        <v>99355.293965708886</v>
      </c>
      <c r="N16" s="73">
        <f t="shared" si="5"/>
        <v>13.559402928192867</v>
      </c>
      <c r="O16" s="73">
        <f t="shared" si="6"/>
        <v>70316.443582257692</v>
      </c>
      <c r="P16" s="73">
        <f t="shared" si="7"/>
        <v>2301145.3016884988</v>
      </c>
      <c r="Q16" s="73">
        <f t="shared" si="10"/>
        <v>99348.51426424479</v>
      </c>
      <c r="R16" s="73">
        <f>SUM(Q16:$Q$102)</f>
        <v>6680589.2755616875</v>
      </c>
      <c r="S16" s="73">
        <f t="shared" si="8"/>
        <v>67.239389154919124</v>
      </c>
    </row>
    <row r="17" spans="1:19" ht="15" x14ac:dyDescent="0.25">
      <c r="A17" s="77">
        <v>15</v>
      </c>
      <c r="B17" s="62">
        <v>30527</v>
      </c>
      <c r="C17" s="62">
        <v>29195</v>
      </c>
      <c r="D17" s="62">
        <v>59722</v>
      </c>
      <c r="E17" s="121">
        <v>1.7301717886542288E-4</v>
      </c>
      <c r="F17" s="190">
        <v>1.231935107904215E-4</v>
      </c>
      <c r="G17" s="75">
        <f t="shared" si="0"/>
        <v>3.5966345475263557</v>
      </c>
      <c r="H17" s="75">
        <f t="shared" si="1"/>
        <v>5.2816954192247643</v>
      </c>
      <c r="I17" s="75">
        <f t="shared" si="2"/>
        <v>8.8783299667511208</v>
      </c>
      <c r="J17" s="73">
        <f t="shared" si="3"/>
        <v>1.4866096190266771E-4</v>
      </c>
      <c r="K17" s="73">
        <f t="shared" si="4"/>
        <v>1.4864991240937098E-4</v>
      </c>
      <c r="L17" s="73">
        <f t="shared" si="11"/>
        <v>1.4807107906213344E-4</v>
      </c>
      <c r="M17" s="73">
        <f t="shared" si="12"/>
        <v>99341.734562780694</v>
      </c>
      <c r="N17" s="73">
        <f t="shared" si="5"/>
        <v>14.709637832609587</v>
      </c>
      <c r="O17" s="73">
        <f t="shared" si="6"/>
        <v>68592.046072241123</v>
      </c>
      <c r="P17" s="73">
        <f t="shared" si="7"/>
        <v>2230828.8581062406</v>
      </c>
      <c r="Q17" s="73">
        <f t="shared" si="10"/>
        <v>99334.379743864381</v>
      </c>
      <c r="R17" s="73">
        <f>SUM(Q17:$Q$102)</f>
        <v>6581240.7612974411</v>
      </c>
      <c r="S17" s="73">
        <f t="shared" si="8"/>
        <v>66.248498581815227</v>
      </c>
    </row>
    <row r="18" spans="1:19" ht="15" x14ac:dyDescent="0.25">
      <c r="A18" s="77">
        <v>16</v>
      </c>
      <c r="B18" s="62">
        <v>30715</v>
      </c>
      <c r="C18" s="62">
        <v>29371</v>
      </c>
      <c r="D18" s="62">
        <v>60086</v>
      </c>
      <c r="E18" s="121">
        <v>2.0298170622232178E-4</v>
      </c>
      <c r="F18" s="190">
        <v>1.2664574609027392E-4</v>
      </c>
      <c r="G18" s="75">
        <f t="shared" si="0"/>
        <v>3.7197122084174352</v>
      </c>
      <c r="H18" s="75">
        <f t="shared" si="1"/>
        <v>6.2345831066186133</v>
      </c>
      <c r="I18" s="75">
        <f t="shared" si="2"/>
        <v>9.9542953150360489</v>
      </c>
      <c r="J18" s="73">
        <f t="shared" si="3"/>
        <v>1.6566746521712295E-4</v>
      </c>
      <c r="K18" s="73">
        <f t="shared" si="4"/>
        <v>1.6565374312049741E-4</v>
      </c>
      <c r="L18" s="73">
        <f t="shared" si="11"/>
        <v>1.6704176490463176E-4</v>
      </c>
      <c r="M18" s="73">
        <f t="shared" si="12"/>
        <v>99327.024924948084</v>
      </c>
      <c r="N18" s="73">
        <f t="shared" si="5"/>
        <v>16.591761546194903</v>
      </c>
      <c r="O18" s="73">
        <f t="shared" si="6"/>
        <v>66909.160559965007</v>
      </c>
      <c r="P18" s="73">
        <f t="shared" si="7"/>
        <v>2162236.8120339997</v>
      </c>
      <c r="Q18" s="73">
        <f t="shared" si="10"/>
        <v>99318.729044174979</v>
      </c>
      <c r="R18" s="73">
        <f>SUM(Q18:$Q$102)</f>
        <v>6481906.3815535782</v>
      </c>
      <c r="S18" s="73">
        <f t="shared" si="8"/>
        <v>65.258235474699191</v>
      </c>
    </row>
    <row r="19" spans="1:19" ht="15" x14ac:dyDescent="0.25">
      <c r="A19" s="77">
        <v>17</v>
      </c>
      <c r="B19" s="62">
        <v>30882</v>
      </c>
      <c r="C19" s="62">
        <v>29527</v>
      </c>
      <c r="D19" s="62">
        <v>60409</v>
      </c>
      <c r="E19" s="121">
        <v>2.5310173543284444E-4</v>
      </c>
      <c r="F19" s="190">
        <v>1.3606297532877738E-4</v>
      </c>
      <c r="G19" s="75">
        <f t="shared" si="0"/>
        <v>4.0175314725328093</v>
      </c>
      <c r="H19" s="75">
        <f t="shared" si="1"/>
        <v>7.8162877936371018</v>
      </c>
      <c r="I19" s="75">
        <f t="shared" si="2"/>
        <v>11.833819266169911</v>
      </c>
      <c r="J19" s="73">
        <f t="shared" si="3"/>
        <v>1.9589497038802019E-4</v>
      </c>
      <c r="K19" s="73">
        <f t="shared" si="4"/>
        <v>1.9587578422108898E-4</v>
      </c>
      <c r="L19" s="73">
        <f t="shared" si="11"/>
        <v>1.9905246940274006E-4</v>
      </c>
      <c r="M19" s="73">
        <f t="shared" si="12"/>
        <v>99310.433163401889</v>
      </c>
      <c r="N19" s="73">
        <f t="shared" si="5"/>
        <v>19.767986958628171</v>
      </c>
      <c r="O19" s="73">
        <f t="shared" si="6"/>
        <v>65266.325790923685</v>
      </c>
      <c r="P19" s="73">
        <f t="shared" si="7"/>
        <v>2095327.6514740342</v>
      </c>
      <c r="Q19" s="73">
        <f t="shared" si="10"/>
        <v>99300.549169922568</v>
      </c>
      <c r="R19" s="73">
        <f>SUM(Q19:$Q$102)</f>
        <v>6382587.6525094025</v>
      </c>
      <c r="S19" s="73">
        <f t="shared" si="8"/>
        <v>64.26905461189277</v>
      </c>
    </row>
    <row r="20" spans="1:19" ht="15" x14ac:dyDescent="0.25">
      <c r="A20" s="77">
        <v>18</v>
      </c>
      <c r="B20" s="62">
        <v>31236</v>
      </c>
      <c r="C20" s="62">
        <v>29986</v>
      </c>
      <c r="D20" s="62">
        <v>61222</v>
      </c>
      <c r="E20" s="121">
        <v>3.3550149922014681E-4</v>
      </c>
      <c r="F20" s="190">
        <v>1.4824919477287311E-4</v>
      </c>
      <c r="G20" s="75">
        <f t="shared" si="0"/>
        <v>4.4454003544593732</v>
      </c>
      <c r="H20" s="75">
        <f t="shared" si="1"/>
        <v>10.479724829640507</v>
      </c>
      <c r="I20" s="75">
        <f t="shared" si="2"/>
        <v>14.92512518409988</v>
      </c>
      <c r="J20" s="73">
        <f t="shared" si="3"/>
        <v>2.4378695867661754E-4</v>
      </c>
      <c r="K20" s="73">
        <f t="shared" si="4"/>
        <v>2.4375724505065754E-4</v>
      </c>
      <c r="L20" s="73">
        <f t="shared" si="11"/>
        <v>2.4766510291433325E-4</v>
      </c>
      <c r="M20" s="73">
        <f t="shared" si="12"/>
        <v>99290.665176443261</v>
      </c>
      <c r="N20" s="73">
        <f t="shared" si="5"/>
        <v>24.590832809350104</v>
      </c>
      <c r="O20" s="73">
        <f t="shared" si="6"/>
        <v>63661.789626932841</v>
      </c>
      <c r="P20" s="73">
        <f t="shared" si="7"/>
        <v>2030061.3256831106</v>
      </c>
      <c r="Q20" s="73">
        <f t="shared" si="10"/>
        <v>99278.369760038593</v>
      </c>
      <c r="R20" s="73">
        <f>SUM(Q20:$Q$102)</f>
        <v>6283287.1033394802</v>
      </c>
      <c r="S20" s="73">
        <f t="shared" si="8"/>
        <v>63.281750526837968</v>
      </c>
    </row>
    <row r="21" spans="1:19" ht="15" x14ac:dyDescent="0.25">
      <c r="A21" s="77">
        <v>19</v>
      </c>
      <c r="B21" s="62">
        <v>29616</v>
      </c>
      <c r="C21" s="62">
        <v>28951</v>
      </c>
      <c r="D21" s="62">
        <v>58567</v>
      </c>
      <c r="E21" s="121">
        <v>4.4651090241913676E-4</v>
      </c>
      <c r="F21" s="190">
        <v>1.5820790730004258E-4</v>
      </c>
      <c r="G21" s="75">
        <f t="shared" si="0"/>
        <v>4.5802771242435325</v>
      </c>
      <c r="H21" s="75">
        <f t="shared" si="1"/>
        <v>13.223866886045155</v>
      </c>
      <c r="I21" s="75">
        <f t="shared" si="2"/>
        <v>17.804144010288688</v>
      </c>
      <c r="J21" s="73">
        <f t="shared" si="3"/>
        <v>3.0399617549624683E-4</v>
      </c>
      <c r="K21" s="73">
        <f t="shared" si="4"/>
        <v>3.0394997334082241E-4</v>
      </c>
      <c r="L21" s="73">
        <f t="shared" si="11"/>
        <v>3.0538498722254028E-4</v>
      </c>
      <c r="M21" s="73">
        <f t="shared" si="12"/>
        <v>99266.074343633911</v>
      </c>
      <c r="N21" s="73">
        <f t="shared" si="5"/>
        <v>30.314368845065474</v>
      </c>
      <c r="O21" s="73">
        <f t="shared" si="6"/>
        <v>62093.680803173847</v>
      </c>
      <c r="P21" s="73">
        <f t="shared" si="7"/>
        <v>1966399.5360561779</v>
      </c>
      <c r="Q21" s="73">
        <f t="shared" si="10"/>
        <v>99250.917159211385</v>
      </c>
      <c r="R21" s="73">
        <f>SUM(Q21:$Q$102)</f>
        <v>6184008.7335794419</v>
      </c>
      <c r="S21" s="73">
        <f t="shared" si="8"/>
        <v>62.29730322740452</v>
      </c>
    </row>
    <row r="22" spans="1:19" ht="15" x14ac:dyDescent="0.25">
      <c r="A22" s="77">
        <v>20</v>
      </c>
      <c r="B22" s="62">
        <v>31340</v>
      </c>
      <c r="C22" s="62">
        <v>29534</v>
      </c>
      <c r="D22" s="62">
        <v>60874</v>
      </c>
      <c r="E22" s="121">
        <v>5.5574722046572076E-4</v>
      </c>
      <c r="F22" s="190">
        <v>1.6269435669402825E-4</v>
      </c>
      <c r="G22" s="75">
        <f t="shared" si="0"/>
        <v>4.8050151306014302</v>
      </c>
      <c r="H22" s="75">
        <f t="shared" si="1"/>
        <v>17.417117889395687</v>
      </c>
      <c r="I22" s="75">
        <f t="shared" si="2"/>
        <v>22.222133019997116</v>
      </c>
      <c r="J22" s="73">
        <f t="shared" si="3"/>
        <v>3.6505130301930406E-4</v>
      </c>
      <c r="K22" s="73">
        <f t="shared" si="4"/>
        <v>3.6498467989964922E-4</v>
      </c>
      <c r="L22" s="73">
        <f t="shared" si="11"/>
        <v>3.5800266057207599E-4</v>
      </c>
      <c r="M22" s="73">
        <f t="shared" si="12"/>
        <v>99235.759974788845</v>
      </c>
      <c r="N22" s="73">
        <f t="shared" si="5"/>
        <v>35.526666094869142</v>
      </c>
      <c r="O22" s="73">
        <f t="shared" si="6"/>
        <v>60560.700805126988</v>
      </c>
      <c r="P22" s="73">
        <f t="shared" si="7"/>
        <v>1904305.8552530038</v>
      </c>
      <c r="Q22" s="73">
        <f t="shared" si="10"/>
        <v>99217.996641741411</v>
      </c>
      <c r="R22" s="73">
        <f>SUM(Q22:$Q$102)</f>
        <v>6084757.8164202301</v>
      </c>
      <c r="S22" s="73">
        <f t="shared" si="8"/>
        <v>61.316180961037453</v>
      </c>
    </row>
    <row r="23" spans="1:19" ht="15" x14ac:dyDescent="0.25">
      <c r="A23" s="77">
        <v>21</v>
      </c>
      <c r="B23" s="62">
        <v>29970</v>
      </c>
      <c r="C23" s="62">
        <v>28578</v>
      </c>
      <c r="D23" s="62">
        <v>58548</v>
      </c>
      <c r="E23" s="121">
        <v>6.253710440761055E-4</v>
      </c>
      <c r="F23" s="190">
        <v>1.6269173501517003E-4</v>
      </c>
      <c r="G23" s="75">
        <f t="shared" si="0"/>
        <v>4.6494044032635289</v>
      </c>
      <c r="H23" s="75">
        <f t="shared" si="1"/>
        <v>18.74237019096088</v>
      </c>
      <c r="I23" s="75">
        <f t="shared" si="2"/>
        <v>23.391774594224408</v>
      </c>
      <c r="J23" s="73">
        <f t="shared" si="3"/>
        <v>3.9953157399440475E-4</v>
      </c>
      <c r="K23" s="73">
        <f t="shared" si="4"/>
        <v>3.9945177188338565E-4</v>
      </c>
      <c r="L23" s="73">
        <f t="shared" si="11"/>
        <v>3.9381990027615154E-4</v>
      </c>
      <c r="M23" s="73">
        <f t="shared" si="12"/>
        <v>99200.233308693976</v>
      </c>
      <c r="N23" s="73">
        <f t="shared" si="5"/>
        <v>39.067025989003014</v>
      </c>
      <c r="O23" s="73">
        <f t="shared" si="6"/>
        <v>59062.45845181722</v>
      </c>
      <c r="P23" s="73">
        <f t="shared" si="7"/>
        <v>1843745.1544478771</v>
      </c>
      <c r="Q23" s="73">
        <f t="shared" si="10"/>
        <v>99180.699795699475</v>
      </c>
      <c r="R23" s="73">
        <f>SUM(Q23:$Q$102)</f>
        <v>5985539.819778488</v>
      </c>
      <c r="S23" s="73">
        <f t="shared" si="8"/>
        <v>60.33796111297967</v>
      </c>
    </row>
    <row r="24" spans="1:19" ht="15" x14ac:dyDescent="0.25">
      <c r="A24" s="77">
        <v>22</v>
      </c>
      <c r="B24" s="62">
        <v>28744</v>
      </c>
      <c r="C24" s="62">
        <v>27486</v>
      </c>
      <c r="D24" s="62">
        <v>56230</v>
      </c>
      <c r="E24" s="121">
        <v>6.488798102493909E-4</v>
      </c>
      <c r="F24" s="190">
        <v>1.6209019224313855E-4</v>
      </c>
      <c r="G24" s="75">
        <f t="shared" si="0"/>
        <v>4.4552110239949059</v>
      </c>
      <c r="H24" s="75">
        <f t="shared" si="1"/>
        <v>18.651401265808492</v>
      </c>
      <c r="I24" s="75">
        <f t="shared" si="2"/>
        <v>23.106612289803397</v>
      </c>
      <c r="J24" s="73">
        <f t="shared" si="3"/>
        <v>4.1093032704612125E-4</v>
      </c>
      <c r="K24" s="73">
        <f t="shared" si="4"/>
        <v>4.1084590674334009E-4</v>
      </c>
      <c r="L24" s="73">
        <f t="shared" si="11"/>
        <v>4.1092837960544584E-4</v>
      </c>
      <c r="M24" s="73">
        <f t="shared" si="12"/>
        <v>99161.166282704973</v>
      </c>
      <c r="N24" s="73">
        <f t="shared" si="5"/>
        <v>40.748137380331173</v>
      </c>
      <c r="O24" s="73">
        <f t="shared" si="6"/>
        <v>57599.218029580159</v>
      </c>
      <c r="P24" s="73">
        <f t="shared" si="7"/>
        <v>1784682.6959960598</v>
      </c>
      <c r="Q24" s="73">
        <f t="shared" si="10"/>
        <v>99140.7922140148</v>
      </c>
      <c r="R24" s="73">
        <f>SUM(Q24:$Q$102)</f>
        <v>5886359.1199827902</v>
      </c>
      <c r="S24" s="73">
        <f t="shared" si="8"/>
        <v>59.361535777029779</v>
      </c>
    </row>
    <row r="25" spans="1:19" ht="15" x14ac:dyDescent="0.25">
      <c r="A25" s="77">
        <v>23</v>
      </c>
      <c r="B25" s="62">
        <v>28763</v>
      </c>
      <c r="C25" s="62">
        <v>27362</v>
      </c>
      <c r="D25" s="62">
        <v>56125</v>
      </c>
      <c r="E25" s="121">
        <v>6.5265365341779426E-4</v>
      </c>
      <c r="F25" s="190">
        <v>1.6464175612557579E-4</v>
      </c>
      <c r="G25" s="75">
        <f t="shared" si="0"/>
        <v>4.5049277311080047</v>
      </c>
      <c r="H25" s="75">
        <f t="shared" si="1"/>
        <v>18.772277033256017</v>
      </c>
      <c r="I25" s="75">
        <f t="shared" si="2"/>
        <v>23.277204764364022</v>
      </c>
      <c r="J25" s="73">
        <f t="shared" si="3"/>
        <v>4.1473861495526097E-4</v>
      </c>
      <c r="K25" s="73">
        <f t="shared" si="4"/>
        <v>4.1465262278450599E-4</v>
      </c>
      <c r="L25" s="73">
        <f t="shared" si="11"/>
        <v>4.177263919398264E-4</v>
      </c>
      <c r="M25" s="73">
        <f t="shared" si="12"/>
        <v>99120.418145324642</v>
      </c>
      <c r="N25" s="73">
        <f t="shared" si="5"/>
        <v>41.405214639409678</v>
      </c>
      <c r="O25" s="73">
        <f t="shared" si="6"/>
        <v>56171.267196340232</v>
      </c>
      <c r="P25" s="73">
        <f t="shared" si="7"/>
        <v>1727083.4779664797</v>
      </c>
      <c r="Q25" s="73">
        <f t="shared" si="10"/>
        <v>99099.715538004937</v>
      </c>
      <c r="R25" s="73">
        <f>SUM(Q25:$Q$102)</f>
        <v>5787218.3277687747</v>
      </c>
      <c r="S25" s="73">
        <f t="shared" si="8"/>
        <v>58.3857335961183</v>
      </c>
    </row>
    <row r="26" spans="1:19" ht="15" x14ac:dyDescent="0.25">
      <c r="A26" s="77">
        <v>24</v>
      </c>
      <c r="B26" s="62">
        <v>29205</v>
      </c>
      <c r="C26" s="62">
        <v>27736</v>
      </c>
      <c r="D26" s="62">
        <v>56941</v>
      </c>
      <c r="E26" s="121">
        <v>6.644226284880909E-4</v>
      </c>
      <c r="F26" s="190">
        <v>1.7228248912122288E-4</v>
      </c>
      <c r="G26" s="75">
        <f t="shared" si="0"/>
        <v>4.7784271182662374</v>
      </c>
      <c r="H26" s="75">
        <f t="shared" si="1"/>
        <v>19.404462864994695</v>
      </c>
      <c r="I26" s="75">
        <f t="shared" si="2"/>
        <v>24.182889983260932</v>
      </c>
      <c r="J26" s="73">
        <f t="shared" si="3"/>
        <v>4.2470083039042046E-4</v>
      </c>
      <c r="K26" s="73">
        <f t="shared" si="4"/>
        <v>4.2461065775856177E-4</v>
      </c>
      <c r="L26" s="73">
        <f t="shared" si="11"/>
        <v>4.2808966053163919E-4</v>
      </c>
      <c r="M26" s="73">
        <f t="shared" si="12"/>
        <v>99079.012930685232</v>
      </c>
      <c r="N26" s="73">
        <f t="shared" si="5"/>
        <v>42.414701011308352</v>
      </c>
      <c r="O26" s="73">
        <f t="shared" si="6"/>
        <v>54778.344366403522</v>
      </c>
      <c r="P26" s="73">
        <f t="shared" si="7"/>
        <v>1670912.2107701392</v>
      </c>
      <c r="Q26" s="73">
        <f t="shared" si="10"/>
        <v>99057.805580179585</v>
      </c>
      <c r="R26" s="73">
        <f>SUM(Q26:$Q$102)</f>
        <v>5688118.6122307703</v>
      </c>
      <c r="S26" s="73">
        <f t="shared" si="8"/>
        <v>57.409924099770009</v>
      </c>
    </row>
    <row r="27" spans="1:19" ht="15" x14ac:dyDescent="0.25">
      <c r="A27" s="77">
        <v>25</v>
      </c>
      <c r="B27" s="62">
        <v>29085</v>
      </c>
      <c r="C27" s="62">
        <v>27634</v>
      </c>
      <c r="D27" s="62">
        <v>56719</v>
      </c>
      <c r="E27" s="121">
        <v>6.9405314894465363E-4</v>
      </c>
      <c r="F27" s="190">
        <v>1.8506247842880119E-4</v>
      </c>
      <c r="G27" s="75">
        <f t="shared" si="0"/>
        <v>5.1140165289014918</v>
      </c>
      <c r="H27" s="75">
        <f t="shared" si="1"/>
        <v>20.186535837055249</v>
      </c>
      <c r="I27" s="75">
        <f t="shared" si="2"/>
        <v>25.30055236595674</v>
      </c>
      <c r="J27" s="73">
        <f t="shared" si="3"/>
        <v>4.4606837860252719E-4</v>
      </c>
      <c r="K27" s="73">
        <f t="shared" si="4"/>
        <v>4.45968904894678E-4</v>
      </c>
      <c r="L27" s="73">
        <f t="shared" si="11"/>
        <v>4.4736065866507734E-4</v>
      </c>
      <c r="M27" s="73">
        <f t="shared" si="12"/>
        <v>99036.598229673924</v>
      </c>
      <c r="N27" s="73">
        <f t="shared" si="5"/>
        <v>44.305077815981349</v>
      </c>
      <c r="O27" s="73">
        <f t="shared" si="6"/>
        <v>53419.409096155345</v>
      </c>
      <c r="P27" s="73">
        <f t="shared" si="7"/>
        <v>1616133.8664037359</v>
      </c>
      <c r="Q27" s="73">
        <f t="shared" si="10"/>
        <v>99014.445690765933</v>
      </c>
      <c r="R27" s="73">
        <f>SUM(Q27:$Q$102)</f>
        <v>5589060.8066505902</v>
      </c>
      <c r="S27" s="73">
        <f t="shared" si="8"/>
        <v>56.434297083681166</v>
      </c>
    </row>
    <row r="28" spans="1:19" ht="15" x14ac:dyDescent="0.25">
      <c r="A28" s="77">
        <v>26</v>
      </c>
      <c r="B28" s="62">
        <v>28037</v>
      </c>
      <c r="C28" s="62">
        <v>26628</v>
      </c>
      <c r="D28" s="62">
        <v>54665</v>
      </c>
      <c r="E28" s="121">
        <v>7.3415386589376942E-4</v>
      </c>
      <c r="F28" s="190">
        <v>2.0169344518336936E-4</v>
      </c>
      <c r="G28" s="75">
        <f t="shared" si="0"/>
        <v>5.3706930583427592</v>
      </c>
      <c r="H28" s="75">
        <f t="shared" si="1"/>
        <v>20.583471938063614</v>
      </c>
      <c r="I28" s="75">
        <f t="shared" si="2"/>
        <v>25.954164996406373</v>
      </c>
      <c r="J28" s="73">
        <f t="shared" si="3"/>
        <v>4.7478578608627775E-4</v>
      </c>
      <c r="K28" s="73">
        <f t="shared" si="4"/>
        <v>4.7467309315074591E-4</v>
      </c>
      <c r="L28" s="73">
        <f t="shared" si="11"/>
        <v>4.7409082325347969E-4</v>
      </c>
      <c r="M28" s="73">
        <f t="shared" si="12"/>
        <v>98992.293151857943</v>
      </c>
      <c r="N28" s="73">
        <f t="shared" si="5"/>
        <v>46.931337756104767</v>
      </c>
      <c r="O28" s="73">
        <f t="shared" si="6"/>
        <v>52093.181808894231</v>
      </c>
      <c r="P28" s="73">
        <f t="shared" si="7"/>
        <v>1562714.4573075806</v>
      </c>
      <c r="Q28" s="73">
        <f t="shared" si="10"/>
        <v>98968.82748297989</v>
      </c>
      <c r="R28" s="73">
        <f>SUM(Q28:$Q$102)</f>
        <v>5490046.3609598242</v>
      </c>
      <c r="S28" s="73">
        <f t="shared" si="8"/>
        <v>55.459331086894657</v>
      </c>
    </row>
    <row r="29" spans="1:19" ht="15" x14ac:dyDescent="0.25">
      <c r="A29" s="77">
        <v>27</v>
      </c>
      <c r="B29" s="62">
        <v>27736</v>
      </c>
      <c r="C29" s="62">
        <v>26356</v>
      </c>
      <c r="D29" s="62">
        <v>54092</v>
      </c>
      <c r="E29" s="121">
        <v>7.6977209086048206E-4</v>
      </c>
      <c r="F29" s="190">
        <v>2.2023438359899917E-4</v>
      </c>
      <c r="G29" s="75">
        <f t="shared" si="0"/>
        <v>5.8044974141352217</v>
      </c>
      <c r="H29" s="75">
        <f t="shared" si="1"/>
        <v>21.35039871210633</v>
      </c>
      <c r="I29" s="75">
        <f t="shared" si="2"/>
        <v>27.154896126241553</v>
      </c>
      <c r="J29" s="73">
        <f t="shared" si="3"/>
        <v>5.0201316509357308E-4</v>
      </c>
      <c r="K29" s="73">
        <f t="shared" si="4"/>
        <v>5.0188717756805001E-4</v>
      </c>
      <c r="L29" s="73">
        <f t="shared" si="11"/>
        <v>5.0077588824052699E-4</v>
      </c>
      <c r="M29" s="73">
        <f t="shared" si="12"/>
        <v>98945.361814101838</v>
      </c>
      <c r="N29" s="73">
        <f t="shared" si="5"/>
        <v>49.549451449740445</v>
      </c>
      <c r="O29" s="73">
        <f t="shared" si="6"/>
        <v>50798.52186287276</v>
      </c>
      <c r="P29" s="73">
        <f t="shared" si="7"/>
        <v>1510621.2754986866</v>
      </c>
      <c r="Q29" s="73">
        <f t="shared" si="10"/>
        <v>98920.587088376968</v>
      </c>
      <c r="R29" s="73">
        <f>SUM(Q29:$Q$102)</f>
        <v>5391077.5334768454</v>
      </c>
      <c r="S29" s="73">
        <f t="shared" si="8"/>
        <v>54.485399160049369</v>
      </c>
    </row>
    <row r="30" spans="1:19" ht="15" x14ac:dyDescent="0.25">
      <c r="A30" s="77">
        <v>28</v>
      </c>
      <c r="B30" s="62">
        <v>28487</v>
      </c>
      <c r="C30" s="62">
        <v>26379</v>
      </c>
      <c r="D30" s="62">
        <v>54866</v>
      </c>
      <c r="E30" s="121">
        <v>7.911221813701742E-4</v>
      </c>
      <c r="F30" s="190">
        <v>2.3877074801164001E-4</v>
      </c>
      <c r="G30" s="75">
        <f t="shared" si="0"/>
        <v>6.2985335617990517</v>
      </c>
      <c r="H30" s="75">
        <f t="shared" si="1"/>
        <v>22.536697580692152</v>
      </c>
      <c r="I30" s="75">
        <f t="shared" si="2"/>
        <v>28.835231142491203</v>
      </c>
      <c r="J30" s="73">
        <f t="shared" si="3"/>
        <v>5.2555737874988525E-4</v>
      </c>
      <c r="K30" s="73">
        <f t="shared" si="4"/>
        <v>5.2541929766147799E-4</v>
      </c>
      <c r="L30" s="73">
        <f t="shared" si="11"/>
        <v>5.21452321378103E-4</v>
      </c>
      <c r="M30" s="73">
        <f t="shared" si="12"/>
        <v>98895.812362652097</v>
      </c>
      <c r="N30" s="73">
        <f t="shared" si="5"/>
        <v>51.569450931085157</v>
      </c>
      <c r="O30" s="73">
        <f t="shared" si="6"/>
        <v>49534.715305332262</v>
      </c>
      <c r="P30" s="73">
        <f t="shared" si="7"/>
        <v>1459822.7536358137</v>
      </c>
      <c r="Q30" s="73">
        <f t="shared" si="10"/>
        <v>98870.027637186548</v>
      </c>
      <c r="R30" s="73">
        <f>SUM(Q30:$Q$102)</f>
        <v>5292156.9463884681</v>
      </c>
      <c r="S30" s="73">
        <f t="shared" si="8"/>
        <v>53.512447291317727</v>
      </c>
    </row>
    <row r="31" spans="1:19" ht="15" x14ac:dyDescent="0.25">
      <c r="A31" s="77">
        <v>29</v>
      </c>
      <c r="B31" s="62">
        <v>30191</v>
      </c>
      <c r="C31" s="62">
        <v>28264</v>
      </c>
      <c r="D31" s="62">
        <v>58455</v>
      </c>
      <c r="E31" s="121">
        <v>8.0111988720530487E-4</v>
      </c>
      <c r="F31" s="190">
        <v>2.5592170777950172E-4</v>
      </c>
      <c r="G31" s="75">
        <f t="shared" si="0"/>
        <v>7.2333711486798364</v>
      </c>
      <c r="H31" s="75">
        <f t="shared" si="1"/>
        <v>24.18661051461536</v>
      </c>
      <c r="I31" s="75">
        <f t="shared" si="2"/>
        <v>31.419981663295196</v>
      </c>
      <c r="J31" s="73">
        <f t="shared" si="3"/>
        <v>5.375071707004567E-4</v>
      </c>
      <c r="K31" s="73">
        <f t="shared" si="4"/>
        <v>5.3736273959981151E-4</v>
      </c>
      <c r="L31" s="73">
        <f t="shared" si="11"/>
        <v>5.369098658780764E-4</v>
      </c>
      <c r="M31" s="73">
        <f t="shared" si="12"/>
        <v>98844.242911721012</v>
      </c>
      <c r="N31" s="73">
        <f t="shared" si="5"/>
        <v>53.070449204547913</v>
      </c>
      <c r="O31" s="73">
        <f t="shared" si="6"/>
        <v>48301.351524924379</v>
      </c>
      <c r="P31" s="73">
        <f t="shared" si="7"/>
        <v>1410288.0383304816</v>
      </c>
      <c r="Q31" s="73">
        <f t="shared" si="10"/>
        <v>98817.707687118731</v>
      </c>
      <c r="R31" s="73">
        <f>SUM(Q31:$Q$102)</f>
        <v>5193286.9187512817</v>
      </c>
      <c r="S31" s="73">
        <f t="shared" si="8"/>
        <v>52.540105177288567</v>
      </c>
    </row>
    <row r="32" spans="1:19" ht="15" x14ac:dyDescent="0.25">
      <c r="A32" s="77">
        <v>30</v>
      </c>
      <c r="B32" s="62">
        <v>30575</v>
      </c>
      <c r="C32" s="62">
        <v>28873</v>
      </c>
      <c r="D32" s="62">
        <v>59448</v>
      </c>
      <c r="E32" s="121">
        <v>8.1193536025545964E-4</v>
      </c>
      <c r="F32" s="190">
        <v>2.7112747423353907E-4</v>
      </c>
      <c r="G32" s="75">
        <f t="shared" si="0"/>
        <v>7.828263563544974</v>
      </c>
      <c r="H32" s="75">
        <f t="shared" si="1"/>
        <v>24.824923639810677</v>
      </c>
      <c r="I32" s="75">
        <f t="shared" si="2"/>
        <v>32.65318720335565</v>
      </c>
      <c r="J32" s="73">
        <f t="shared" si="3"/>
        <v>5.4927309923556136E-4</v>
      </c>
      <c r="K32" s="73">
        <f t="shared" si="4"/>
        <v>5.4912227638248545E-4</v>
      </c>
      <c r="L32" s="73">
        <f t="shared" si="11"/>
        <v>5.5145500976120732E-4</v>
      </c>
      <c r="M32" s="73">
        <f t="shared" si="12"/>
        <v>98791.172462516464</v>
      </c>
      <c r="N32" s="73">
        <f t="shared" si="5"/>
        <v>54.478886974640773</v>
      </c>
      <c r="O32" s="73">
        <f t="shared" si="6"/>
        <v>47097.968831956503</v>
      </c>
      <c r="P32" s="73">
        <f t="shared" si="7"/>
        <v>1361986.6868055572</v>
      </c>
      <c r="Q32" s="73">
        <f t="shared" si="10"/>
        <v>98763.933019029151</v>
      </c>
      <c r="R32" s="73">
        <f>SUM(Q32:$Q$102)</f>
        <v>5094469.2110641627</v>
      </c>
      <c r="S32" s="73">
        <f t="shared" si="8"/>
        <v>51.568061032954297</v>
      </c>
    </row>
    <row r="33" spans="1:19" ht="15" x14ac:dyDescent="0.25">
      <c r="A33" s="77">
        <v>31</v>
      </c>
      <c r="B33" s="62">
        <v>31344</v>
      </c>
      <c r="C33" s="62">
        <v>28964</v>
      </c>
      <c r="D33" s="62">
        <v>60308</v>
      </c>
      <c r="E33" s="121">
        <v>8.3610827762003288E-4</v>
      </c>
      <c r="F33" s="190">
        <v>2.848472311101607E-4</v>
      </c>
      <c r="G33" s="75">
        <f t="shared" si="0"/>
        <v>8.2503152018746952</v>
      </c>
      <c r="H33" s="75">
        <f t="shared" si="1"/>
        <v>26.206977853722311</v>
      </c>
      <c r="I33" s="75">
        <f t="shared" si="2"/>
        <v>34.457293055597006</v>
      </c>
      <c r="J33" s="73">
        <f t="shared" si="3"/>
        <v>5.7135526058892691E-4</v>
      </c>
      <c r="K33" s="73">
        <f t="shared" si="4"/>
        <v>5.7119206825384516E-4</v>
      </c>
      <c r="L33" s="73">
        <f t="shared" si="11"/>
        <v>5.7166752093709564E-4</v>
      </c>
      <c r="M33" s="73">
        <f t="shared" si="12"/>
        <v>98736.693575541824</v>
      </c>
      <c r="N33" s="73">
        <f t="shared" si="5"/>
        <v>56.444560841846396</v>
      </c>
      <c r="O33" s="73">
        <f t="shared" si="6"/>
        <v>45923.898947409318</v>
      </c>
      <c r="P33" s="73">
        <f t="shared" si="7"/>
        <v>1314888.7179736008</v>
      </c>
      <c r="Q33" s="73">
        <f t="shared" si="10"/>
        <v>98708.471295120893</v>
      </c>
      <c r="R33" s="73">
        <f>SUM(Q33:$Q$102)</f>
        <v>4995705.2780451337</v>
      </c>
      <c r="S33" s="73">
        <f t="shared" si="8"/>
        <v>50.596238309550053</v>
      </c>
    </row>
    <row r="34" spans="1:19" ht="15" x14ac:dyDescent="0.25">
      <c r="A34" s="77">
        <v>32</v>
      </c>
      <c r="B34" s="62">
        <v>32366</v>
      </c>
      <c r="C34" s="62">
        <v>29751</v>
      </c>
      <c r="D34" s="62">
        <v>62117</v>
      </c>
      <c r="E34" s="121">
        <v>8.8070380641982831E-4</v>
      </c>
      <c r="F34" s="190">
        <v>2.9873162390350373E-4</v>
      </c>
      <c r="G34" s="75">
        <f t="shared" si="0"/>
        <v>8.8875645427531396</v>
      </c>
      <c r="H34" s="75">
        <f t="shared" si="1"/>
        <v>28.504859398584163</v>
      </c>
      <c r="I34" s="75">
        <f t="shared" si="2"/>
        <v>37.392423941337299</v>
      </c>
      <c r="J34" s="73">
        <f t="shared" si="3"/>
        <v>6.0196764076399852E-4</v>
      </c>
      <c r="K34" s="73">
        <f t="shared" si="4"/>
        <v>6.0178649459352584E-4</v>
      </c>
      <c r="L34" s="73">
        <f t="shared" si="11"/>
        <v>6.0261900792277353E-4</v>
      </c>
      <c r="M34" s="73">
        <f t="shared" si="12"/>
        <v>98680.249014699977</v>
      </c>
      <c r="N34" s="73">
        <f t="shared" si="5"/>
        <v>59.466593762816046</v>
      </c>
      <c r="O34" s="73">
        <f t="shared" si="6"/>
        <v>44778.190971654913</v>
      </c>
      <c r="P34" s="73">
        <f t="shared" si="7"/>
        <v>1268964.8190261915</v>
      </c>
      <c r="Q34" s="73">
        <f t="shared" si="10"/>
        <v>98650.515717818576</v>
      </c>
      <c r="R34" s="73">
        <f>SUM(Q34:$Q$102)</f>
        <v>4896996.8067500135</v>
      </c>
      <c r="S34" s="73">
        <f t="shared" si="8"/>
        <v>49.624893082916003</v>
      </c>
    </row>
    <row r="35" spans="1:19" ht="15" x14ac:dyDescent="0.25">
      <c r="A35" s="77">
        <v>33</v>
      </c>
      <c r="B35" s="62">
        <v>33112</v>
      </c>
      <c r="C35" s="62">
        <v>30043</v>
      </c>
      <c r="D35" s="62">
        <v>63155</v>
      </c>
      <c r="E35" s="121">
        <v>9.465852696849378E-4</v>
      </c>
      <c r="F35" s="190">
        <v>3.1564474753087944E-4</v>
      </c>
      <c r="G35" s="75">
        <f t="shared" si="0"/>
        <v>9.4829151500702107</v>
      </c>
      <c r="H35" s="75">
        <f t="shared" si="1"/>
        <v>31.343331449807661</v>
      </c>
      <c r="I35" s="75">
        <f t="shared" si="2"/>
        <v>40.826246599877869</v>
      </c>
      <c r="J35" s="73">
        <f t="shared" si="3"/>
        <v>6.4644519990306182E-4</v>
      </c>
      <c r="K35" s="73">
        <f t="shared" si="4"/>
        <v>6.4623629922144765E-4</v>
      </c>
      <c r="L35" s="73">
        <f t="shared" si="11"/>
        <v>6.4456949950615031E-4</v>
      </c>
      <c r="M35" s="73">
        <f t="shared" si="12"/>
        <v>98620.782420937161</v>
      </c>
      <c r="N35" s="73">
        <f t="shared" si="5"/>
        <v>63.567948365976918</v>
      </c>
      <c r="O35" s="73">
        <f t="shared" si="6"/>
        <v>43659.71393427805</v>
      </c>
      <c r="P35" s="73">
        <f t="shared" si="7"/>
        <v>1224186.6280545364</v>
      </c>
      <c r="Q35" s="73">
        <f t="shared" si="10"/>
        <v>98588.99844675418</v>
      </c>
      <c r="R35" s="73">
        <f>SUM(Q35:$Q$102)</f>
        <v>4798346.2910321951</v>
      </c>
      <c r="S35" s="73">
        <f t="shared" si="8"/>
        <v>48.654514527695611</v>
      </c>
    </row>
    <row r="36" spans="1:19" ht="15" x14ac:dyDescent="0.25">
      <c r="A36" s="77">
        <v>34</v>
      </c>
      <c r="B36" s="62">
        <v>33563</v>
      </c>
      <c r="C36" s="62">
        <v>30877</v>
      </c>
      <c r="D36" s="62">
        <v>64440</v>
      </c>
      <c r="E36" s="121">
        <v>1.0309856895092486E-3</v>
      </c>
      <c r="F36" s="190">
        <v>3.3941517022125682E-4</v>
      </c>
      <c r="G36" s="75">
        <f t="shared" si="0"/>
        <v>10.480122210921747</v>
      </c>
      <c r="H36" s="75">
        <f t="shared" si="1"/>
        <v>34.602972696998911</v>
      </c>
      <c r="I36" s="75">
        <f t="shared" si="2"/>
        <v>45.08309490792066</v>
      </c>
      <c r="J36" s="73">
        <f t="shared" si="3"/>
        <v>6.9961351502049443E-4</v>
      </c>
      <c r="K36" s="73">
        <f t="shared" si="4"/>
        <v>6.9936884254739873E-4</v>
      </c>
      <c r="L36" s="73">
        <f t="shared" si="11"/>
        <v>6.9904882533536729E-4</v>
      </c>
      <c r="M36" s="73">
        <f t="shared" si="12"/>
        <v>98557.214472571184</v>
      </c>
      <c r="N36" s="73">
        <f t="shared" si="5"/>
        <v>68.896305005371687</v>
      </c>
      <c r="O36" s="73">
        <f t="shared" si="6"/>
        <v>42567.387526164726</v>
      </c>
      <c r="P36" s="73">
        <f t="shared" si="7"/>
        <v>1180526.9141202583</v>
      </c>
      <c r="Q36" s="73">
        <f t="shared" si="10"/>
        <v>98522.766320068506</v>
      </c>
      <c r="R36" s="73">
        <f>SUM(Q36:$Q$102)</f>
        <v>4699757.2925854409</v>
      </c>
      <c r="S36" s="73">
        <f t="shared" si="8"/>
        <v>47.685573478676183</v>
      </c>
    </row>
    <row r="37" spans="1:19" ht="15" x14ac:dyDescent="0.25">
      <c r="A37" s="77">
        <v>35</v>
      </c>
      <c r="B37" s="62">
        <v>35802</v>
      </c>
      <c r="C37" s="62">
        <v>33287</v>
      </c>
      <c r="D37" s="62">
        <v>69089</v>
      </c>
      <c r="E37" s="121">
        <v>1.1314983473905444E-3</v>
      </c>
      <c r="F37" s="190">
        <v>3.7435182762074508E-4</v>
      </c>
      <c r="G37" s="75">
        <f t="shared" si="0"/>
        <v>12.461049286011741</v>
      </c>
      <c r="H37" s="75">
        <f t="shared" si="1"/>
        <v>40.509903833276269</v>
      </c>
      <c r="I37" s="75">
        <f t="shared" si="2"/>
        <v>52.970953119288012</v>
      </c>
      <c r="J37" s="73">
        <f t="shared" si="3"/>
        <v>7.6670603307745096E-4</v>
      </c>
      <c r="K37" s="73">
        <f t="shared" si="4"/>
        <v>7.6641218910911135E-4</v>
      </c>
      <c r="L37" s="73">
        <f t="shared" si="11"/>
        <v>7.6783096196032471E-4</v>
      </c>
      <c r="M37" s="73">
        <f t="shared" si="12"/>
        <v>98488.318167565812</v>
      </c>
      <c r="N37" s="73">
        <f t="shared" si="5"/>
        <v>75.622380080458242</v>
      </c>
      <c r="O37" s="73">
        <f t="shared" si="6"/>
        <v>41500.127652601928</v>
      </c>
      <c r="P37" s="73">
        <f t="shared" si="7"/>
        <v>1137959.5265940938</v>
      </c>
      <c r="Q37" s="73">
        <f t="shared" si="10"/>
        <v>98450.506977525583</v>
      </c>
      <c r="R37" s="73">
        <f>SUM(Q37:$Q$102)</f>
        <v>4601234.5262653735</v>
      </c>
      <c r="S37" s="73">
        <f t="shared" si="8"/>
        <v>46.718581572658557</v>
      </c>
    </row>
    <row r="38" spans="1:19" ht="15" x14ac:dyDescent="0.25">
      <c r="A38" s="77">
        <v>36</v>
      </c>
      <c r="B38" s="62">
        <v>39382</v>
      </c>
      <c r="C38" s="62">
        <v>36094</v>
      </c>
      <c r="D38" s="62">
        <v>75476</v>
      </c>
      <c r="E38" s="121">
        <v>1.249419765775959E-3</v>
      </c>
      <c r="F38" s="190">
        <v>4.2457259059448365E-4</v>
      </c>
      <c r="G38" s="75">
        <f t="shared" si="0"/>
        <v>15.324523084917294</v>
      </c>
      <c r="H38" s="75">
        <f t="shared" si="1"/>
        <v>49.20464921578882</v>
      </c>
      <c r="I38" s="75">
        <f t="shared" si="2"/>
        <v>64.529172300706108</v>
      </c>
      <c r="J38" s="73">
        <f t="shared" si="3"/>
        <v>8.5496280010474994E-4</v>
      </c>
      <c r="K38" s="73">
        <f t="shared" si="4"/>
        <v>8.545974235452114E-4</v>
      </c>
      <c r="L38" s="73">
        <f t="shared" si="11"/>
        <v>8.5301470916389539E-4</v>
      </c>
      <c r="M38" s="73">
        <f t="shared" si="12"/>
        <v>98412.695787485354</v>
      </c>
      <c r="N38" s="73">
        <f t="shared" si="5"/>
        <v>83.947477075198549</v>
      </c>
      <c r="O38" s="73">
        <f t="shared" si="6"/>
        <v>40456.841531380436</v>
      </c>
      <c r="P38" s="73">
        <f t="shared" si="7"/>
        <v>1096459.398941492</v>
      </c>
      <c r="Q38" s="73">
        <f t="shared" si="10"/>
        <v>98370.722048947762</v>
      </c>
      <c r="R38" s="73">
        <f>SUM(Q38:$Q$102)</f>
        <v>4502784.0192878479</v>
      </c>
      <c r="S38" s="73">
        <f t="shared" si="8"/>
        <v>45.754096900376183</v>
      </c>
    </row>
    <row r="39" spans="1:19" ht="15" x14ac:dyDescent="0.25">
      <c r="A39" s="77">
        <v>37</v>
      </c>
      <c r="B39" s="62">
        <v>39789</v>
      </c>
      <c r="C39" s="62">
        <v>36736</v>
      </c>
      <c r="D39" s="62">
        <v>76525</v>
      </c>
      <c r="E39" s="121">
        <v>1.3902954040398211E-3</v>
      </c>
      <c r="F39" s="190">
        <v>4.9304392599553793E-4</v>
      </c>
      <c r="G39" s="75">
        <f t="shared" si="0"/>
        <v>18.112461665372081</v>
      </c>
      <c r="H39" s="75">
        <f t="shared" si="1"/>
        <v>55.318463831340438</v>
      </c>
      <c r="I39" s="75">
        <f t="shared" si="2"/>
        <v>73.430925496712518</v>
      </c>
      <c r="J39" s="73">
        <f t="shared" si="3"/>
        <v>9.5956779479532855E-4</v>
      </c>
      <c r="K39" s="73">
        <f t="shared" si="4"/>
        <v>9.5910755684047722E-4</v>
      </c>
      <c r="L39" s="73">
        <f t="shared" si="11"/>
        <v>9.6077702813567359E-4</v>
      </c>
      <c r="M39" s="73">
        <f t="shared" si="12"/>
        <v>98328.748310410156</v>
      </c>
      <c r="N39" s="73">
        <f t="shared" si="5"/>
        <v>94.47200258198427</v>
      </c>
      <c r="O39" s="73">
        <f t="shared" si="6"/>
        <v>39436.420732163773</v>
      </c>
      <c r="P39" s="73">
        <f t="shared" si="7"/>
        <v>1056002.5574101114</v>
      </c>
      <c r="Q39" s="73">
        <f t="shared" si="10"/>
        <v>98281.512309119164</v>
      </c>
      <c r="R39" s="73">
        <f>SUM(Q39:$Q$102)</f>
        <v>4404413.2972388994</v>
      </c>
      <c r="S39" s="73">
        <f t="shared" si="8"/>
        <v>44.792732267218334</v>
      </c>
    </row>
    <row r="40" spans="1:19" ht="15" x14ac:dyDescent="0.25">
      <c r="A40" s="77">
        <v>38</v>
      </c>
      <c r="B40" s="62">
        <v>41398</v>
      </c>
      <c r="C40" s="62">
        <v>38425</v>
      </c>
      <c r="D40" s="62">
        <v>79823</v>
      </c>
      <c r="E40" s="121">
        <v>1.561061158619894E-3</v>
      </c>
      <c r="F40" s="190">
        <v>5.8028664288457875E-4</v>
      </c>
      <c r="G40" s="75">
        <f t="shared" si="0"/>
        <v>22.297514252839939</v>
      </c>
      <c r="H40" s="75">
        <f t="shared" si="1"/>
        <v>64.624809844546377</v>
      </c>
      <c r="I40" s="75">
        <f t="shared" si="2"/>
        <v>86.922324097386308</v>
      </c>
      <c r="J40" s="73">
        <f t="shared" si="3"/>
        <v>1.0889383272664058E-3</v>
      </c>
      <c r="K40" s="73">
        <f t="shared" si="4"/>
        <v>1.0883456490756727E-3</v>
      </c>
      <c r="L40" s="73">
        <f t="shared" si="11"/>
        <v>1.0919249267346896E-3</v>
      </c>
      <c r="M40" s="73">
        <f t="shared" si="12"/>
        <v>98234.276307828171</v>
      </c>
      <c r="N40" s="73">
        <f t="shared" si="5"/>
        <v>107.26445496025553</v>
      </c>
      <c r="O40" s="73">
        <f t="shared" si="6"/>
        <v>38437.591341514555</v>
      </c>
      <c r="P40" s="73">
        <f t="shared" si="7"/>
        <v>1016566.1366779481</v>
      </c>
      <c r="Q40" s="73">
        <f t="shared" si="10"/>
        <v>98180.644080348051</v>
      </c>
      <c r="R40" s="73">
        <f>SUM(Q40:$Q$102)</f>
        <v>4306131.7849297803</v>
      </c>
      <c r="S40" s="73">
        <f t="shared" si="8"/>
        <v>43.835328632503298</v>
      </c>
    </row>
    <row r="41" spans="1:19" ht="15" x14ac:dyDescent="0.25">
      <c r="A41" s="77">
        <v>39</v>
      </c>
      <c r="B41" s="62">
        <v>42265</v>
      </c>
      <c r="C41" s="62">
        <v>38835</v>
      </c>
      <c r="D41" s="62">
        <v>81100</v>
      </c>
      <c r="E41" s="121">
        <v>1.765205862284396E-3</v>
      </c>
      <c r="F41" s="190">
        <v>6.8325160103787177E-4</v>
      </c>
      <c r="G41" s="75">
        <f t="shared" si="0"/>
        <v>26.53407592630575</v>
      </c>
      <c r="H41" s="75">
        <f t="shared" si="1"/>
        <v>74.606425769449999</v>
      </c>
      <c r="I41" s="75">
        <f t="shared" si="2"/>
        <v>101.14050169575575</v>
      </c>
      <c r="J41" s="73">
        <f t="shared" si="3"/>
        <v>1.2471085289242386E-3</v>
      </c>
      <c r="K41" s="73">
        <f t="shared" si="4"/>
        <v>1.2463312122492631E-3</v>
      </c>
      <c r="L41" s="73">
        <f t="shared" si="11"/>
        <v>1.2461252405001834E-3</v>
      </c>
      <c r="M41" s="73">
        <f t="shared" si="12"/>
        <v>98127.011852867916</v>
      </c>
      <c r="N41" s="73">
        <f t="shared" si="5"/>
        <v>122.27854624472093</v>
      </c>
      <c r="O41" s="73">
        <f t="shared" si="6"/>
        <v>37459.141831614746</v>
      </c>
      <c r="P41" s="73">
        <f t="shared" si="7"/>
        <v>978128.54533643345</v>
      </c>
      <c r="Q41" s="73">
        <f t="shared" si="10"/>
        <v>98065.872579745555</v>
      </c>
      <c r="R41" s="73">
        <f>SUM(Q41:$Q$102)</f>
        <v>4207951.1408494329</v>
      </c>
      <c r="S41" s="73">
        <f t="shared" si="8"/>
        <v>42.882699283239702</v>
      </c>
    </row>
    <row r="42" spans="1:19" ht="15" x14ac:dyDescent="0.25">
      <c r="A42" s="77">
        <v>40</v>
      </c>
      <c r="B42" s="62">
        <v>41942</v>
      </c>
      <c r="C42" s="62">
        <v>39074</v>
      </c>
      <c r="D42" s="62">
        <v>81016</v>
      </c>
      <c r="E42" s="121">
        <v>1.9984841338230937E-3</v>
      </c>
      <c r="F42" s="190">
        <v>7.9552758705743953E-4</v>
      </c>
      <c r="G42" s="75">
        <f t="shared" si="0"/>
        <v>31.084444936682392</v>
      </c>
      <c r="H42" s="75">
        <f t="shared" si="1"/>
        <v>83.820421540808198</v>
      </c>
      <c r="I42" s="75">
        <f t="shared" si="2"/>
        <v>114.90486647749059</v>
      </c>
      <c r="J42" s="73">
        <f t="shared" si="3"/>
        <v>1.4182984407708427E-3</v>
      </c>
      <c r="K42" s="73">
        <f t="shared" si="4"/>
        <v>1.4172931308699122E-3</v>
      </c>
      <c r="L42" s="73">
        <f t="shared" si="11"/>
        <v>1.4180686845211381E-3</v>
      </c>
      <c r="M42" s="73">
        <f t="shared" si="12"/>
        <v>98004.733306623195</v>
      </c>
      <c r="N42" s="73">
        <f t="shared" si="5"/>
        <v>138.97744323695952</v>
      </c>
      <c r="O42" s="73">
        <f t="shared" si="6"/>
        <v>36499.96395072282</v>
      </c>
      <c r="P42" s="73">
        <f t="shared" si="7"/>
        <v>940669.40350481879</v>
      </c>
      <c r="Q42" s="73">
        <f t="shared" si="10"/>
        <v>97935.244585004722</v>
      </c>
      <c r="R42" s="73">
        <f>SUM(Q42:$Q$102)</f>
        <v>4109885.2682696874</v>
      </c>
      <c r="S42" s="73">
        <f t="shared" si="8"/>
        <v>41.935579329737742</v>
      </c>
    </row>
    <row r="43" spans="1:19" ht="15" x14ac:dyDescent="0.25">
      <c r="A43" s="77">
        <v>41</v>
      </c>
      <c r="B43" s="62">
        <v>43177</v>
      </c>
      <c r="C43" s="62">
        <v>40176</v>
      </c>
      <c r="D43" s="62">
        <v>83353</v>
      </c>
      <c r="E43" s="121">
        <v>2.248126625721417E-3</v>
      </c>
      <c r="F43" s="190">
        <v>9.0973072224905535E-4</v>
      </c>
      <c r="G43" s="75">
        <f t="shared" si="0"/>
        <v>36.549341497078046</v>
      </c>
      <c r="H43" s="75">
        <f t="shared" si="1"/>
        <v>97.067363318773616</v>
      </c>
      <c r="I43" s="75">
        <f t="shared" si="2"/>
        <v>133.61670481585168</v>
      </c>
      <c r="J43" s="73">
        <f t="shared" si="3"/>
        <v>1.603022144564103E-3</v>
      </c>
      <c r="K43" s="73">
        <f t="shared" si="4"/>
        <v>1.6017379908334073E-3</v>
      </c>
      <c r="L43" s="73">
        <f t="shared" si="11"/>
        <v>1.5991455388294179E-3</v>
      </c>
      <c r="M43" s="73">
        <f t="shared" si="12"/>
        <v>97865.755863386235</v>
      </c>
      <c r="N43" s="73">
        <f t="shared" si="5"/>
        <v>156.50158689310774</v>
      </c>
      <c r="O43" s="73">
        <f t="shared" si="6"/>
        <v>35559.223897422598</v>
      </c>
      <c r="P43" s="73">
        <f t="shared" si="7"/>
        <v>904169.43955409597</v>
      </c>
      <c r="Q43" s="73">
        <f t="shared" si="10"/>
        <v>97787.505069939682</v>
      </c>
      <c r="R43" s="73">
        <f>SUM(Q43:$Q$102)</f>
        <v>4011950.0236846828</v>
      </c>
      <c r="S43" s="73">
        <f t="shared" si="8"/>
        <v>40.994421269121808</v>
      </c>
    </row>
    <row r="44" spans="1:19" ht="15" x14ac:dyDescent="0.25">
      <c r="A44" s="77">
        <v>42</v>
      </c>
      <c r="B44" s="62">
        <v>43346</v>
      </c>
      <c r="C44" s="62">
        <v>40664</v>
      </c>
      <c r="D44" s="62">
        <v>84010</v>
      </c>
      <c r="E44" s="121">
        <v>2.4977066365626951E-3</v>
      </c>
      <c r="F44" s="190">
        <v>1.0211962918402326E-3</v>
      </c>
      <c r="G44" s="75">
        <f t="shared" si="0"/>
        <v>41.525926011391221</v>
      </c>
      <c r="H44" s="75">
        <f t="shared" si="1"/>
        <v>108.26559186844658</v>
      </c>
      <c r="I44" s="75">
        <f t="shared" si="2"/>
        <v>149.79151787983778</v>
      </c>
      <c r="J44" s="73">
        <f t="shared" si="3"/>
        <v>1.7830200914157575E-3</v>
      </c>
      <c r="K44" s="73">
        <f t="shared" si="4"/>
        <v>1.7814314554228661E-3</v>
      </c>
      <c r="L44" s="73">
        <f t="shared" si="11"/>
        <v>1.7796820222038571E-3</v>
      </c>
      <c r="M44" s="73">
        <f t="shared" si="12"/>
        <v>97709.254276493128</v>
      </c>
      <c r="N44" s="73">
        <f t="shared" si="5"/>
        <v>173.89140323882748</v>
      </c>
      <c r="O44" s="73">
        <f t="shared" si="6"/>
        <v>34636.448315280773</v>
      </c>
      <c r="P44" s="73">
        <f t="shared" si="7"/>
        <v>868610.21565667342</v>
      </c>
      <c r="Q44" s="73">
        <f t="shared" si="10"/>
        <v>97622.308574873721</v>
      </c>
      <c r="R44" s="73">
        <f>SUM(Q44:$Q$102)</f>
        <v>3914162.5186147434</v>
      </c>
      <c r="S44" s="73">
        <f t="shared" si="8"/>
        <v>40.059281463131704</v>
      </c>
    </row>
    <row r="45" spans="1:19" ht="15" x14ac:dyDescent="0.25">
      <c r="A45" s="77">
        <v>43</v>
      </c>
      <c r="B45" s="62">
        <v>44650</v>
      </c>
      <c r="C45" s="62">
        <v>41533</v>
      </c>
      <c r="D45" s="62">
        <v>86183</v>
      </c>
      <c r="E45" s="121">
        <v>2.7363557089936431E-3</v>
      </c>
      <c r="F45" s="190">
        <v>1.1305568282263907E-3</v>
      </c>
      <c r="G45" s="75">
        <f t="shared" si="0"/>
        <v>46.955416746726684</v>
      </c>
      <c r="H45" s="75">
        <f t="shared" si="1"/>
        <v>122.17828240656617</v>
      </c>
      <c r="I45" s="75">
        <f t="shared" si="2"/>
        <v>169.13369915329287</v>
      </c>
      <c r="J45" s="73">
        <f t="shared" si="3"/>
        <v>1.9624949137682936E-3</v>
      </c>
      <c r="K45" s="73">
        <f t="shared" si="4"/>
        <v>1.9605704797280854E-3</v>
      </c>
      <c r="L45" s="73">
        <f t="shared" si="11"/>
        <v>1.9557616125313567E-3</v>
      </c>
      <c r="M45" s="73">
        <f t="shared" si="12"/>
        <v>97535.3628732543</v>
      </c>
      <c r="N45" s="73">
        <f t="shared" si="5"/>
        <v>190.75591857182735</v>
      </c>
      <c r="O45" s="73">
        <f t="shared" si="6"/>
        <v>33731.518488683978</v>
      </c>
      <c r="P45" s="73">
        <f t="shared" si="7"/>
        <v>833973.76734139258</v>
      </c>
      <c r="Q45" s="73">
        <f t="shared" si="10"/>
        <v>97439.984913968394</v>
      </c>
      <c r="R45" s="73">
        <f>SUM(Q45:$Q$102)</f>
        <v>3816540.2100398694</v>
      </c>
      <c r="S45" s="73">
        <f t="shared" si="8"/>
        <v>39.129809923395726</v>
      </c>
    </row>
    <row r="46" spans="1:19" ht="15" x14ac:dyDescent="0.25">
      <c r="A46" s="77">
        <v>44</v>
      </c>
      <c r="B46" s="62">
        <v>46106</v>
      </c>
      <c r="C46" s="62">
        <v>42961</v>
      </c>
      <c r="D46" s="62">
        <v>89067</v>
      </c>
      <c r="E46" s="121">
        <v>2.9667290162293082E-3</v>
      </c>
      <c r="F46" s="190">
        <v>1.2434492096788422E-3</v>
      </c>
      <c r="G46" s="75">
        <f t="shared" si="0"/>
        <v>53.419821497012741</v>
      </c>
      <c r="H46" s="75">
        <f t="shared" si="1"/>
        <v>136.78400802226849</v>
      </c>
      <c r="I46" s="75">
        <f t="shared" si="2"/>
        <v>190.20382951928124</v>
      </c>
      <c r="J46" s="73">
        <f t="shared" si="3"/>
        <v>2.1355140458225968E-3</v>
      </c>
      <c r="K46" s="73">
        <f t="shared" si="4"/>
        <v>2.1332354579767232E-3</v>
      </c>
      <c r="L46" s="73">
        <f t="shared" si="11"/>
        <v>2.1306330181333579E-3</v>
      </c>
      <c r="M46" s="73">
        <f t="shared" si="12"/>
        <v>97344.606954682473</v>
      </c>
      <c r="N46" s="73">
        <f t="shared" si="5"/>
        <v>207.40563371485041</v>
      </c>
      <c r="O46" s="73">
        <f t="shared" si="6"/>
        <v>32844.436760674558</v>
      </c>
      <c r="P46" s="73">
        <f t="shared" si="7"/>
        <v>800242.24885270861</v>
      </c>
      <c r="Q46" s="73">
        <f t="shared" si="10"/>
        <v>97240.90413782504</v>
      </c>
      <c r="R46" s="73">
        <f>SUM(Q46:$Q$102)</f>
        <v>3719100.2251259009</v>
      </c>
      <c r="S46" s="73">
        <f t="shared" si="8"/>
        <v>38.205508671448847</v>
      </c>
    </row>
    <row r="47" spans="1:19" ht="15" x14ac:dyDescent="0.25">
      <c r="A47" s="77">
        <v>45</v>
      </c>
      <c r="B47" s="62">
        <v>45943</v>
      </c>
      <c r="C47" s="62">
        <v>42996</v>
      </c>
      <c r="D47" s="62">
        <v>88939</v>
      </c>
      <c r="E47" s="121">
        <v>3.206151843739259E-3</v>
      </c>
      <c r="F47" s="190">
        <v>1.367771465756973E-3</v>
      </c>
      <c r="G47" s="75">
        <f t="shared" si="0"/>
        <v>58.808701941686813</v>
      </c>
      <c r="H47" s="75">
        <f t="shared" si="1"/>
        <v>147.30023415691278</v>
      </c>
      <c r="I47" s="75">
        <f t="shared" si="2"/>
        <v>206.1089360985996</v>
      </c>
      <c r="J47" s="73">
        <f t="shared" si="3"/>
        <v>2.3174190860994568E-3</v>
      </c>
      <c r="K47" s="73">
        <f t="shared" si="4"/>
        <v>2.314735943544699E-3</v>
      </c>
      <c r="L47" s="73">
        <f t="shared" si="11"/>
        <v>2.3188175026002227E-3</v>
      </c>
      <c r="M47" s="73">
        <f t="shared" si="12"/>
        <v>97137.201320967622</v>
      </c>
      <c r="N47" s="73">
        <f t="shared" si="5"/>
        <v>225.24344257665507</v>
      </c>
      <c r="O47" s="73">
        <f t="shared" si="6"/>
        <v>31975.08031146368</v>
      </c>
      <c r="P47" s="73">
        <f t="shared" si="7"/>
        <v>767397.81209203403</v>
      </c>
      <c r="Q47" s="73">
        <f t="shared" si="10"/>
        <v>97024.579599679302</v>
      </c>
      <c r="R47" s="73">
        <f>SUM(Q47:$Q$102)</f>
        <v>3621859.3209880753</v>
      </c>
      <c r="S47" s="73">
        <f t="shared" si="8"/>
        <v>37.286016806480468</v>
      </c>
    </row>
    <row r="48" spans="1:19" ht="15" x14ac:dyDescent="0.25">
      <c r="A48" s="77">
        <v>46</v>
      </c>
      <c r="B48" s="62">
        <v>46104</v>
      </c>
      <c r="C48" s="62">
        <v>42874</v>
      </c>
      <c r="D48" s="62">
        <v>88978</v>
      </c>
      <c r="E48" s="121">
        <v>3.480502930153122E-3</v>
      </c>
      <c r="F48" s="190">
        <v>1.5102109656451336E-3</v>
      </c>
      <c r="G48" s="75">
        <f t="shared" si="0"/>
        <v>64.748784941069459</v>
      </c>
      <c r="H48" s="75">
        <f t="shared" si="1"/>
        <v>160.46510709177954</v>
      </c>
      <c r="I48" s="75">
        <f t="shared" si="2"/>
        <v>225.213892032849</v>
      </c>
      <c r="J48" s="73">
        <f t="shared" si="3"/>
        <v>2.5311188387337207E-3</v>
      </c>
      <c r="K48" s="73">
        <f t="shared" si="4"/>
        <v>2.5279182583650694E-3</v>
      </c>
      <c r="L48" s="73">
        <f t="shared" si="11"/>
        <v>2.5298444744584442E-3</v>
      </c>
      <c r="M48" s="73">
        <f t="shared" si="12"/>
        <v>96911.957878390967</v>
      </c>
      <c r="N48" s="73">
        <f t="shared" si="5"/>
        <v>245.1721811476018</v>
      </c>
      <c r="O48" s="73">
        <f t="shared" si="6"/>
        <v>31122.864327405292</v>
      </c>
      <c r="P48" s="73">
        <f t="shared" si="7"/>
        <v>735422.73178057035</v>
      </c>
      <c r="Q48" s="73">
        <f t="shared" si="10"/>
        <v>96789.371787817159</v>
      </c>
      <c r="R48" s="73">
        <f>SUM(Q48:$Q$102)</f>
        <v>3524834.7413883959</v>
      </c>
      <c r="S48" s="73">
        <f t="shared" si="8"/>
        <v>36.371515121090638</v>
      </c>
    </row>
    <row r="49" spans="1:31" ht="15" x14ac:dyDescent="0.25">
      <c r="A49" s="77">
        <v>47</v>
      </c>
      <c r="B49" s="62">
        <v>46331</v>
      </c>
      <c r="C49" s="62">
        <v>42785</v>
      </c>
      <c r="D49" s="62">
        <v>89116</v>
      </c>
      <c r="E49" s="121">
        <v>3.8148125908784264E-3</v>
      </c>
      <c r="F49" s="190">
        <v>1.673508493952152E-3</v>
      </c>
      <c r="G49" s="75">
        <f t="shared" si="0"/>
        <v>71.601060913742828</v>
      </c>
      <c r="H49" s="75">
        <f t="shared" si="1"/>
        <v>176.74408214798837</v>
      </c>
      <c r="I49" s="75">
        <f t="shared" si="2"/>
        <v>248.34514306173119</v>
      </c>
      <c r="J49" s="73">
        <f t="shared" si="3"/>
        <v>2.7867626807950444E-3</v>
      </c>
      <c r="K49" s="73">
        <f t="shared" si="4"/>
        <v>2.7828832621851207E-3</v>
      </c>
      <c r="L49" s="73">
        <f t="shared" si="11"/>
        <v>2.7840251873348983E-3</v>
      </c>
      <c r="M49" s="73">
        <f t="shared" si="12"/>
        <v>96666.785697243366</v>
      </c>
      <c r="N49" s="73">
        <f t="shared" si="5"/>
        <v>269.1227661598241</v>
      </c>
      <c r="O49" s="73">
        <f t="shared" si="6"/>
        <v>30286.954459568082</v>
      </c>
      <c r="P49" s="73">
        <f t="shared" si="7"/>
        <v>704299.867453165</v>
      </c>
      <c r="Q49" s="73">
        <f t="shared" si="10"/>
        <v>96532.224314163454</v>
      </c>
      <c r="R49" s="73">
        <f>SUM(Q49:$Q$102)</f>
        <v>3428045.3696005787</v>
      </c>
      <c r="S49" s="73">
        <f t="shared" si="8"/>
        <v>35.462494639441971</v>
      </c>
    </row>
    <row r="50" spans="1:31" ht="15" x14ac:dyDescent="0.25">
      <c r="A50" s="77">
        <v>48</v>
      </c>
      <c r="B50" s="62">
        <v>45761</v>
      </c>
      <c r="C50" s="62">
        <v>43059</v>
      </c>
      <c r="D50" s="62">
        <v>88820</v>
      </c>
      <c r="E50" s="121">
        <v>4.2244991003355789E-3</v>
      </c>
      <c r="F50" s="190">
        <v>1.8552831027591244E-3</v>
      </c>
      <c r="G50" s="75">
        <f t="shared" si="0"/>
        <v>79.88663512170514</v>
      </c>
      <c r="H50" s="75">
        <f t="shared" si="1"/>
        <v>193.31730333045641</v>
      </c>
      <c r="I50" s="75">
        <f t="shared" si="2"/>
        <v>273.20393845216154</v>
      </c>
      <c r="J50" s="73">
        <f t="shared" si="3"/>
        <v>3.0759281519045431E-3</v>
      </c>
      <c r="K50" s="73">
        <f t="shared" si="4"/>
        <v>3.0712023315764281E-3</v>
      </c>
      <c r="L50" s="73">
        <f t="shared" si="11"/>
        <v>3.0806514705403586E-3</v>
      </c>
      <c r="M50" s="73">
        <f t="shared" si="12"/>
        <v>96397.662931083541</v>
      </c>
      <c r="N50" s="73">
        <f t="shared" si="5"/>
        <v>296.96760206529871</v>
      </c>
      <c r="O50" s="73">
        <f t="shared" si="6"/>
        <v>29465.985185858517</v>
      </c>
      <c r="P50" s="73">
        <f t="shared" si="7"/>
        <v>674012.91299359698</v>
      </c>
      <c r="Q50" s="73">
        <f t="shared" si="10"/>
        <v>96249.179130050892</v>
      </c>
      <c r="R50" s="73">
        <f>SUM(Q50:$Q$102)</f>
        <v>3331513.1452864152</v>
      </c>
      <c r="S50" s="73">
        <f t="shared" si="8"/>
        <v>34.560102848843705</v>
      </c>
    </row>
    <row r="51" spans="1:31" ht="15" x14ac:dyDescent="0.25">
      <c r="A51" s="77">
        <v>49</v>
      </c>
      <c r="B51" s="62">
        <v>46565</v>
      </c>
      <c r="C51" s="62">
        <v>43188</v>
      </c>
      <c r="D51" s="62">
        <v>89753</v>
      </c>
      <c r="E51" s="121">
        <v>4.7093048518530162E-3</v>
      </c>
      <c r="F51" s="190">
        <v>2.0489242645985949E-3</v>
      </c>
      <c r="G51" s="75">
        <f t="shared" si="0"/>
        <v>88.488941139484112</v>
      </c>
      <c r="H51" s="75">
        <f t="shared" si="1"/>
        <v>219.28878042653571</v>
      </c>
      <c r="I51" s="75">
        <f t="shared" si="2"/>
        <v>307.77772156601981</v>
      </c>
      <c r="J51" s="73">
        <f t="shared" si="3"/>
        <v>3.4291636108655958E-3</v>
      </c>
      <c r="K51" s="73">
        <f t="shared" si="4"/>
        <v>3.4232907442551808E-3</v>
      </c>
      <c r="L51" s="73">
        <f t="shared" si="11"/>
        <v>3.4162142018547836E-3</v>
      </c>
      <c r="M51" s="73">
        <f t="shared" si="12"/>
        <v>96100.695329018243</v>
      </c>
      <c r="N51" s="73">
        <f t="shared" si="5"/>
        <v>328.30056019111362</v>
      </c>
      <c r="O51" s="73">
        <f t="shared" si="6"/>
        <v>28658.742200258323</v>
      </c>
      <c r="P51" s="73">
        <f t="shared" si="7"/>
        <v>644546.92780773842</v>
      </c>
      <c r="Q51" s="73">
        <f t="shared" si="10"/>
        <v>95936.545048922679</v>
      </c>
      <c r="R51" s="73">
        <f>SUM(Q51:$Q$102)</f>
        <v>3235263.9661563644</v>
      </c>
      <c r="S51" s="73">
        <f t="shared" si="8"/>
        <v>33.665354398111781</v>
      </c>
    </row>
    <row r="52" spans="1:31" ht="15" x14ac:dyDescent="0.25">
      <c r="A52" s="77">
        <v>50</v>
      </c>
      <c r="B52" s="62">
        <v>47941</v>
      </c>
      <c r="C52" s="62">
        <v>45636</v>
      </c>
      <c r="D52" s="62">
        <v>93577</v>
      </c>
      <c r="E52" s="121">
        <v>5.2517101483049696E-3</v>
      </c>
      <c r="F52" s="190">
        <v>2.246570342926284E-3</v>
      </c>
      <c r="G52" s="75">
        <f t="shared" si="0"/>
        <v>102.52448416978389</v>
      </c>
      <c r="H52" s="75">
        <f t="shared" si="1"/>
        <v>251.77223621988855</v>
      </c>
      <c r="I52" s="75">
        <f t="shared" si="2"/>
        <v>354.29672038967243</v>
      </c>
      <c r="J52" s="73">
        <f t="shared" si="3"/>
        <v>3.7861517294813089E-3</v>
      </c>
      <c r="K52" s="73">
        <f t="shared" si="4"/>
        <v>3.7789932941790783E-3</v>
      </c>
      <c r="L52" s="73">
        <f t="shared" si="11"/>
        <v>3.7831677329434369E-3</v>
      </c>
      <c r="M52" s="73">
        <f t="shared" si="12"/>
        <v>95772.394768827129</v>
      </c>
      <c r="N52" s="73">
        <f t="shared" si="5"/>
        <v>362.32303359614161</v>
      </c>
      <c r="O52" s="73">
        <f t="shared" si="6"/>
        <v>27864.231998191717</v>
      </c>
      <c r="P52" s="73">
        <f t="shared" si="7"/>
        <v>615888.18560748</v>
      </c>
      <c r="Q52" s="73">
        <f t="shared" si="10"/>
        <v>95591.233252029051</v>
      </c>
      <c r="R52" s="73">
        <f>SUM(Q52:$Q$102)</f>
        <v>3139327.4211074421</v>
      </c>
      <c r="S52" s="73">
        <f t="shared" si="8"/>
        <v>32.77904273653246</v>
      </c>
    </row>
    <row r="53" spans="1:31" ht="15" x14ac:dyDescent="0.25">
      <c r="A53" s="77">
        <v>51</v>
      </c>
      <c r="B53" s="62">
        <v>47331</v>
      </c>
      <c r="C53" s="62">
        <v>45000</v>
      </c>
      <c r="D53" s="62">
        <v>92331</v>
      </c>
      <c r="E53" s="121">
        <v>5.8220206971531839E-3</v>
      </c>
      <c r="F53" s="190">
        <v>2.443125817761114E-3</v>
      </c>
      <c r="G53" s="75">
        <f t="shared" si="0"/>
        <v>109.94066179925014</v>
      </c>
      <c r="H53" s="75">
        <f t="shared" si="1"/>
        <v>275.56206161695735</v>
      </c>
      <c r="I53" s="75">
        <f t="shared" si="2"/>
        <v>385.50272341620746</v>
      </c>
      <c r="J53" s="73">
        <f t="shared" si="3"/>
        <v>4.175225259297608E-3</v>
      </c>
      <c r="K53" s="73">
        <f t="shared" si="4"/>
        <v>4.1665211244361622E-3</v>
      </c>
      <c r="L53" s="73">
        <f t="shared" si="11"/>
        <v>4.1685860291127948E-3</v>
      </c>
      <c r="M53" s="73">
        <f t="shared" si="12"/>
        <v>95410.071735230988</v>
      </c>
      <c r="N53" s="73">
        <f t="shared" si="5"/>
        <v>397.72509207212715</v>
      </c>
      <c r="O53" s="73">
        <f t="shared" si="6"/>
        <v>27081.772619310159</v>
      </c>
      <c r="P53" s="73">
        <f t="shared" si="7"/>
        <v>588023.95360928844</v>
      </c>
      <c r="Q53" s="73">
        <f t="shared" si="10"/>
        <v>95211.209189194924</v>
      </c>
      <c r="R53" s="73">
        <f>SUM(Q53:$Q$102)</f>
        <v>3043736.1878554132</v>
      </c>
      <c r="S53" s="73">
        <f t="shared" si="8"/>
        <v>31.901623513102209</v>
      </c>
    </row>
    <row r="54" spans="1:31" ht="15" x14ac:dyDescent="0.25">
      <c r="A54" s="77">
        <v>52</v>
      </c>
      <c r="B54" s="62">
        <v>47041</v>
      </c>
      <c r="C54" s="62">
        <v>44424</v>
      </c>
      <c r="D54" s="62">
        <v>91465</v>
      </c>
      <c r="E54" s="121">
        <v>6.3902585780408871E-3</v>
      </c>
      <c r="F54" s="190">
        <v>2.6393466687149323E-3</v>
      </c>
      <c r="G54" s="75">
        <f t="shared" si="0"/>
        <v>117.25033641099215</v>
      </c>
      <c r="H54" s="75">
        <f t="shared" si="1"/>
        <v>300.60415376962135</v>
      </c>
      <c r="I54" s="75">
        <f t="shared" si="2"/>
        <v>417.85449018061348</v>
      </c>
      <c r="J54" s="73">
        <f t="shared" si="3"/>
        <v>4.5684632392785597E-3</v>
      </c>
      <c r="K54" s="73">
        <f t="shared" si="4"/>
        <v>4.5580436842512784E-3</v>
      </c>
      <c r="L54" s="73">
        <f t="shared" si="11"/>
        <v>4.5463677619957373E-3</v>
      </c>
      <c r="M54" s="73">
        <f t="shared" si="12"/>
        <v>95012.34664315886</v>
      </c>
      <c r="N54" s="73">
        <f t="shared" si="5"/>
        <v>431.96106977001182</v>
      </c>
      <c r="O54" s="73">
        <f t="shared" si="6"/>
        <v>26311.10236129336</v>
      </c>
      <c r="P54" s="73">
        <f t="shared" si="7"/>
        <v>560942.18098997814</v>
      </c>
      <c r="Q54" s="73">
        <f t="shared" si="10"/>
        <v>94796.366108273854</v>
      </c>
      <c r="R54" s="73">
        <f>SUM(Q54:$Q$102)</f>
        <v>2948524.978666218</v>
      </c>
      <c r="S54" s="73">
        <f t="shared" si="8"/>
        <v>31.033071835811977</v>
      </c>
    </row>
    <row r="55" spans="1:31" ht="15" x14ac:dyDescent="0.25">
      <c r="A55" s="77">
        <v>53</v>
      </c>
      <c r="B55" s="62">
        <v>46454</v>
      </c>
      <c r="C55" s="62">
        <v>44044</v>
      </c>
      <c r="D55" s="62">
        <v>90498</v>
      </c>
      <c r="E55" s="121">
        <v>6.9402108024313718E-3</v>
      </c>
      <c r="F55" s="190">
        <v>2.8423561252873372E-3</v>
      </c>
      <c r="G55" s="75">
        <f t="shared" si="0"/>
        <v>125.18873318215549</v>
      </c>
      <c r="H55" s="75">
        <f t="shared" si="1"/>
        <v>322.40055261614697</v>
      </c>
      <c r="I55" s="75">
        <f t="shared" si="2"/>
        <v>447.58928579830246</v>
      </c>
      <c r="J55" s="73">
        <f t="shared" si="3"/>
        <v>4.9458472651141734E-3</v>
      </c>
      <c r="K55" s="73">
        <f t="shared" si="4"/>
        <v>4.9336367013511628E-3</v>
      </c>
      <c r="L55" s="73">
        <f t="shared" si="11"/>
        <v>4.9244430589545857E-3</v>
      </c>
      <c r="M55" s="73">
        <f t="shared" si="12"/>
        <v>94580.385573388849</v>
      </c>
      <c r="N55" s="73">
        <f t="shared" si="5"/>
        <v>465.75572325012763</v>
      </c>
      <c r="O55" s="73">
        <f t="shared" si="6"/>
        <v>25552.665769497962</v>
      </c>
      <c r="P55" s="73">
        <f t="shared" si="7"/>
        <v>534631.07862868474</v>
      </c>
      <c r="Q55" s="73">
        <f t="shared" si="10"/>
        <v>94347.507711763785</v>
      </c>
      <c r="R55" s="73">
        <f>SUM(Q55:$Q$102)</f>
        <v>2853728.6125579434</v>
      </c>
      <c r="S55" s="73">
        <f t="shared" si="8"/>
        <v>30.172520393709085</v>
      </c>
    </row>
    <row r="56" spans="1:31" ht="15" x14ac:dyDescent="0.25">
      <c r="A56" s="77">
        <v>54</v>
      </c>
      <c r="B56" s="62">
        <v>44635</v>
      </c>
      <c r="C56" s="62">
        <v>43389</v>
      </c>
      <c r="D56" s="62">
        <v>88024</v>
      </c>
      <c r="E56" s="121">
        <v>7.4780656793866805E-3</v>
      </c>
      <c r="F56" s="190">
        <v>3.0634467775297334E-3</v>
      </c>
      <c r="G56" s="75">
        <f t="shared" si="0"/>
        <v>132.91989223023759</v>
      </c>
      <c r="H56" s="75">
        <f t="shared" si="1"/>
        <v>333.78346159942447</v>
      </c>
      <c r="I56" s="75">
        <f t="shared" si="2"/>
        <v>466.70335382966209</v>
      </c>
      <c r="J56" s="73">
        <f t="shared" si="3"/>
        <v>5.3020012022819011E-3</v>
      </c>
      <c r="K56" s="73">
        <f t="shared" si="4"/>
        <v>5.2879704019663798E-3</v>
      </c>
      <c r="L56" s="73">
        <f t="shared" si="11"/>
        <v>5.2967610611442742E-3</v>
      </c>
      <c r="M56" s="73">
        <f t="shared" si="12"/>
        <v>94114.629850138721</v>
      </c>
      <c r="N56" s="73">
        <f t="shared" si="5"/>
        <v>498.50270667421864</v>
      </c>
      <c r="O56" s="73">
        <f t="shared" si="6"/>
        <v>24806.666460401531</v>
      </c>
      <c r="P56" s="73">
        <f t="shared" si="7"/>
        <v>509078.41285918665</v>
      </c>
      <c r="Q56" s="73">
        <f t="shared" si="10"/>
        <v>93865.378496801612</v>
      </c>
      <c r="R56" s="73">
        <f>SUM(Q56:$Q$102)</f>
        <v>2759381.10484618</v>
      </c>
      <c r="S56" s="73">
        <f t="shared" si="8"/>
        <v>29.319364154542363</v>
      </c>
    </row>
    <row r="57" spans="1:31" ht="15" x14ac:dyDescent="0.25">
      <c r="A57" s="77">
        <v>55</v>
      </c>
      <c r="B57" s="62">
        <v>44411</v>
      </c>
      <c r="C57" s="62">
        <v>43020</v>
      </c>
      <c r="D57" s="62">
        <v>87431</v>
      </c>
      <c r="E57" s="121">
        <v>8.0309836574803655E-3</v>
      </c>
      <c r="F57" s="190">
        <v>3.314359986811496E-3</v>
      </c>
      <c r="G57" s="75">
        <f t="shared" si="0"/>
        <v>142.58376663263056</v>
      </c>
      <c r="H57" s="75">
        <f t="shared" si="1"/>
        <v>356.66401521236054</v>
      </c>
      <c r="I57" s="75">
        <f t="shared" si="2"/>
        <v>499.2477818449911</v>
      </c>
      <c r="J57" s="73">
        <f t="shared" si="3"/>
        <v>5.7101918294997327E-3</v>
      </c>
      <c r="K57" s="73">
        <f t="shared" si="4"/>
        <v>5.6939196712492146E-3</v>
      </c>
      <c r="L57" s="73">
        <f t="shared" si="11"/>
        <v>5.6853804557619979E-3</v>
      </c>
      <c r="M57" s="73">
        <f t="shared" si="12"/>
        <v>93616.127143464502</v>
      </c>
      <c r="N57" s="73">
        <f t="shared" si="5"/>
        <v>532.24329960557225</v>
      </c>
      <c r="O57" s="73">
        <f t="shared" si="6"/>
        <v>24073.435585792478</v>
      </c>
      <c r="P57" s="73">
        <f t="shared" si="7"/>
        <v>484271.74639878515</v>
      </c>
      <c r="Q57" s="73">
        <f t="shared" si="10"/>
        <v>93350.005493661709</v>
      </c>
      <c r="R57" s="73">
        <f>SUM(Q57:$Q$102)</f>
        <v>2665515.7263493785</v>
      </c>
      <c r="S57" s="73">
        <f t="shared" si="8"/>
        <v>28.472826292680733</v>
      </c>
    </row>
    <row r="58" spans="1:31" ht="15" x14ac:dyDescent="0.25">
      <c r="A58" s="77">
        <v>56</v>
      </c>
      <c r="B58" s="62">
        <v>41280</v>
      </c>
      <c r="C58" s="62">
        <v>40981</v>
      </c>
      <c r="D58" s="62">
        <v>82261</v>
      </c>
      <c r="E58" s="121">
        <v>8.6372557137054037E-3</v>
      </c>
      <c r="F58" s="190">
        <v>3.603515310801041E-3</v>
      </c>
      <c r="G58" s="75">
        <f t="shared" si="0"/>
        <v>147.67566095193746</v>
      </c>
      <c r="H58" s="75">
        <f t="shared" si="1"/>
        <v>356.54591586175906</v>
      </c>
      <c r="I58" s="75">
        <f t="shared" si="2"/>
        <v>504.22157681369652</v>
      </c>
      <c r="J58" s="73">
        <f t="shared" si="3"/>
        <v>6.1295337622165611E-3</v>
      </c>
      <c r="K58" s="73">
        <f t="shared" si="4"/>
        <v>6.1107864937078871E-3</v>
      </c>
      <c r="L58" s="73">
        <f t="shared" si="11"/>
        <v>6.1193807375025328E-3</v>
      </c>
      <c r="M58" s="73">
        <f t="shared" si="12"/>
        <v>93083.88384385893</v>
      </c>
      <c r="N58" s="73">
        <f t="shared" si="5"/>
        <v>569.61572576603794</v>
      </c>
      <c r="O58" s="73">
        <f t="shared" si="6"/>
        <v>23352.750190838993</v>
      </c>
      <c r="P58" s="73">
        <f t="shared" si="7"/>
        <v>460198.31081299268</v>
      </c>
      <c r="Q58" s="73">
        <f t="shared" si="10"/>
        <v>92799.075980975904</v>
      </c>
      <c r="R58" s="73">
        <f>SUM(Q58:$Q$102)</f>
        <v>2572165.7208557166</v>
      </c>
      <c r="S58" s="73">
        <f t="shared" si="8"/>
        <v>27.632771803659665</v>
      </c>
    </row>
    <row r="59" spans="1:31" ht="15" x14ac:dyDescent="0.25">
      <c r="A59" s="77">
        <v>57</v>
      </c>
      <c r="B59" s="62">
        <v>38548</v>
      </c>
      <c r="C59" s="62">
        <v>38552</v>
      </c>
      <c r="D59" s="62">
        <v>77100</v>
      </c>
      <c r="E59" s="121">
        <v>9.3335204135779008E-3</v>
      </c>
      <c r="F59" s="190">
        <v>3.9332596844662152E-3</v>
      </c>
      <c r="G59" s="75">
        <f t="shared" si="0"/>
        <v>151.63502735554152</v>
      </c>
      <c r="H59" s="75">
        <f t="shared" si="1"/>
        <v>359.7885449026009</v>
      </c>
      <c r="I59" s="75">
        <f t="shared" si="2"/>
        <v>511.42357225814243</v>
      </c>
      <c r="J59" s="73">
        <f t="shared" si="3"/>
        <v>6.6332499644376451E-3</v>
      </c>
      <c r="K59" s="73">
        <f t="shared" si="4"/>
        <v>6.611298525171172E-3</v>
      </c>
      <c r="L59" s="73">
        <f t="shared" si="11"/>
        <v>6.6206102088712708E-3</v>
      </c>
      <c r="M59" s="73">
        <f t="shared" si="12"/>
        <v>92514.268118092892</v>
      </c>
      <c r="N59" s="73">
        <f t="shared" si="5"/>
        <v>612.50090796890436</v>
      </c>
      <c r="O59" s="73">
        <f t="shared" si="6"/>
        <v>22643.75202063753</v>
      </c>
      <c r="P59" s="73">
        <f t="shared" si="7"/>
        <v>436845.56062215369</v>
      </c>
      <c r="Q59" s="73">
        <f t="shared" si="10"/>
        <v>92208.01766410844</v>
      </c>
      <c r="R59" s="73">
        <f>SUM(Q59:$Q$102)</f>
        <v>2479366.6448747404</v>
      </c>
      <c r="S59" s="73">
        <f t="shared" si="8"/>
        <v>26.799829856621368</v>
      </c>
    </row>
    <row r="60" spans="1:31" x14ac:dyDescent="0.3">
      <c r="A60" s="77">
        <v>58</v>
      </c>
      <c r="B60" s="62">
        <v>36009</v>
      </c>
      <c r="C60" s="62">
        <v>36196</v>
      </c>
      <c r="D60" s="62">
        <v>72205</v>
      </c>
      <c r="E60" s="121">
        <v>1.0143891733508425E-2</v>
      </c>
      <c r="F60" s="190">
        <v>4.2988679654622254E-3</v>
      </c>
      <c r="G60" s="75">
        <f t="shared" si="0"/>
        <v>155.60182487787071</v>
      </c>
      <c r="H60" s="75">
        <f t="shared" si="1"/>
        <v>365.27139743190486</v>
      </c>
      <c r="I60" s="75">
        <f t="shared" si="2"/>
        <v>520.87322230977554</v>
      </c>
      <c r="J60" s="73">
        <f t="shared" si="3"/>
        <v>7.2138109869091553E-3</v>
      </c>
      <c r="K60" s="73">
        <f t="shared" si="4"/>
        <v>7.1878539064262892E-3</v>
      </c>
      <c r="L60" s="73">
        <f t="shared" si="11"/>
        <v>7.1909558005701967E-3</v>
      </c>
      <c r="M60" s="73">
        <f t="shared" si="12"/>
        <v>91901.767210123988</v>
      </c>
      <c r="N60" s="73">
        <f t="shared" si="5"/>
        <v>660.86154600228474</v>
      </c>
      <c r="O60" s="73">
        <f t="shared" si="6"/>
        <v>21945.206404724435</v>
      </c>
      <c r="P60" s="73">
        <f t="shared" si="7"/>
        <v>414201.80860151612</v>
      </c>
      <c r="Q60" s="73">
        <f t="shared" si="10"/>
        <v>91571.336437122838</v>
      </c>
      <c r="R60" s="73">
        <f>SUM(Q60:$Q$102)</f>
        <v>2387158.6272106324</v>
      </c>
      <c r="S60" s="73">
        <f t="shared" si="8"/>
        <v>25.975111248433759</v>
      </c>
      <c r="T60" s="73"/>
      <c r="U60" s="73"/>
      <c r="V60" s="73"/>
      <c r="W60" s="73"/>
      <c r="X60" s="73"/>
      <c r="Y60" s="73" t="s">
        <v>22</v>
      </c>
      <c r="Z60" s="73"/>
      <c r="AA60" s="73"/>
      <c r="AB60" s="73"/>
      <c r="AC60" s="73"/>
      <c r="AD60" s="73"/>
      <c r="AE60" s="85"/>
    </row>
    <row r="61" spans="1:31" ht="15" x14ac:dyDescent="0.25">
      <c r="A61" s="77">
        <v>59</v>
      </c>
      <c r="B61" s="62">
        <v>34518</v>
      </c>
      <c r="C61" s="62">
        <v>34973</v>
      </c>
      <c r="D61" s="62">
        <v>69491</v>
      </c>
      <c r="E61" s="121">
        <v>1.1073584514184364E-2</v>
      </c>
      <c r="F61" s="190">
        <v>4.6898632465349789E-3</v>
      </c>
      <c r="G61" s="75">
        <f t="shared" si="0"/>
        <v>164.01858732106783</v>
      </c>
      <c r="H61" s="75">
        <f t="shared" si="1"/>
        <v>382.2379902606159</v>
      </c>
      <c r="I61" s="75">
        <f t="shared" si="2"/>
        <v>546.2565775816837</v>
      </c>
      <c r="J61" s="73">
        <f t="shared" si="3"/>
        <v>7.8608248202167719E-3</v>
      </c>
      <c r="K61" s="73">
        <f t="shared" si="4"/>
        <v>7.8300093347000166E-3</v>
      </c>
      <c r="L61" s="73">
        <f t="shared" si="11"/>
        <v>7.8267412033533011E-3</v>
      </c>
      <c r="M61" s="73">
        <f t="shared" si="12"/>
        <v>91240.905664121703</v>
      </c>
      <c r="N61" s="73">
        <f t="shared" si="5"/>
        <v>714.11895579264092</v>
      </c>
      <c r="O61" s="73">
        <f t="shared" si="6"/>
        <v>21255.999410179196</v>
      </c>
      <c r="P61" s="73">
        <f t="shared" si="7"/>
        <v>392256.60219679167</v>
      </c>
      <c r="Q61" s="73">
        <f t="shared" si="10"/>
        <v>90883.84618622539</v>
      </c>
      <c r="R61" s="73">
        <f>SUM(Q61:$Q$102)</f>
        <v>2295587.29077351</v>
      </c>
      <c r="S61" s="73">
        <f t="shared" si="8"/>
        <v>25.159628502856858</v>
      </c>
      <c r="T61" s="73" t="s">
        <v>23</v>
      </c>
      <c r="U61" s="73" t="s">
        <v>24</v>
      </c>
      <c r="V61" s="73" t="s">
        <v>25</v>
      </c>
      <c r="W61" s="73" t="s">
        <v>26</v>
      </c>
      <c r="X61" s="73" t="s">
        <v>27</v>
      </c>
      <c r="Y61" s="73" t="s">
        <v>28</v>
      </c>
      <c r="Z61" s="73" t="s">
        <v>29</v>
      </c>
      <c r="AA61" s="73" t="s">
        <v>30</v>
      </c>
      <c r="AB61" s="73" t="s">
        <v>31</v>
      </c>
      <c r="AC61" s="73" t="s">
        <v>32</v>
      </c>
      <c r="AD61" s="73" t="s">
        <v>33</v>
      </c>
      <c r="AE61" s="85" t="s">
        <v>34</v>
      </c>
    </row>
    <row r="62" spans="1:31" ht="15" x14ac:dyDescent="0.25">
      <c r="A62" s="77">
        <v>60</v>
      </c>
      <c r="B62" s="62">
        <v>33442</v>
      </c>
      <c r="C62" s="62">
        <v>34362</v>
      </c>
      <c r="D62" s="62">
        <v>67804</v>
      </c>
      <c r="E62" s="121">
        <v>1.2108327034786859E-2</v>
      </c>
      <c r="F62" s="190">
        <v>5.0937675734571931E-3</v>
      </c>
      <c r="G62" s="75">
        <f t="shared" si="0"/>
        <v>175.03204135913606</v>
      </c>
      <c r="H62" s="75">
        <f t="shared" si="1"/>
        <v>404.92667269734216</v>
      </c>
      <c r="I62" s="75">
        <f t="shared" si="2"/>
        <v>579.95871405647824</v>
      </c>
      <c r="J62" s="73">
        <f t="shared" si="3"/>
        <v>8.5534587053341729E-3</v>
      </c>
      <c r="K62" s="73">
        <f t="shared" si="4"/>
        <v>8.5169819523107648E-3</v>
      </c>
      <c r="L62" s="73">
        <f t="shared" si="11"/>
        <v>8.5155679250599504E-3</v>
      </c>
      <c r="M62" s="73">
        <f t="shared" si="12"/>
        <v>90526.786708329062</v>
      </c>
      <c r="N62" s="73">
        <f t="shared" si="5"/>
        <v>770.88700125219475</v>
      </c>
      <c r="O62" s="73">
        <f t="shared" si="6"/>
        <v>20575.252881733755</v>
      </c>
      <c r="P62" s="73">
        <f t="shared" si="7"/>
        <v>371000.60278661246</v>
      </c>
      <c r="Q62" s="73">
        <f t="shared" si="10"/>
        <v>90141.343207702972</v>
      </c>
      <c r="R62" s="73">
        <f>SUM(Q62:$Q$102)</f>
        <v>2204703.4445872847</v>
      </c>
      <c r="S62" s="73">
        <f t="shared" si="8"/>
        <v>24.354155546144415</v>
      </c>
      <c r="T62" s="73"/>
      <c r="U62" s="73">
        <f>MIN(U78:U87)</f>
        <v>2.8820304092465054E-3</v>
      </c>
      <c r="V62" s="73"/>
      <c r="W62" s="73">
        <f>1-K62</f>
        <v>0.99148301804768924</v>
      </c>
      <c r="X62" s="73">
        <f>LN(W62)</f>
        <v>-8.5534587053342197E-3</v>
      </c>
      <c r="Y62" s="73">
        <f>SUM(X62:X69)</f>
        <v>-9.0291208472673079E-2</v>
      </c>
      <c r="Z62" s="73">
        <f>SUM(X70:X77)</f>
        <v>-0.17577237867071796</v>
      </c>
      <c r="AA62" s="73">
        <f>SUM(X78:X85)</f>
        <v>-0.40624504069193412</v>
      </c>
      <c r="AB62" s="73">
        <f>(AA62-Z62)/(Z62-Y62)</f>
        <v>2.6961804744512907</v>
      </c>
      <c r="AC62" s="73">
        <f>(Y62-(Z62-Y62)/(AB62-1))/8</f>
        <v>-4.9868672325246574E-3</v>
      </c>
      <c r="AD62" s="73">
        <f>AB62^(1/8)</f>
        <v>1.1319926836421468</v>
      </c>
      <c r="AE62" s="85">
        <f>(AD62-1)*(Z62-Y62)/(AD62^60*(AB62-1)^2)</f>
        <v>-2.3059984145954794E-6</v>
      </c>
    </row>
    <row r="63" spans="1:31" ht="15" x14ac:dyDescent="0.25">
      <c r="A63" s="77">
        <v>61</v>
      </c>
      <c r="B63" s="62">
        <v>31223</v>
      </c>
      <c r="C63" s="62">
        <v>32780</v>
      </c>
      <c r="D63" s="62">
        <v>64003</v>
      </c>
      <c r="E63" s="121">
        <v>1.3220203944095616E-2</v>
      </c>
      <c r="F63" s="190">
        <v>5.5014010016048607E-3</v>
      </c>
      <c r="G63" s="75">
        <f t="shared" si="0"/>
        <v>180.33592483260733</v>
      </c>
      <c r="H63" s="75">
        <f t="shared" si="1"/>
        <v>412.77442774649739</v>
      </c>
      <c r="I63" s="75">
        <f t="shared" si="2"/>
        <v>593.11035257910476</v>
      </c>
      <c r="J63" s="73">
        <f t="shared" si="3"/>
        <v>9.2669148724138679E-3</v>
      </c>
      <c r="K63" s="73">
        <f t="shared" si="4"/>
        <v>9.2241093438972799E-3</v>
      </c>
      <c r="L63" s="73">
        <f t="shared" si="11"/>
        <v>9.2289751623162702E-3</v>
      </c>
      <c r="M63" s="73">
        <f t="shared" si="12"/>
        <v>89755.899707076867</v>
      </c>
      <c r="N63" s="73">
        <f t="shared" si="5"/>
        <v>828.3549690679647</v>
      </c>
      <c r="O63" s="73">
        <f t="shared" si="6"/>
        <v>19902.480895847864</v>
      </c>
      <c r="P63" s="73">
        <f t="shared" si="7"/>
        <v>350425.34990487865</v>
      </c>
      <c r="Q63" s="73">
        <f t="shared" si="10"/>
        <v>89341.722222542885</v>
      </c>
      <c r="R63" s="73">
        <f>SUM(Q63:$Q$102)</f>
        <v>2114562.1013795822</v>
      </c>
      <c r="S63" s="73">
        <f t="shared" si="8"/>
        <v>23.559031866212333</v>
      </c>
      <c r="T63" s="73"/>
      <c r="U63" s="73"/>
      <c r="V63" s="73"/>
      <c r="W63" s="73">
        <f t="shared" ref="W63:W102" si="13">1-K63</f>
        <v>0.99077589065610272</v>
      </c>
      <c r="X63" s="73">
        <f t="shared" ref="X63:X79" si="14">LN(W63)</f>
        <v>-9.2669148724138835E-3</v>
      </c>
      <c r="Y63" s="73"/>
      <c r="Z63" s="73"/>
      <c r="AA63" s="73"/>
      <c r="AB63" s="73"/>
      <c r="AC63" s="73"/>
      <c r="AD63" s="73"/>
      <c r="AE63" s="85"/>
    </row>
    <row r="64" spans="1:31" ht="15" x14ac:dyDescent="0.25">
      <c r="A64" s="77">
        <v>62</v>
      </c>
      <c r="B64" s="62">
        <v>31079</v>
      </c>
      <c r="C64" s="62">
        <v>32802</v>
      </c>
      <c r="D64" s="62">
        <v>63881</v>
      </c>
      <c r="E64" s="121">
        <v>1.4378966803765209E-2</v>
      </c>
      <c r="F64" s="190">
        <v>5.9118638712433828E-3</v>
      </c>
      <c r="G64" s="75">
        <f t="shared" si="0"/>
        <v>193.92095870452545</v>
      </c>
      <c r="H64" s="75">
        <f t="shared" si="1"/>
        <v>446.88390929421894</v>
      </c>
      <c r="I64" s="75">
        <f t="shared" si="2"/>
        <v>640.80486799874438</v>
      </c>
      <c r="J64" s="73">
        <f t="shared" si="3"/>
        <v>1.0031227876813832E-2</v>
      </c>
      <c r="K64" s="73">
        <f t="shared" si="4"/>
        <v>9.9810829223463404E-3</v>
      </c>
      <c r="L64" s="73">
        <f t="shared" si="11"/>
        <v>9.9570049009199482E-3</v>
      </c>
      <c r="M64" s="73">
        <f t="shared" si="12"/>
        <v>88927.544738008903</v>
      </c>
      <c r="N64" s="73">
        <f t="shared" si="5"/>
        <v>885.45199878312997</v>
      </c>
      <c r="O64" s="73">
        <f t="shared" si="6"/>
        <v>19237.855018528404</v>
      </c>
      <c r="P64" s="73">
        <f t="shared" si="7"/>
        <v>330522.86900903081</v>
      </c>
      <c r="Q64" s="73">
        <f t="shared" si="10"/>
        <v>88484.818738617338</v>
      </c>
      <c r="R64" s="73">
        <f>SUM(Q64:$Q$102)</f>
        <v>2025220.3791570396</v>
      </c>
      <c r="S64" s="73">
        <f t="shared" si="8"/>
        <v>22.77382542297304</v>
      </c>
      <c r="T64" s="73"/>
      <c r="U64" s="73"/>
      <c r="V64" s="73"/>
      <c r="W64" s="73">
        <f t="shared" si="13"/>
        <v>0.99001891707765366</v>
      </c>
      <c r="X64" s="73">
        <f t="shared" si="14"/>
        <v>-1.003122787681387E-2</v>
      </c>
      <c r="Y64" s="73"/>
      <c r="Z64" s="73"/>
      <c r="AA64" s="73"/>
      <c r="AB64" s="73"/>
      <c r="AC64" s="73"/>
      <c r="AD64" s="73"/>
      <c r="AE64" s="85"/>
    </row>
    <row r="65" spans="1:31" ht="15" x14ac:dyDescent="0.25">
      <c r="A65" s="77">
        <v>63</v>
      </c>
      <c r="B65" s="62">
        <v>31399</v>
      </c>
      <c r="C65" s="62">
        <v>34127</v>
      </c>
      <c r="D65" s="62">
        <v>65526</v>
      </c>
      <c r="E65" s="121">
        <v>1.5565181017602904E-2</v>
      </c>
      <c r="F65" s="190">
        <v>6.3352768823841995E-3</v>
      </c>
      <c r="G65" s="75">
        <f t="shared" si="0"/>
        <v>216.20399416512558</v>
      </c>
      <c r="H65" s="75">
        <f t="shared" si="1"/>
        <v>488.73111877171357</v>
      </c>
      <c r="I65" s="75">
        <f t="shared" si="2"/>
        <v>704.93511293683912</v>
      </c>
      <c r="J65" s="73">
        <f t="shared" si="3"/>
        <v>1.0758097746495119E-2</v>
      </c>
      <c r="K65" s="73">
        <f t="shared" si="4"/>
        <v>1.0700436373737854E-2</v>
      </c>
      <c r="L65" s="73">
        <f t="shared" si="11"/>
        <v>1.0704330604314621E-2</v>
      </c>
      <c r="M65" s="73">
        <f t="shared" si="12"/>
        <v>88042.092739225773</v>
      </c>
      <c r="N65" s="73">
        <f t="shared" si="5"/>
        <v>942.43166777639999</v>
      </c>
      <c r="O65" s="73">
        <f t="shared" si="6"/>
        <v>18581.759611537302</v>
      </c>
      <c r="P65" s="73">
        <f t="shared" si="7"/>
        <v>311285.01399050246</v>
      </c>
      <c r="Q65" s="73">
        <f t="shared" si="10"/>
        <v>87570.876905337573</v>
      </c>
      <c r="R65" s="73">
        <f>SUM(Q65:$Q$102)</f>
        <v>1936735.5604184221</v>
      </c>
      <c r="S65" s="73">
        <f t="shared" si="8"/>
        <v>21.997836491175772</v>
      </c>
      <c r="T65" s="73"/>
      <c r="U65" s="73"/>
      <c r="V65" s="73"/>
      <c r="W65" s="73">
        <f t="shared" si="13"/>
        <v>0.98929956362626215</v>
      </c>
      <c r="X65" s="73">
        <f t="shared" si="14"/>
        <v>-1.0758097746495082E-2</v>
      </c>
      <c r="Y65" s="73"/>
      <c r="Z65" s="73"/>
      <c r="AA65" s="73"/>
      <c r="AB65" s="73"/>
      <c r="AC65" s="73"/>
      <c r="AD65" s="73"/>
      <c r="AE65" s="85"/>
    </row>
    <row r="66" spans="1:31" ht="15" x14ac:dyDescent="0.25">
      <c r="A66" s="77">
        <v>64</v>
      </c>
      <c r="B66" s="62">
        <v>31808</v>
      </c>
      <c r="C66" s="62">
        <v>34986</v>
      </c>
      <c r="D66" s="62">
        <v>66794</v>
      </c>
      <c r="E66" s="121">
        <v>1.6779898999602114E-2</v>
      </c>
      <c r="F66" s="190">
        <v>6.7924580565731424E-3</v>
      </c>
      <c r="G66" s="75">
        <f t="shared" si="0"/>
        <v>237.64093756726797</v>
      </c>
      <c r="H66" s="75">
        <f t="shared" si="1"/>
        <v>533.73502737934405</v>
      </c>
      <c r="I66" s="75">
        <f t="shared" si="2"/>
        <v>771.37596494661204</v>
      </c>
      <c r="J66" s="73">
        <f t="shared" si="3"/>
        <v>1.1548581683184298E-2</v>
      </c>
      <c r="K66" s="73">
        <f t="shared" si="4"/>
        <v>1.1482152779521471E-2</v>
      </c>
      <c r="L66" s="73">
        <f t="shared" si="11"/>
        <v>1.1487873127719874E-2</v>
      </c>
      <c r="M66" s="73">
        <f t="shared" si="12"/>
        <v>87099.661071449373</v>
      </c>
      <c r="N66" s="73">
        <f t="shared" si="5"/>
        <v>1000.5898558562185</v>
      </c>
      <c r="O66" s="73">
        <f t="shared" si="6"/>
        <v>17934.492013117564</v>
      </c>
      <c r="P66" s="73">
        <f t="shared" si="7"/>
        <v>292703.25437896518</v>
      </c>
      <c r="Q66" s="73">
        <f t="shared" si="10"/>
        <v>86599.366143521271</v>
      </c>
      <c r="R66" s="73">
        <f>SUM(Q66:$Q$102)</f>
        <v>1849164.6835130847</v>
      </c>
      <c r="S66" s="73">
        <f t="shared" si="8"/>
        <v>21.230446373335283</v>
      </c>
      <c r="T66" s="73"/>
      <c r="U66" s="73"/>
      <c r="V66" s="73"/>
      <c r="W66" s="73">
        <f t="shared" si="13"/>
        <v>0.98851784722047853</v>
      </c>
      <c r="X66" s="73">
        <f t="shared" si="14"/>
        <v>-1.1548581683184204E-2</v>
      </c>
      <c r="Y66" s="73"/>
      <c r="Z66" s="73"/>
      <c r="AA66" s="73"/>
      <c r="AB66" s="73"/>
      <c r="AC66" s="73"/>
      <c r="AD66" s="73"/>
      <c r="AE66" s="85"/>
    </row>
    <row r="67" spans="1:31" ht="15" x14ac:dyDescent="0.25">
      <c r="A67" s="77">
        <v>65</v>
      </c>
      <c r="B67" s="62">
        <v>32357</v>
      </c>
      <c r="C67" s="62">
        <v>35856</v>
      </c>
      <c r="D67" s="62">
        <v>68213</v>
      </c>
      <c r="E67" s="121">
        <v>1.8046832595266911E-2</v>
      </c>
      <c r="F67" s="190">
        <v>7.3121710189052455E-3</v>
      </c>
      <c r="G67" s="75">
        <f t="shared" ref="G67:G102" si="15">C67*F67</f>
        <v>262.18520405386647</v>
      </c>
      <c r="H67" s="75">
        <f t="shared" ref="H67:H102" si="16">B67*E67</f>
        <v>583.94136228505147</v>
      </c>
      <c r="I67" s="75">
        <f t="shared" ref="I67:I102" si="17">G67+H67</f>
        <v>846.12656633891788</v>
      </c>
      <c r="J67" s="73">
        <f t="shared" ref="J67:J102" si="18">I67/D67</f>
        <v>1.2404183459735211E-2</v>
      </c>
      <c r="K67" s="73">
        <f t="shared" ref="K67:K102" si="19">1-($W$2^((-1)*J67))</f>
        <v>1.2327568684506462E-2</v>
      </c>
      <c r="L67" s="73">
        <f t="shared" si="11"/>
        <v>1.2324261272313515E-2</v>
      </c>
      <c r="M67" s="73">
        <f t="shared" si="12"/>
        <v>86099.071215593154</v>
      </c>
      <c r="N67" s="73">
        <f t="shared" ref="N67:N102" si="20">M67-M68</f>
        <v>1061.1074489644961</v>
      </c>
      <c r="O67" s="73">
        <f t="shared" ref="O67:O102" si="21">M67*$W$3^A67</f>
        <v>17296.061311473914</v>
      </c>
      <c r="P67" s="73">
        <f t="shared" ref="P67:P101" si="22">SUM(O67:O167)</f>
        <v>274768.76236584759</v>
      </c>
      <c r="Q67" s="73">
        <f t="shared" si="10"/>
        <v>85568.517491110906</v>
      </c>
      <c r="R67" s="73">
        <f>SUM(Q67:$Q$102)</f>
        <v>1762565.3173695633</v>
      </c>
      <c r="S67" s="73">
        <f t="shared" ref="S67:S102" si="23">R67/M67</f>
        <v>20.471362727666104</v>
      </c>
      <c r="T67" s="73"/>
      <c r="U67" s="73"/>
      <c r="V67" s="73"/>
      <c r="W67" s="73">
        <f t="shared" si="13"/>
        <v>0.98767243131549354</v>
      </c>
      <c r="X67" s="73">
        <f t="shared" si="14"/>
        <v>-1.2404183459735303E-2</v>
      </c>
      <c r="Y67" s="73"/>
      <c r="Z67" s="73"/>
      <c r="AA67" s="73"/>
      <c r="AB67" s="73"/>
      <c r="AC67" s="73"/>
      <c r="AD67" s="73"/>
      <c r="AE67" s="85"/>
    </row>
    <row r="68" spans="1:31" ht="15" x14ac:dyDescent="0.25">
      <c r="A68" s="77">
        <v>66</v>
      </c>
      <c r="B68" s="62">
        <v>31331</v>
      </c>
      <c r="C68" s="62">
        <v>35056</v>
      </c>
      <c r="D68" s="62">
        <v>66387</v>
      </c>
      <c r="E68" s="121">
        <v>1.9406662517989556E-2</v>
      </c>
      <c r="F68" s="190">
        <v>7.9273409890298213E-3</v>
      </c>
      <c r="G68" s="75">
        <f t="shared" si="15"/>
        <v>277.90086571142939</v>
      </c>
      <c r="H68" s="75">
        <f t="shared" si="16"/>
        <v>608.03014335113073</v>
      </c>
      <c r="I68" s="75">
        <f t="shared" si="17"/>
        <v>885.93100906256018</v>
      </c>
      <c r="J68" s="73">
        <f t="shared" si="18"/>
        <v>1.3344947189397927E-2</v>
      </c>
      <c r="K68" s="73">
        <f t="shared" si="19"/>
        <v>1.3256298158677238E-2</v>
      </c>
      <c r="L68" s="73">
        <f t="shared" si="11"/>
        <v>1.3242521433478467E-2</v>
      </c>
      <c r="M68" s="73">
        <f t="shared" si="12"/>
        <v>85037.963766628658</v>
      </c>
      <c r="N68" s="73">
        <f t="shared" si="20"/>
        <v>1126.1170578389429</v>
      </c>
      <c r="O68" s="73">
        <f t="shared" si="21"/>
        <v>16666.244032087179</v>
      </c>
      <c r="P68" s="73">
        <f t="shared" si="22"/>
        <v>257472.70105437373</v>
      </c>
      <c r="Q68" s="73">
        <f t="shared" ref="Q68:Q101" si="24">AVERAGEA(M68:M69)</f>
        <v>84474.905237709187</v>
      </c>
      <c r="R68" s="73">
        <f>SUM(Q68:$Q$102)</f>
        <v>1676996.7998784522</v>
      </c>
      <c r="S68" s="73">
        <f t="shared" si="23"/>
        <v>19.72056626944487</v>
      </c>
      <c r="T68" s="73"/>
      <c r="U68" s="73"/>
      <c r="V68" s="73"/>
      <c r="W68" s="73">
        <f t="shared" si="13"/>
        <v>0.98674370184132276</v>
      </c>
      <c r="X68" s="73">
        <f t="shared" si="14"/>
        <v>-1.3344947189397985E-2</v>
      </c>
      <c r="Y68" s="73"/>
      <c r="Z68" s="73"/>
      <c r="AA68" s="73"/>
      <c r="AB68" s="73"/>
      <c r="AC68" s="73"/>
      <c r="AD68" s="73"/>
      <c r="AE68" s="85"/>
    </row>
    <row r="69" spans="1:31" ht="15" x14ac:dyDescent="0.25">
      <c r="A69" s="77">
        <v>67</v>
      </c>
      <c r="B69" s="62">
        <v>29395</v>
      </c>
      <c r="C69" s="62">
        <v>33565</v>
      </c>
      <c r="D69" s="62">
        <v>62960</v>
      </c>
      <c r="E69" s="121">
        <v>2.0906530831433973E-2</v>
      </c>
      <c r="F69" s="190">
        <v>8.671425041210698E-3</v>
      </c>
      <c r="G69" s="75">
        <f t="shared" si="15"/>
        <v>291.05638150823705</v>
      </c>
      <c r="H69" s="75">
        <f t="shared" si="16"/>
        <v>614.54747379000162</v>
      </c>
      <c r="I69" s="75">
        <f t="shared" si="17"/>
        <v>905.60385529823861</v>
      </c>
      <c r="J69" s="73">
        <f t="shared" si="18"/>
        <v>1.4383796939298581E-2</v>
      </c>
      <c r="K69" s="73">
        <f t="shared" si="19"/>
        <v>1.42808443396375E-2</v>
      </c>
      <c r="L69" s="73">
        <f t="shared" si="11"/>
        <v>1.4280249749572356E-2</v>
      </c>
      <c r="M69" s="73">
        <f t="shared" si="12"/>
        <v>83911.846708789715</v>
      </c>
      <c r="N69" s="73">
        <f t="shared" si="20"/>
        <v>1198.282127949351</v>
      </c>
      <c r="O69" s="73">
        <f t="shared" si="21"/>
        <v>16044.43018368457</v>
      </c>
      <c r="P69" s="73">
        <f t="shared" si="22"/>
        <v>240806.45702228657</v>
      </c>
      <c r="Q69" s="73">
        <f t="shared" si="24"/>
        <v>83312.70564481504</v>
      </c>
      <c r="R69" s="73">
        <f>SUM(Q69:$Q$102)</f>
        <v>1592521.894640743</v>
      </c>
      <c r="S69" s="73">
        <f t="shared" si="23"/>
        <v>18.978510867094613</v>
      </c>
      <c r="T69" s="73"/>
      <c r="U69" s="73"/>
      <c r="V69" s="73"/>
      <c r="W69" s="73">
        <f t="shared" si="13"/>
        <v>0.9857191556603625</v>
      </c>
      <c r="X69" s="73">
        <f t="shared" si="14"/>
        <v>-1.4383796939298525E-2</v>
      </c>
      <c r="Y69" s="73"/>
      <c r="Z69" s="73"/>
      <c r="AA69" s="73"/>
      <c r="AB69" s="73"/>
      <c r="AC69" s="73"/>
      <c r="AD69" s="73"/>
      <c r="AE69" s="85"/>
    </row>
    <row r="70" spans="1:31" ht="15" x14ac:dyDescent="0.25">
      <c r="A70" s="77">
        <v>68</v>
      </c>
      <c r="B70" s="62">
        <v>29456</v>
      </c>
      <c r="C70" s="62">
        <v>34506</v>
      </c>
      <c r="D70" s="62">
        <v>63962</v>
      </c>
      <c r="E70" s="121">
        <v>2.2588988387163729E-2</v>
      </c>
      <c r="F70" s="190">
        <v>9.5754708058260508E-3</v>
      </c>
      <c r="G70" s="75">
        <f t="shared" si="15"/>
        <v>330.41119562583373</v>
      </c>
      <c r="H70" s="75">
        <f t="shared" si="16"/>
        <v>665.38124193229476</v>
      </c>
      <c r="I70" s="75">
        <f t="shared" si="17"/>
        <v>995.79243755812854</v>
      </c>
      <c r="J70" s="73">
        <f t="shared" si="18"/>
        <v>1.5568500634097253E-2</v>
      </c>
      <c r="K70" s="73">
        <f t="shared" si="19"/>
        <v>1.5447937998793515E-2</v>
      </c>
      <c r="L70" s="73">
        <f t="shared" si="11"/>
        <v>1.5483812916713647E-2</v>
      </c>
      <c r="M70" s="73">
        <f t="shared" si="12"/>
        <v>82713.564580840364</v>
      </c>
      <c r="N70" s="73">
        <f t="shared" si="20"/>
        <v>1280.7213596442452</v>
      </c>
      <c r="O70" s="73">
        <f t="shared" si="21"/>
        <v>15429.572403484855</v>
      </c>
      <c r="P70" s="73">
        <f t="shared" si="22"/>
        <v>224762.026838602</v>
      </c>
      <c r="Q70" s="73">
        <f t="shared" si="24"/>
        <v>82073.203901018249</v>
      </c>
      <c r="R70" s="73">
        <f>SUM(Q70:$Q$102)</f>
        <v>1509209.1889959283</v>
      </c>
      <c r="S70" s="73">
        <f t="shared" si="23"/>
        <v>18.246211448436586</v>
      </c>
      <c r="T70" s="73"/>
      <c r="U70" s="73"/>
      <c r="V70" s="73"/>
      <c r="W70" s="73">
        <f t="shared" si="13"/>
        <v>0.98455206200120648</v>
      </c>
      <c r="X70" s="73">
        <f t="shared" si="14"/>
        <v>-1.556850063409719E-2</v>
      </c>
      <c r="Y70" s="73"/>
      <c r="Z70" s="73"/>
      <c r="AA70" s="73"/>
      <c r="AB70" s="73"/>
      <c r="AC70" s="73"/>
      <c r="AD70" s="73"/>
      <c r="AE70" s="85"/>
    </row>
    <row r="71" spans="1:31" ht="15" x14ac:dyDescent="0.25">
      <c r="A71" s="77">
        <v>69</v>
      </c>
      <c r="B71" s="62">
        <v>28887</v>
      </c>
      <c r="C71" s="62">
        <v>33988</v>
      </c>
      <c r="D71" s="62">
        <v>62875</v>
      </c>
      <c r="E71" s="121">
        <v>2.4483960177236686E-2</v>
      </c>
      <c r="F71" s="190">
        <v>1.0665954759746606E-2</v>
      </c>
      <c r="G71" s="75">
        <f t="shared" si="15"/>
        <v>362.51447037426766</v>
      </c>
      <c r="H71" s="75">
        <f t="shared" si="16"/>
        <v>707.2681576398362</v>
      </c>
      <c r="I71" s="75">
        <f t="shared" si="17"/>
        <v>1069.7826280141039</v>
      </c>
      <c r="J71" s="73">
        <f t="shared" si="18"/>
        <v>1.7014435435611992E-2</v>
      </c>
      <c r="K71" s="73">
        <f t="shared" si="19"/>
        <v>1.6870507370012944E-2</v>
      </c>
      <c r="L71" s="73">
        <f t="shared" si="11"/>
        <v>1.6863179735284194E-2</v>
      </c>
      <c r="M71" s="73">
        <f t="shared" si="12"/>
        <v>81432.843221196119</v>
      </c>
      <c r="N71" s="73">
        <f t="shared" si="20"/>
        <v>1373.216671594244</v>
      </c>
      <c r="O71" s="73">
        <f t="shared" si="21"/>
        <v>14820.159796101862</v>
      </c>
      <c r="P71" s="73">
        <f t="shared" si="22"/>
        <v>209332.45443511714</v>
      </c>
      <c r="Q71" s="73">
        <f t="shared" si="24"/>
        <v>80746.234885398997</v>
      </c>
      <c r="R71" s="73">
        <f>SUM(Q71:$Q$102)</f>
        <v>1427135.9850949098</v>
      </c>
      <c r="S71" s="73">
        <f t="shared" si="23"/>
        <v>17.525312007323368</v>
      </c>
      <c r="T71" s="73"/>
      <c r="U71" s="73"/>
      <c r="V71" s="73"/>
      <c r="W71" s="73">
        <f t="shared" si="13"/>
        <v>0.98312949262998706</v>
      </c>
      <c r="X71" s="73">
        <f t="shared" si="14"/>
        <v>-1.7014435435611815E-2</v>
      </c>
      <c r="Y71" s="73"/>
      <c r="Z71" s="73"/>
      <c r="AA71" s="73"/>
      <c r="AB71" s="73"/>
      <c r="AC71" s="73"/>
      <c r="AD71" s="73"/>
      <c r="AE71" s="85"/>
    </row>
    <row r="72" spans="1:31" ht="15" x14ac:dyDescent="0.25">
      <c r="A72" s="77">
        <v>70</v>
      </c>
      <c r="B72" s="62">
        <v>27831</v>
      </c>
      <c r="C72" s="62">
        <v>33200</v>
      </c>
      <c r="D72" s="62">
        <v>61031</v>
      </c>
      <c r="E72" s="121">
        <v>2.6605944906824261E-2</v>
      </c>
      <c r="F72" s="190">
        <v>1.1963505723571875E-2</v>
      </c>
      <c r="G72" s="75">
        <f t="shared" si="15"/>
        <v>397.18839002258625</v>
      </c>
      <c r="H72" s="75">
        <f t="shared" si="16"/>
        <v>740.47005270182603</v>
      </c>
      <c r="I72" s="75">
        <f t="shared" si="17"/>
        <v>1137.6584427244122</v>
      </c>
      <c r="J72" s="73">
        <f t="shared" si="18"/>
        <v>1.86406652803397E-2</v>
      </c>
      <c r="K72" s="73">
        <f t="shared" si="19"/>
        <v>1.8468002592891386E-2</v>
      </c>
      <c r="L72" s="73">
        <f t="shared" si="11"/>
        <v>1.8450936710087962E-2</v>
      </c>
      <c r="M72" s="73">
        <f t="shared" si="12"/>
        <v>80059.626549601875</v>
      </c>
      <c r="N72" s="73">
        <f t="shared" si="20"/>
        <v>1477.175102499983</v>
      </c>
      <c r="O72" s="73">
        <f t="shared" si="21"/>
        <v>14214.872953906895</v>
      </c>
      <c r="P72" s="73">
        <f t="shared" si="22"/>
        <v>194512.29463901528</v>
      </c>
      <c r="Q72" s="73">
        <f t="shared" si="24"/>
        <v>79321.038998351883</v>
      </c>
      <c r="R72" s="73">
        <f>SUM(Q72:$Q$102)</f>
        <v>1346389.7502095106</v>
      </c>
      <c r="S72" s="73">
        <f t="shared" si="23"/>
        <v>16.817337380100557</v>
      </c>
      <c r="T72" s="73"/>
      <c r="U72" s="73"/>
      <c r="V72" s="73"/>
      <c r="W72" s="73">
        <f t="shared" si="13"/>
        <v>0.98153199740710861</v>
      </c>
      <c r="X72" s="73">
        <f t="shared" si="14"/>
        <v>-1.8640665280339638E-2</v>
      </c>
      <c r="Y72" s="73"/>
      <c r="Z72" s="73"/>
      <c r="AA72" s="73"/>
      <c r="AB72" s="73"/>
      <c r="AC72" s="73"/>
      <c r="AD72" s="73"/>
      <c r="AE72" s="85"/>
    </row>
    <row r="73" spans="1:31" ht="15" x14ac:dyDescent="0.25">
      <c r="A73" s="77">
        <v>71</v>
      </c>
      <c r="B73" s="62">
        <v>27941</v>
      </c>
      <c r="C73" s="62">
        <v>34499</v>
      </c>
      <c r="D73" s="62">
        <v>62440</v>
      </c>
      <c r="E73" s="121">
        <v>2.8957374987998656E-2</v>
      </c>
      <c r="F73" s="190">
        <v>1.3482907837804158E-2</v>
      </c>
      <c r="G73" s="75">
        <f t="shared" si="15"/>
        <v>465.14683749640568</v>
      </c>
      <c r="H73" s="75">
        <f t="shared" si="16"/>
        <v>809.09801453967043</v>
      </c>
      <c r="I73" s="75">
        <f t="shared" si="17"/>
        <v>1274.2448520360761</v>
      </c>
      <c r="J73" s="73">
        <f t="shared" si="18"/>
        <v>2.0407508841064639E-2</v>
      </c>
      <c r="K73" s="73">
        <f t="shared" si="19"/>
        <v>2.0200684942081826E-2</v>
      </c>
      <c r="L73" s="73">
        <f t="shared" ref="L73:L79" si="25">((105*K73+90*(K72+K74)+45*(K71+K75)-30*(K70+K76))/315)</f>
        <v>2.0214181331377694E-2</v>
      </c>
      <c r="M73" s="73">
        <f t="shared" si="12"/>
        <v>78582.451447101892</v>
      </c>
      <c r="N73" s="73">
        <f t="shared" si="20"/>
        <v>1588.4799230158969</v>
      </c>
      <c r="O73" s="73">
        <f t="shared" si="21"/>
        <v>13612.288031895041</v>
      </c>
      <c r="P73" s="73">
        <f t="shared" si="22"/>
        <v>180297.42168510836</v>
      </c>
      <c r="Q73" s="73">
        <f t="shared" si="24"/>
        <v>77788.211485593944</v>
      </c>
      <c r="R73" s="73">
        <f>SUM(Q73:$Q$102)</f>
        <v>1267068.7112111587</v>
      </c>
      <c r="S73" s="73">
        <f t="shared" si="23"/>
        <v>16.124066987959662</v>
      </c>
      <c r="T73" s="73"/>
      <c r="U73" s="73"/>
      <c r="V73" s="73"/>
      <c r="W73" s="73">
        <f t="shared" si="13"/>
        <v>0.97979931505791817</v>
      </c>
      <c r="X73" s="73">
        <f t="shared" si="14"/>
        <v>-2.0407508841064577E-2</v>
      </c>
      <c r="Y73" s="73"/>
      <c r="Z73" s="73"/>
      <c r="AA73" s="73"/>
      <c r="AB73" s="73"/>
      <c r="AC73" s="73"/>
      <c r="AD73" s="73"/>
      <c r="AE73" s="85"/>
    </row>
    <row r="74" spans="1:31" ht="15" x14ac:dyDescent="0.25">
      <c r="A74" s="77">
        <v>72</v>
      </c>
      <c r="B74" s="62">
        <v>27815</v>
      </c>
      <c r="C74" s="62">
        <v>35058</v>
      </c>
      <c r="D74" s="62">
        <v>62873</v>
      </c>
      <c r="E74" s="121">
        <v>3.1537650657315432E-2</v>
      </c>
      <c r="F74" s="190">
        <v>1.5234969177196621E-2</v>
      </c>
      <c r="G74" s="75">
        <f t="shared" si="15"/>
        <v>534.10754941415917</v>
      </c>
      <c r="H74" s="75">
        <f t="shared" si="16"/>
        <v>877.2197530332287</v>
      </c>
      <c r="I74" s="75">
        <f t="shared" si="17"/>
        <v>1411.3273024473879</v>
      </c>
      <c r="J74" s="73">
        <f t="shared" si="18"/>
        <v>2.2447271522710668E-2</v>
      </c>
      <c r="K74" s="73">
        <f t="shared" si="19"/>
        <v>2.219720611351772E-2</v>
      </c>
      <c r="L74" s="73">
        <f t="shared" si="25"/>
        <v>2.2158046733522011E-2</v>
      </c>
      <c r="M74" s="73">
        <f t="shared" ref="M74:M102" si="26">M73*(1-L73)</f>
        <v>76993.971524085995</v>
      </c>
      <c r="N74" s="73">
        <f t="shared" si="20"/>
        <v>1706.0360192301596</v>
      </c>
      <c r="O74" s="73">
        <f t="shared" si="21"/>
        <v>13011.830998325242</v>
      </c>
      <c r="P74" s="73">
        <f t="shared" si="22"/>
        <v>166685.13365321333</v>
      </c>
      <c r="Q74" s="73">
        <f t="shared" si="24"/>
        <v>76140.953514470923</v>
      </c>
      <c r="R74" s="73">
        <f>SUM(Q74:$Q$102)</f>
        <v>1189280.4997255646</v>
      </c>
      <c r="S74" s="73">
        <f t="shared" si="23"/>
        <v>15.446410623895696</v>
      </c>
      <c r="T74" s="73"/>
      <c r="U74" s="73"/>
      <c r="V74" s="73"/>
      <c r="W74" s="73">
        <f t="shared" si="13"/>
        <v>0.97780279388648228</v>
      </c>
      <c r="X74" s="73">
        <f t="shared" si="14"/>
        <v>-2.2447271522710734E-2</v>
      </c>
      <c r="Y74" s="73"/>
      <c r="Z74" s="73"/>
      <c r="AA74" s="73"/>
      <c r="AB74" s="73"/>
      <c r="AC74" s="73"/>
      <c r="AD74" s="73"/>
      <c r="AE74" s="85"/>
    </row>
    <row r="75" spans="1:31" ht="15" x14ac:dyDescent="0.25">
      <c r="A75" s="77">
        <v>73</v>
      </c>
      <c r="B75" s="62">
        <v>26977</v>
      </c>
      <c r="C75" s="62">
        <v>35680</v>
      </c>
      <c r="D75" s="62">
        <v>62657</v>
      </c>
      <c r="E75" s="121">
        <v>3.4355661833980318E-2</v>
      </c>
      <c r="F75" s="190">
        <v>1.7230646136744476E-2</v>
      </c>
      <c r="G75" s="75">
        <f t="shared" si="15"/>
        <v>614.78945415904286</v>
      </c>
      <c r="H75" s="75">
        <f t="shared" si="16"/>
        <v>926.81268929528699</v>
      </c>
      <c r="I75" s="75">
        <f t="shared" si="17"/>
        <v>1541.60214345433</v>
      </c>
      <c r="J75" s="73">
        <f t="shared" si="18"/>
        <v>2.4603829475626504E-2</v>
      </c>
      <c r="K75" s="73">
        <f t="shared" si="19"/>
        <v>2.4303622384309942E-2</v>
      </c>
      <c r="L75" s="73">
        <f t="shared" si="25"/>
        <v>2.4328561337279377E-2</v>
      </c>
      <c r="M75" s="73">
        <f t="shared" si="26"/>
        <v>75287.935504855835</v>
      </c>
      <c r="N75" s="73">
        <f t="shared" si="20"/>
        <v>1831.6471568870184</v>
      </c>
      <c r="O75" s="73">
        <f t="shared" si="21"/>
        <v>12413.184623390891</v>
      </c>
      <c r="P75" s="73">
        <f t="shared" si="22"/>
        <v>153673.3026548881</v>
      </c>
      <c r="Q75" s="73">
        <f t="shared" si="24"/>
        <v>74372.111926412326</v>
      </c>
      <c r="R75" s="73">
        <f>SUM(Q75:$Q$102)</f>
        <v>1113139.5462110937</v>
      </c>
      <c r="S75" s="73">
        <f t="shared" si="23"/>
        <v>14.785098551935983</v>
      </c>
      <c r="T75" s="73"/>
      <c r="U75" s="73"/>
      <c r="V75" s="73"/>
      <c r="W75" s="73">
        <f t="shared" si="13"/>
        <v>0.97569637761569006</v>
      </c>
      <c r="X75" s="73">
        <f t="shared" si="14"/>
        <v>-2.4603829475626563E-2</v>
      </c>
      <c r="Y75" s="73"/>
      <c r="Z75" s="73"/>
      <c r="AA75" s="73"/>
      <c r="AB75" s="73"/>
      <c r="AC75" s="73"/>
      <c r="AD75" s="73"/>
      <c r="AE75" s="85"/>
    </row>
    <row r="76" spans="1:31" ht="15" x14ac:dyDescent="0.25">
      <c r="A76" s="77">
        <v>74</v>
      </c>
      <c r="B76" s="62">
        <v>25789</v>
      </c>
      <c r="C76" s="62">
        <v>34820</v>
      </c>
      <c r="D76" s="62">
        <v>60609</v>
      </c>
      <c r="E76" s="121">
        <v>3.7442175705939447E-2</v>
      </c>
      <c r="F76" s="190">
        <v>1.948720870639252E-2</v>
      </c>
      <c r="G76" s="75">
        <f t="shared" si="15"/>
        <v>678.54460715658752</v>
      </c>
      <c r="H76" s="75">
        <f t="shared" si="16"/>
        <v>965.59626928047237</v>
      </c>
      <c r="I76" s="75">
        <f t="shared" si="17"/>
        <v>1644.1408764370599</v>
      </c>
      <c r="J76" s="73">
        <f t="shared" si="18"/>
        <v>2.7127008801284627E-2</v>
      </c>
      <c r="K76" s="73">
        <f t="shared" si="19"/>
        <v>2.6762376069738747E-2</v>
      </c>
      <c r="L76" s="73">
        <f t="shared" si="25"/>
        <v>2.6770939988992572E-2</v>
      </c>
      <c r="M76" s="73">
        <f t="shared" si="26"/>
        <v>73456.288347968817</v>
      </c>
      <c r="N76" s="73">
        <f t="shared" si="20"/>
        <v>1966.4938871776103</v>
      </c>
      <c r="O76" s="73">
        <f t="shared" si="21"/>
        <v>11815.794829160735</v>
      </c>
      <c r="P76" s="73">
        <f t="shared" si="22"/>
        <v>141260.1180314972</v>
      </c>
      <c r="Q76" s="73">
        <f t="shared" si="24"/>
        <v>72473.041404380012</v>
      </c>
      <c r="R76" s="73">
        <f>SUM(Q76:$Q$102)</f>
        <v>1038767.434284681</v>
      </c>
      <c r="S76" s="73">
        <f t="shared" si="23"/>
        <v>14.141300324949029</v>
      </c>
      <c r="T76" s="73"/>
      <c r="U76" s="73"/>
      <c r="V76" s="73"/>
      <c r="W76" s="73">
        <f t="shared" si="13"/>
        <v>0.97323762393026125</v>
      </c>
      <c r="X76" s="73">
        <f t="shared" si="14"/>
        <v>-2.7127008801284637E-2</v>
      </c>
      <c r="Y76" s="73"/>
      <c r="Z76" s="73"/>
      <c r="AA76" s="73"/>
      <c r="AB76" s="73"/>
      <c r="AC76" s="73"/>
      <c r="AD76" s="73"/>
      <c r="AE76" s="85"/>
    </row>
    <row r="77" spans="1:31" ht="15" x14ac:dyDescent="0.25">
      <c r="A77" s="77">
        <v>75</v>
      </c>
      <c r="B77" s="62">
        <v>24167</v>
      </c>
      <c r="C77" s="62">
        <v>33213</v>
      </c>
      <c r="D77" s="62">
        <v>57380</v>
      </c>
      <c r="E77" s="121">
        <v>4.0858236822570212E-2</v>
      </c>
      <c r="F77" s="190">
        <v>2.2035499225193877E-2</v>
      </c>
      <c r="G77" s="75">
        <f t="shared" si="15"/>
        <v>731.86503576636426</v>
      </c>
      <c r="H77" s="75">
        <f t="shared" si="16"/>
        <v>987.42100929105436</v>
      </c>
      <c r="I77" s="75">
        <f t="shared" si="17"/>
        <v>1719.2860450574185</v>
      </c>
      <c r="J77" s="73">
        <f t="shared" si="18"/>
        <v>2.9963158679982897E-2</v>
      </c>
      <c r="K77" s="73">
        <f t="shared" si="19"/>
        <v>2.951871329843847E-2</v>
      </c>
      <c r="L77" s="73">
        <f t="shared" si="25"/>
        <v>2.949700185497486E-2</v>
      </c>
      <c r="M77" s="73">
        <f t="shared" si="26"/>
        <v>71489.794460791207</v>
      </c>
      <c r="N77" s="73">
        <f t="shared" si="20"/>
        <v>2108.7345998217352</v>
      </c>
      <c r="O77" s="73">
        <f t="shared" si="21"/>
        <v>11218.999897431244</v>
      </c>
      <c r="P77" s="73">
        <f t="shared" si="22"/>
        <v>129444.32320233648</v>
      </c>
      <c r="Q77" s="73">
        <f t="shared" si="24"/>
        <v>70435.427160880339</v>
      </c>
      <c r="R77" s="73">
        <f>SUM(Q77:$Q$102)</f>
        <v>966294.39288030099</v>
      </c>
      <c r="S77" s="73">
        <f t="shared" si="23"/>
        <v>13.516536173708936</v>
      </c>
      <c r="T77" s="73"/>
      <c r="U77" s="73"/>
      <c r="V77" s="73"/>
      <c r="W77" s="73">
        <f t="shared" si="13"/>
        <v>0.97048128670156153</v>
      </c>
      <c r="X77" s="73">
        <f t="shared" si="14"/>
        <v>-2.9963158679982803E-2</v>
      </c>
      <c r="Y77" s="73"/>
      <c r="Z77" s="73"/>
      <c r="AA77" s="73"/>
      <c r="AB77" s="73"/>
      <c r="AC77" s="73"/>
      <c r="AD77" s="73"/>
      <c r="AE77" s="85"/>
    </row>
    <row r="78" spans="1:31" ht="15" x14ac:dyDescent="0.25">
      <c r="A78" s="77">
        <v>76</v>
      </c>
      <c r="B78" s="62">
        <v>22750</v>
      </c>
      <c r="C78" s="62">
        <v>31973</v>
      </c>
      <c r="D78" s="62">
        <v>54723</v>
      </c>
      <c r="E78" s="121">
        <v>4.4697047017101622E-2</v>
      </c>
      <c r="F78" s="190">
        <v>2.4926877533866316E-2</v>
      </c>
      <c r="G78" s="75">
        <f t="shared" si="15"/>
        <v>796.98705539030766</v>
      </c>
      <c r="H78" s="75">
        <f t="shared" si="16"/>
        <v>1016.8578196390619</v>
      </c>
      <c r="I78" s="75">
        <f t="shared" si="17"/>
        <v>1813.8448750293696</v>
      </c>
      <c r="J78" s="73">
        <f t="shared" si="18"/>
        <v>3.314593269793998E-2</v>
      </c>
      <c r="K78" s="73">
        <f t="shared" si="19"/>
        <v>3.2602625621309778E-2</v>
      </c>
      <c r="L78" s="73">
        <f t="shared" si="25"/>
        <v>3.2567707097860929E-2</v>
      </c>
      <c r="M78" s="73">
        <f t="shared" si="26"/>
        <v>69381.059860969472</v>
      </c>
      <c r="N78" s="73">
        <f t="shared" si="20"/>
        <v>2259.5820356912154</v>
      </c>
      <c r="O78" s="73">
        <f t="shared" si="21"/>
        <v>10622.510279654391</v>
      </c>
      <c r="P78" s="73">
        <f t="shared" si="22"/>
        <v>118225.32330490525</v>
      </c>
      <c r="Q78" s="73">
        <f t="shared" si="24"/>
        <v>68251.268843123864</v>
      </c>
      <c r="R78" s="73">
        <f>SUM(Q78:$Q$102)</f>
        <v>895858.9657194207</v>
      </c>
      <c r="S78" s="73">
        <f t="shared" si="23"/>
        <v>12.912154520478706</v>
      </c>
      <c r="T78" s="73">
        <f>IF(U78=$U$62,1,0)</f>
        <v>1</v>
      </c>
      <c r="U78" s="73">
        <f>ABS(W78-V78)</f>
        <v>2.8820304092465054E-3</v>
      </c>
      <c r="V78" s="73">
        <f>$W$2^($AC$62+$AE$62*$AD$62^A77)</f>
        <v>0.97027940478793673</v>
      </c>
      <c r="W78" s="73">
        <f t="shared" si="13"/>
        <v>0.96739737437869022</v>
      </c>
      <c r="X78" s="73">
        <f t="shared" si="14"/>
        <v>-3.3145932697939862E-2</v>
      </c>
      <c r="Y78" s="73"/>
      <c r="Z78" s="73"/>
      <c r="AA78" s="73"/>
      <c r="AB78" s="73"/>
      <c r="AC78" s="73"/>
      <c r="AD78" s="73"/>
      <c r="AE78" s="85"/>
    </row>
    <row r="79" spans="1:31" ht="15" x14ac:dyDescent="0.25">
      <c r="A79" s="77">
        <v>77</v>
      </c>
      <c r="B79" s="62">
        <v>21479</v>
      </c>
      <c r="C79" s="62">
        <v>31392</v>
      </c>
      <c r="D79" s="62">
        <v>52871</v>
      </c>
      <c r="E79" s="121">
        <v>4.9078937560701946E-2</v>
      </c>
      <c r="F79" s="190">
        <v>2.8238479174162105E-2</v>
      </c>
      <c r="G79" s="75">
        <f t="shared" si="15"/>
        <v>886.46233823529678</v>
      </c>
      <c r="H79" s="75">
        <f t="shared" si="16"/>
        <v>1054.1664998663171</v>
      </c>
      <c r="I79" s="75">
        <f t="shared" si="17"/>
        <v>1940.6288381016138</v>
      </c>
      <c r="J79" s="73">
        <f t="shared" si="18"/>
        <v>3.670497698363212E-2</v>
      </c>
      <c r="K79" s="73">
        <f t="shared" si="19"/>
        <v>3.6039516068068211E-2</v>
      </c>
      <c r="L79" s="73">
        <f t="shared" si="25"/>
        <v>3.604060401061028E-2</v>
      </c>
      <c r="M79" s="73">
        <f t="shared" si="26"/>
        <v>67121.477825278256</v>
      </c>
      <c r="N79" s="73">
        <f t="shared" si="20"/>
        <v>2419.0986029078122</v>
      </c>
      <c r="O79" s="73">
        <f t="shared" si="21"/>
        <v>10025.911684119599</v>
      </c>
      <c r="P79" s="73">
        <f t="shared" si="22"/>
        <v>107602.81302525084</v>
      </c>
      <c r="Q79" s="73">
        <f t="shared" si="24"/>
        <v>65911.928523824346</v>
      </c>
      <c r="R79" s="73">
        <f>SUM(Q79:$Q$102)</f>
        <v>827607.69687629689</v>
      </c>
      <c r="S79" s="73">
        <f t="shared" si="23"/>
        <v>12.32999814203459</v>
      </c>
      <c r="T79" s="73">
        <f>IF(T78=1,1,IF(U79=$U$62,1,T78))</f>
        <v>1</v>
      </c>
      <c r="U79" s="73">
        <f t="shared" ref="U79:U87" si="27">ABS(W79-V79)</f>
        <v>3.09892331768713E-3</v>
      </c>
      <c r="V79" s="73">
        <f t="shared" ref="V79:V103" si="28">$W$2^($AC$62+$AE$62*$AD$62^A78)</f>
        <v>0.96705940724961892</v>
      </c>
      <c r="W79" s="73">
        <f t="shared" si="13"/>
        <v>0.96396048393193179</v>
      </c>
      <c r="X79" s="73">
        <f t="shared" si="14"/>
        <v>-3.6704976983632072E-2</v>
      </c>
      <c r="Y79" s="73"/>
      <c r="Z79" s="73"/>
      <c r="AA79" s="73"/>
      <c r="AB79" s="73"/>
      <c r="AC79" s="73"/>
      <c r="AD79" s="73"/>
      <c r="AE79" s="85"/>
    </row>
    <row r="80" spans="1:31" ht="15" x14ac:dyDescent="0.25">
      <c r="A80" s="77">
        <v>78</v>
      </c>
      <c r="B80" s="62">
        <v>19730</v>
      </c>
      <c r="C80" s="62">
        <v>29989</v>
      </c>
      <c r="D80" s="62">
        <v>49719</v>
      </c>
      <c r="E80" s="121">
        <v>5.4140819448757919E-2</v>
      </c>
      <c r="F80" s="190">
        <v>3.2075812707643321E-2</v>
      </c>
      <c r="G80" s="75">
        <f t="shared" si="15"/>
        <v>961.9215472895155</v>
      </c>
      <c r="H80" s="75">
        <f t="shared" si="16"/>
        <v>1068.1983677239937</v>
      </c>
      <c r="I80" s="75">
        <f t="shared" si="17"/>
        <v>2030.1199150135092</v>
      </c>
      <c r="J80" s="73">
        <f t="shared" si="18"/>
        <v>4.0831873428940832E-2</v>
      </c>
      <c r="K80" s="73">
        <f t="shared" si="19"/>
        <v>4.0009483705493731E-2</v>
      </c>
      <c r="L80">
        <f>IF(T78=1,1-V78,((105*K78+90*(K77+K79)+45*(K76+K80)-30*(K75+K81))/315))</f>
        <v>2.9720595212063272E-2</v>
      </c>
      <c r="M80" s="73">
        <f t="shared" si="26"/>
        <v>64702.379222370444</v>
      </c>
      <c r="N80" s="73">
        <f t="shared" si="20"/>
        <v>1922.9932221254858</v>
      </c>
      <c r="O80" s="73">
        <f t="shared" si="21"/>
        <v>9428.8505085530687</v>
      </c>
      <c r="P80" s="73">
        <f t="shared" si="22"/>
        <v>97576.901341131233</v>
      </c>
      <c r="Q80" s="73">
        <f t="shared" si="24"/>
        <v>63740.882611307701</v>
      </c>
      <c r="R80" s="73">
        <f>SUM(Q80:$Q$102)</f>
        <v>761695.76835247257</v>
      </c>
      <c r="S80" s="73">
        <f t="shared" si="23"/>
        <v>11.772299218467085</v>
      </c>
      <c r="T80" s="73">
        <f t="shared" ref="T80:T87" si="29">IF(T79=1,1,IF(U80=$U$62,1,T79))</f>
        <v>1</v>
      </c>
      <c r="U80" s="73">
        <f t="shared" si="27"/>
        <v>3.4367701862564326E-3</v>
      </c>
      <c r="V80" s="73">
        <f t="shared" si="28"/>
        <v>0.9634272864807627</v>
      </c>
      <c r="W80" s="73">
        <f t="shared" si="13"/>
        <v>0.95999051629450627</v>
      </c>
      <c r="X80" s="73">
        <f>LN(W80)</f>
        <v>-4.0831873428940693E-2</v>
      </c>
      <c r="Y80" s="73"/>
      <c r="Z80" s="73"/>
      <c r="AA80" s="73"/>
      <c r="AB80" s="73"/>
      <c r="AC80" s="73"/>
      <c r="AD80" s="73"/>
      <c r="AE80" s="85"/>
    </row>
    <row r="81" spans="1:31" ht="15" x14ac:dyDescent="0.25">
      <c r="A81" s="77">
        <v>79</v>
      </c>
      <c r="B81" s="62">
        <v>17550</v>
      </c>
      <c r="C81" s="62">
        <v>27508</v>
      </c>
      <c r="D81" s="62">
        <v>45058</v>
      </c>
      <c r="E81" s="121">
        <v>6.0022249130432581E-2</v>
      </c>
      <c r="F81" s="190">
        <v>3.6572126576940034E-2</v>
      </c>
      <c r="G81" s="75">
        <f t="shared" si="15"/>
        <v>1006.0260578784664</v>
      </c>
      <c r="H81" s="75">
        <f t="shared" si="16"/>
        <v>1053.3904722390919</v>
      </c>
      <c r="I81" s="75">
        <f t="shared" si="17"/>
        <v>2059.4165301175581</v>
      </c>
      <c r="J81" s="73">
        <f t="shared" si="18"/>
        <v>4.5705901951208619E-2</v>
      </c>
      <c r="K81" s="73">
        <f t="shared" si="19"/>
        <v>4.4677120525103198E-2</v>
      </c>
      <c r="L81" s="73">
        <f t="shared" ref="L81:L102" si="30">IF(T79=1,1-V79,((105*K79+90*(K78+K80)+45*(K77+K81)-30*(K76+K82))/315))</f>
        <v>3.2940592750381081E-2</v>
      </c>
      <c r="M81" s="73">
        <f t="shared" si="26"/>
        <v>62779.386000244958</v>
      </c>
      <c r="N81" s="73">
        <f t="shared" si="20"/>
        <v>2067.9901873530471</v>
      </c>
      <c r="O81" s="73">
        <f t="shared" si="21"/>
        <v>8925.4823992910333</v>
      </c>
      <c r="P81" s="73">
        <f t="shared" si="22"/>
        <v>88148.05083257817</v>
      </c>
      <c r="Q81" s="73">
        <f t="shared" si="24"/>
        <v>61745.390906568435</v>
      </c>
      <c r="R81" s="73">
        <f>SUM(Q81:$Q$102)</f>
        <v>697954.88574116491</v>
      </c>
      <c r="S81" s="73">
        <f t="shared" si="23"/>
        <v>11.117580629706088</v>
      </c>
      <c r="T81" s="73">
        <f t="shared" si="29"/>
        <v>1</v>
      </c>
      <c r="U81" s="73">
        <f t="shared" si="27"/>
        <v>4.0093315459677203E-3</v>
      </c>
      <c r="V81" s="73">
        <f t="shared" si="28"/>
        <v>0.95933221102086452</v>
      </c>
      <c r="W81" s="73">
        <f t="shared" si="13"/>
        <v>0.9553228794748968</v>
      </c>
      <c r="X81" s="73">
        <f t="shared" ref="X81:X102" si="31">LN(W81)</f>
        <v>-4.5705901951208404E-2</v>
      </c>
      <c r="Y81" s="84"/>
      <c r="Z81" s="84"/>
      <c r="AA81" s="73"/>
      <c r="AB81" s="73"/>
      <c r="AC81" s="73"/>
      <c r="AD81" s="73"/>
      <c r="AE81" s="85"/>
    </row>
    <row r="82" spans="1:31" ht="15" x14ac:dyDescent="0.25">
      <c r="A82" s="77">
        <v>80</v>
      </c>
      <c r="B82" s="62">
        <v>14900</v>
      </c>
      <c r="C82" s="62">
        <v>24286</v>
      </c>
      <c r="D82" s="62">
        <v>39186</v>
      </c>
      <c r="E82" s="121">
        <v>6.685022863333176E-2</v>
      </c>
      <c r="F82" s="190">
        <v>4.1884085218544823E-2</v>
      </c>
      <c r="G82" s="75">
        <f t="shared" si="15"/>
        <v>1017.1968936175796</v>
      </c>
      <c r="H82" s="75">
        <f t="shared" si="16"/>
        <v>996.0684066366432</v>
      </c>
      <c r="I82" s="75">
        <f t="shared" si="17"/>
        <v>2013.2653002542229</v>
      </c>
      <c r="J82" s="73">
        <f t="shared" si="18"/>
        <v>5.1377157664834965E-2</v>
      </c>
      <c r="K82" s="73">
        <f t="shared" si="19"/>
        <v>5.0079666772815057E-2</v>
      </c>
      <c r="L82" s="73">
        <f t="shared" si="30"/>
        <v>3.6572713519237299E-2</v>
      </c>
      <c r="M82" s="73">
        <f t="shared" si="26"/>
        <v>60711.395812891911</v>
      </c>
      <c r="N82" s="73">
        <f t="shared" si="20"/>
        <v>2220.3804864179183</v>
      </c>
      <c r="O82" s="73">
        <f t="shared" si="21"/>
        <v>8420.9480180246737</v>
      </c>
      <c r="P82" s="73">
        <f t="shared" si="22"/>
        <v>79222.568433287117</v>
      </c>
      <c r="Q82" s="73">
        <f t="shared" si="24"/>
        <v>59601.205569682948</v>
      </c>
      <c r="R82" s="73">
        <f>SUM(Q82:$Q$102)</f>
        <v>636209.49483459641</v>
      </c>
      <c r="S82" s="73">
        <f t="shared" si="23"/>
        <v>10.479243415772347</v>
      </c>
      <c r="T82" s="73">
        <f t="shared" si="29"/>
        <v>1</v>
      </c>
      <c r="U82" s="73">
        <f t="shared" si="27"/>
        <v>4.797282508847478E-3</v>
      </c>
      <c r="V82" s="73">
        <f t="shared" si="28"/>
        <v>0.95471761573603242</v>
      </c>
      <c r="W82" s="73">
        <f t="shared" si="13"/>
        <v>0.94992033322718494</v>
      </c>
      <c r="X82" s="73">
        <f t="shared" si="31"/>
        <v>-5.1377157664834826E-2</v>
      </c>
      <c r="Y82" s="73"/>
      <c r="Z82" s="73"/>
      <c r="AA82" s="73"/>
      <c r="AB82" s="73"/>
      <c r="AC82" s="73"/>
      <c r="AD82" s="73"/>
      <c r="AE82" s="85"/>
    </row>
    <row r="83" spans="1:31" ht="15" x14ac:dyDescent="0.25">
      <c r="A83" s="77">
        <v>81</v>
      </c>
      <c r="B83" s="62">
        <v>13497</v>
      </c>
      <c r="C83" s="62">
        <v>22717</v>
      </c>
      <c r="D83" s="62">
        <v>36214</v>
      </c>
      <c r="E83" s="121">
        <v>7.4724708909974402E-2</v>
      </c>
      <c r="F83" s="190">
        <v>4.8183100562255186E-2</v>
      </c>
      <c r="G83" s="75">
        <f t="shared" si="15"/>
        <v>1094.5754954727511</v>
      </c>
      <c r="H83" s="75">
        <f t="shared" si="16"/>
        <v>1008.5593961579245</v>
      </c>
      <c r="I83" s="75">
        <f t="shared" si="17"/>
        <v>2103.1348916306756</v>
      </c>
      <c r="J83" s="73">
        <f t="shared" si="18"/>
        <v>5.8075188922258672E-2</v>
      </c>
      <c r="K83" s="73">
        <f t="shared" si="19"/>
        <v>5.642100191840238E-2</v>
      </c>
      <c r="L83" s="73">
        <f t="shared" si="30"/>
        <v>4.0667788979135477E-2</v>
      </c>
      <c r="M83" s="73">
        <f t="shared" si="26"/>
        <v>58491.015326473993</v>
      </c>
      <c r="N83" s="73">
        <f t="shared" si="20"/>
        <v>2378.7002684724212</v>
      </c>
      <c r="O83" s="73">
        <f t="shared" si="21"/>
        <v>7915.0937547327503</v>
      </c>
      <c r="P83" s="73">
        <f t="shared" si="22"/>
        <v>70801.620415262441</v>
      </c>
      <c r="Q83" s="73">
        <f t="shared" si="24"/>
        <v>57301.665192237779</v>
      </c>
      <c r="R83" s="73">
        <f>SUM(Q83:$Q$102)</f>
        <v>576608.28926491342</v>
      </c>
      <c r="S83" s="73">
        <f t="shared" si="23"/>
        <v>9.8580659960595867</v>
      </c>
      <c r="T83" s="73">
        <f t="shared" si="29"/>
        <v>1</v>
      </c>
      <c r="U83" s="73">
        <f t="shared" si="27"/>
        <v>5.9417092427440643E-3</v>
      </c>
      <c r="V83" s="73">
        <f t="shared" si="28"/>
        <v>0.94952070732434168</v>
      </c>
      <c r="W83" s="73">
        <f t="shared" si="13"/>
        <v>0.94357899808159762</v>
      </c>
      <c r="X83" s="73">
        <f t="shared" si="31"/>
        <v>-5.8075188922258533E-2</v>
      </c>
      <c r="Y83" s="73"/>
      <c r="Z83" s="73"/>
      <c r="AA83" s="73"/>
      <c r="AB83" s="73"/>
      <c r="AC83" s="73"/>
      <c r="AD83" s="73"/>
      <c r="AE83" s="85"/>
    </row>
    <row r="84" spans="1:31" ht="15" x14ac:dyDescent="0.25">
      <c r="A84" s="77">
        <v>82</v>
      </c>
      <c r="B84" s="62">
        <v>11690</v>
      </c>
      <c r="C84" s="62">
        <v>20782</v>
      </c>
      <c r="D84" s="62">
        <v>32472</v>
      </c>
      <c r="E84" s="121">
        <v>8.3706774708992113E-2</v>
      </c>
      <c r="F84" s="190">
        <v>5.5641481945103551E-2</v>
      </c>
      <c r="G84" s="75">
        <f t="shared" si="15"/>
        <v>1156.341277783142</v>
      </c>
      <c r="H84" s="75">
        <f t="shared" si="16"/>
        <v>978.53219634811785</v>
      </c>
      <c r="I84" s="75">
        <f t="shared" si="17"/>
        <v>2134.8734741312601</v>
      </c>
      <c r="J84" s="73">
        <f t="shared" si="18"/>
        <v>6.574505648347069E-2</v>
      </c>
      <c r="K84" s="73">
        <f t="shared" si="19"/>
        <v>6.3630444788848495E-2</v>
      </c>
      <c r="L84" s="73">
        <f t="shared" si="30"/>
        <v>4.5282384263967579E-2</v>
      </c>
      <c r="M84" s="73">
        <f t="shared" si="26"/>
        <v>56112.315058001572</v>
      </c>
      <c r="N84" s="73">
        <f t="shared" si="20"/>
        <v>2540.8994123972443</v>
      </c>
      <c r="O84" s="73">
        <f t="shared" si="21"/>
        <v>7408.0042850392256</v>
      </c>
      <c r="P84" s="73">
        <f t="shared" si="22"/>
        <v>62886.526660529693</v>
      </c>
      <c r="Q84" s="73">
        <f t="shared" si="24"/>
        <v>54841.865351802946</v>
      </c>
      <c r="R84" s="73">
        <f>SUM(Q84:$Q$102)</f>
        <v>519306.62407267571</v>
      </c>
      <c r="S84" s="73">
        <f t="shared" si="23"/>
        <v>9.2547709631278696</v>
      </c>
      <c r="T84" s="73">
        <f t="shared" si="29"/>
        <v>1</v>
      </c>
      <c r="U84" s="73">
        <f t="shared" si="27"/>
        <v>7.302417777356629E-3</v>
      </c>
      <c r="V84" s="73">
        <f t="shared" si="28"/>
        <v>0.94367197298850813</v>
      </c>
      <c r="W84" s="73">
        <f t="shared" si="13"/>
        <v>0.93636955521115151</v>
      </c>
      <c r="X84" s="73">
        <f t="shared" si="31"/>
        <v>-6.574505648347051E-2</v>
      </c>
      <c r="Y84" s="73"/>
      <c r="Z84" s="73"/>
      <c r="AA84" s="73"/>
      <c r="AB84" s="73"/>
      <c r="AC84" s="73"/>
      <c r="AD84" s="73"/>
      <c r="AE84" s="85"/>
    </row>
    <row r="85" spans="1:31" ht="15" x14ac:dyDescent="0.25">
      <c r="A85" s="77">
        <v>83</v>
      </c>
      <c r="B85" s="62">
        <v>9009</v>
      </c>
      <c r="C85" s="62">
        <v>16840</v>
      </c>
      <c r="D85" s="62">
        <v>25849</v>
      </c>
      <c r="E85" s="121">
        <v>9.3811337190161243E-2</v>
      </c>
      <c r="F85" s="190">
        <v>6.4412881708326361E-2</v>
      </c>
      <c r="G85" s="75">
        <f t="shared" si="15"/>
        <v>1084.7129279682158</v>
      </c>
      <c r="H85" s="75">
        <f t="shared" si="16"/>
        <v>845.14633674616266</v>
      </c>
      <c r="I85" s="75">
        <f t="shared" si="17"/>
        <v>1929.8592647143785</v>
      </c>
      <c r="J85" s="73">
        <f t="shared" si="18"/>
        <v>7.4658952559649439E-2</v>
      </c>
      <c r="K85" s="73">
        <f t="shared" si="19"/>
        <v>7.1940055169518957E-2</v>
      </c>
      <c r="L85" s="73">
        <f t="shared" si="30"/>
        <v>5.0479292675658316E-2</v>
      </c>
      <c r="M85" s="73">
        <f t="shared" si="26"/>
        <v>53571.415645604327</v>
      </c>
      <c r="N85" s="73">
        <f t="shared" si="20"/>
        <v>2704.2471694238047</v>
      </c>
      <c r="O85" s="73">
        <f t="shared" si="21"/>
        <v>6900.0509154877673</v>
      </c>
      <c r="P85" s="73">
        <f t="shared" si="22"/>
        <v>55478.522375490473</v>
      </c>
      <c r="Q85" s="73">
        <f t="shared" si="24"/>
        <v>52219.292060892425</v>
      </c>
      <c r="R85" s="73">
        <f>SUM(Q85:$Q$102)</f>
        <v>464464.75872087281</v>
      </c>
      <c r="S85" s="73">
        <f t="shared" si="23"/>
        <v>8.6700109213743239</v>
      </c>
      <c r="T85" s="73">
        <f t="shared" si="29"/>
        <v>1</v>
      </c>
      <c r="U85" s="73">
        <f t="shared" si="27"/>
        <v>9.034764791091332E-3</v>
      </c>
      <c r="V85" s="73">
        <f t="shared" si="28"/>
        <v>0.93709470962157237</v>
      </c>
      <c r="W85" s="73">
        <f t="shared" si="13"/>
        <v>0.92805994483048104</v>
      </c>
      <c r="X85" s="73">
        <f t="shared" si="31"/>
        <v>-7.4658952559649203E-2</v>
      </c>
      <c r="Y85" s="73"/>
      <c r="Z85" s="73"/>
      <c r="AA85" s="73"/>
      <c r="AB85" s="73"/>
      <c r="AC85" s="73"/>
      <c r="AD85" s="73"/>
      <c r="AE85" s="85"/>
    </row>
    <row r="86" spans="1:31" ht="15" x14ac:dyDescent="0.25">
      <c r="A86" s="77">
        <v>84</v>
      </c>
      <c r="B86" s="62">
        <v>7374</v>
      </c>
      <c r="C86" s="62">
        <v>14699</v>
      </c>
      <c r="D86" s="62">
        <v>22073</v>
      </c>
      <c r="E86" s="121">
        <v>0.10500527243978425</v>
      </c>
      <c r="F86" s="190">
        <v>7.460773976441018E-2</v>
      </c>
      <c r="G86" s="75">
        <f t="shared" si="15"/>
        <v>1096.6591667970652</v>
      </c>
      <c r="H86" s="75">
        <f t="shared" si="16"/>
        <v>774.30887897096909</v>
      </c>
      <c r="I86" s="75">
        <f t="shared" si="17"/>
        <v>1870.9680457680342</v>
      </c>
      <c r="J86" s="73">
        <f t="shared" si="18"/>
        <v>8.4762743884747624E-2</v>
      </c>
      <c r="K86" s="73">
        <f t="shared" si="19"/>
        <v>8.1269767088347766E-2</v>
      </c>
      <c r="L86" s="73">
        <f t="shared" si="30"/>
        <v>5.6328027011491866E-2</v>
      </c>
      <c r="M86" s="73">
        <f t="shared" si="26"/>
        <v>50867.168476180523</v>
      </c>
      <c r="N86" s="73">
        <f t="shared" si="20"/>
        <v>2865.247239924407</v>
      </c>
      <c r="O86" s="73">
        <f t="shared" si="21"/>
        <v>6391.9426593638209</v>
      </c>
      <c r="P86" s="73">
        <f t="shared" si="22"/>
        <v>48578.471460002707</v>
      </c>
      <c r="Q86" s="73">
        <f t="shared" si="24"/>
        <v>49434.544856218316</v>
      </c>
      <c r="R86" s="73">
        <f>SUM(Q86:$Q$102)</f>
        <v>412245.4666599803</v>
      </c>
      <c r="S86" s="73">
        <f t="shared" si="23"/>
        <v>8.1043525521382573</v>
      </c>
      <c r="T86" s="73">
        <f t="shared" si="29"/>
        <v>1</v>
      </c>
      <c r="U86" s="73">
        <f t="shared" si="27"/>
        <v>1.0974364000097103E-2</v>
      </c>
      <c r="V86" s="73">
        <f t="shared" si="28"/>
        <v>0.92970459691174934</v>
      </c>
      <c r="W86" s="73">
        <f t="shared" si="13"/>
        <v>0.91873023291165223</v>
      </c>
      <c r="X86" s="73">
        <f t="shared" si="31"/>
        <v>-8.4762743884747471E-2</v>
      </c>
      <c r="Y86" s="73"/>
      <c r="Z86" s="73"/>
      <c r="AA86" s="73"/>
      <c r="AB86" s="73"/>
      <c r="AC86" s="73"/>
      <c r="AD86" s="73"/>
      <c r="AE86" s="85"/>
    </row>
    <row r="87" spans="1:31" x14ac:dyDescent="0.3">
      <c r="A87" s="77">
        <v>85</v>
      </c>
      <c r="B87" s="62">
        <v>6766</v>
      </c>
      <c r="C87" s="62">
        <v>14120</v>
      </c>
      <c r="D87" s="62">
        <v>20886</v>
      </c>
      <c r="E87" s="121">
        <v>0.11721015601065338</v>
      </c>
      <c r="F87" s="190">
        <v>8.6266613906492887E-2</v>
      </c>
      <c r="G87" s="75">
        <f t="shared" si="15"/>
        <v>1218.0845883596796</v>
      </c>
      <c r="H87" s="75">
        <f t="shared" si="16"/>
        <v>793.04391556808071</v>
      </c>
      <c r="I87" s="75">
        <f t="shared" si="17"/>
        <v>2011.1285039277604</v>
      </c>
      <c r="J87" s="73">
        <f t="shared" si="18"/>
        <v>9.6290745184705567E-2</v>
      </c>
      <c r="K87" s="73">
        <f t="shared" si="19"/>
        <v>9.1800077075678499E-2</v>
      </c>
      <c r="L87" s="73">
        <f t="shared" si="30"/>
        <v>6.2905290378427625E-2</v>
      </c>
      <c r="M87" s="73">
        <f t="shared" si="26"/>
        <v>48001.921236256116</v>
      </c>
      <c r="N87" s="73">
        <f t="shared" si="20"/>
        <v>3019.5747940891015</v>
      </c>
      <c r="O87" s="73">
        <f t="shared" si="21"/>
        <v>5884.7776981378229</v>
      </c>
      <c r="P87" s="73">
        <f t="shared" si="22"/>
        <v>42186.528800638887</v>
      </c>
      <c r="Q87" s="73">
        <f t="shared" si="24"/>
        <v>46492.133839211565</v>
      </c>
      <c r="R87" s="73">
        <f>SUM(Q87:$Q$102)</f>
        <v>362810.92180376197</v>
      </c>
      <c r="S87" s="73">
        <f t="shared" si="23"/>
        <v>7.5582583459123898</v>
      </c>
      <c r="T87" s="73">
        <f t="shared" si="29"/>
        <v>1</v>
      </c>
      <c r="U87" s="73">
        <f t="shared" si="27"/>
        <v>1.32094223582927E-2</v>
      </c>
      <c r="V87" s="73">
        <f t="shared" si="28"/>
        <v>0.9214093452826142</v>
      </c>
      <c r="W87" s="73">
        <f t="shared" si="13"/>
        <v>0.9081999229243215</v>
      </c>
      <c r="X87" s="73">
        <f t="shared" si="31"/>
        <v>-9.6290745184705331E-2</v>
      </c>
      <c r="Y87" s="73"/>
      <c r="Z87" s="73"/>
      <c r="AA87" s="73"/>
      <c r="AB87" s="73"/>
      <c r="AC87" s="73"/>
      <c r="AD87" s="73"/>
      <c r="AE87" s="85"/>
    </row>
    <row r="88" spans="1:31" x14ac:dyDescent="0.3">
      <c r="A88" s="77">
        <v>86</v>
      </c>
      <c r="B88" s="62">
        <v>5572</v>
      </c>
      <c r="C88" s="62">
        <v>11871</v>
      </c>
      <c r="D88" s="62">
        <v>17443</v>
      </c>
      <c r="E88" s="121">
        <v>0.1303067298874695</v>
      </c>
      <c r="F88" s="190">
        <v>9.9336834904694221E-2</v>
      </c>
      <c r="G88" s="75">
        <f t="shared" si="15"/>
        <v>1179.2275671536252</v>
      </c>
      <c r="H88" s="75">
        <f t="shared" si="16"/>
        <v>726.06909893298007</v>
      </c>
      <c r="I88" s="75">
        <f t="shared" si="17"/>
        <v>1905.2966660866052</v>
      </c>
      <c r="J88" s="73">
        <f t="shared" si="18"/>
        <v>0.10922987250396178</v>
      </c>
      <c r="K88" s="73">
        <f t="shared" si="19"/>
        <v>0.10347569247779764</v>
      </c>
      <c r="L88" s="73">
        <f t="shared" si="30"/>
        <v>7.0295403088250663E-2</v>
      </c>
      <c r="M88" s="73">
        <f t="shared" si="26"/>
        <v>44982.346442167014</v>
      </c>
      <c r="N88" s="73">
        <f t="shared" si="20"/>
        <v>3162.0521750074695</v>
      </c>
      <c r="O88" s="73">
        <f t="shared" si="21"/>
        <v>5380.0917543648475</v>
      </c>
      <c r="P88" s="73">
        <f t="shared" si="22"/>
        <v>36301.751102501061</v>
      </c>
      <c r="Q88" s="73">
        <f t="shared" si="24"/>
        <v>43401.320354663279</v>
      </c>
      <c r="R88" s="73">
        <f>SUM(Q88:$Q$102)</f>
        <v>316318.78796455037</v>
      </c>
      <c r="S88" s="73">
        <f t="shared" si="23"/>
        <v>7.0320650873834625</v>
      </c>
      <c r="T88" s="73">
        <f>T87</f>
        <v>1</v>
      </c>
      <c r="U88" s="73"/>
      <c r="V88" s="73">
        <f t="shared" si="28"/>
        <v>0.91210845875491064</v>
      </c>
      <c r="W88" s="73">
        <f t="shared" si="13"/>
        <v>0.89652430752220236</v>
      </c>
      <c r="X88" s="73">
        <f t="shared" si="31"/>
        <v>-0.10922987250396157</v>
      </c>
      <c r="Y88" s="73"/>
      <c r="Z88" s="73"/>
      <c r="AA88" s="73"/>
      <c r="AB88" s="73"/>
      <c r="AC88" s="73"/>
      <c r="AD88" s="73"/>
      <c r="AE88" s="85"/>
    </row>
    <row r="89" spans="1:31" x14ac:dyDescent="0.3">
      <c r="A89" s="77">
        <v>87</v>
      </c>
      <c r="B89" s="62">
        <v>4717</v>
      </c>
      <c r="C89" s="62">
        <v>10585</v>
      </c>
      <c r="D89" s="62">
        <v>15302</v>
      </c>
      <c r="E89" s="121">
        <v>0.14413728375241744</v>
      </c>
      <c r="F89" s="190">
        <v>0.11365959670413874</v>
      </c>
      <c r="G89" s="75">
        <f t="shared" si="15"/>
        <v>1203.0868311133086</v>
      </c>
      <c r="H89" s="75">
        <f t="shared" si="16"/>
        <v>679.89556746015307</v>
      </c>
      <c r="I89" s="75">
        <f t="shared" si="17"/>
        <v>1882.9823985734615</v>
      </c>
      <c r="J89" s="73">
        <f t="shared" si="18"/>
        <v>0.12305465942840553</v>
      </c>
      <c r="K89" s="73">
        <f t="shared" si="19"/>
        <v>0.11578466946462185</v>
      </c>
      <c r="L89" s="73">
        <f t="shared" si="30"/>
        <v>7.8590654717385799E-2</v>
      </c>
      <c r="M89" s="73">
        <f t="shared" si="26"/>
        <v>41820.294267159545</v>
      </c>
      <c r="N89" s="73">
        <f t="shared" si="20"/>
        <v>3286.6843069298047</v>
      </c>
      <c r="O89" s="73">
        <f t="shared" si="21"/>
        <v>4879.8985715512172</v>
      </c>
      <c r="P89" s="73">
        <f t="shared" si="22"/>
        <v>30921.659348136211</v>
      </c>
      <c r="Q89" s="73">
        <f t="shared" si="24"/>
        <v>40176.952113694642</v>
      </c>
      <c r="R89" s="73">
        <f>SUM(Q89:$Q$102)</f>
        <v>272917.46760988713</v>
      </c>
      <c r="S89" s="73">
        <f t="shared" si="23"/>
        <v>6.5259576096336209</v>
      </c>
      <c r="T89" s="73">
        <f t="shared" ref="T89:T102" si="32">T88</f>
        <v>1</v>
      </c>
      <c r="U89" s="73"/>
      <c r="V89" s="73">
        <f t="shared" si="28"/>
        <v>0.90169316382955533</v>
      </c>
      <c r="W89" s="73">
        <f t="shared" si="13"/>
        <v>0.88421533053537815</v>
      </c>
      <c r="X89" s="73">
        <f t="shared" si="31"/>
        <v>-0.12305465942840535</v>
      </c>
      <c r="Y89" s="73"/>
      <c r="Z89" s="73"/>
      <c r="AA89" s="73"/>
      <c r="AB89" s="73"/>
      <c r="AC89" s="73"/>
      <c r="AD89" s="73"/>
      <c r="AE89" s="85"/>
    </row>
    <row r="90" spans="1:31" x14ac:dyDescent="0.3">
      <c r="A90" s="77">
        <v>88</v>
      </c>
      <c r="B90" s="62">
        <v>3962</v>
      </c>
      <c r="C90" s="62">
        <v>9165</v>
      </c>
      <c r="D90" s="62">
        <v>13127</v>
      </c>
      <c r="E90" s="121">
        <v>0.15850331263635842</v>
      </c>
      <c r="F90" s="190">
        <v>0.12897393645281507</v>
      </c>
      <c r="G90" s="75">
        <f t="shared" si="15"/>
        <v>1182.0461275900502</v>
      </c>
      <c r="H90" s="75">
        <f t="shared" si="16"/>
        <v>627.9901246652521</v>
      </c>
      <c r="I90" s="75">
        <f t="shared" si="17"/>
        <v>1810.0362522553023</v>
      </c>
      <c r="J90" s="73">
        <f t="shared" si="18"/>
        <v>0.13788651270323016</v>
      </c>
      <c r="K90" s="73">
        <f t="shared" si="19"/>
        <v>0.12880244400864349</v>
      </c>
      <c r="L90" s="73">
        <f t="shared" si="30"/>
        <v>8.7891541245089355E-2</v>
      </c>
      <c r="M90" s="73">
        <f t="shared" si="26"/>
        <v>38533.60996022974</v>
      </c>
      <c r="N90" s="73">
        <f t="shared" si="20"/>
        <v>3386.7783691417208</v>
      </c>
      <c r="O90" s="73">
        <f t="shared" si="21"/>
        <v>4386.7162418132393</v>
      </c>
      <c r="P90" s="73">
        <f t="shared" si="22"/>
        <v>26041.760776584997</v>
      </c>
      <c r="Q90" s="73">
        <f t="shared" si="24"/>
        <v>36840.220775658876</v>
      </c>
      <c r="R90" s="73">
        <f>SUM(Q90:$Q$102)</f>
        <v>232740.51549619253</v>
      </c>
      <c r="S90" s="73">
        <f t="shared" si="23"/>
        <v>6.0399354157682694</v>
      </c>
      <c r="T90" s="73">
        <f t="shared" si="32"/>
        <v>1</v>
      </c>
      <c r="U90" s="73"/>
      <c r="V90" s="73">
        <f t="shared" si="28"/>
        <v>0.89004656846464125</v>
      </c>
      <c r="W90" s="73">
        <f t="shared" si="13"/>
        <v>0.87119755599135651</v>
      </c>
      <c r="X90" s="73">
        <f t="shared" si="31"/>
        <v>-0.1378865127032298</v>
      </c>
      <c r="Y90" s="73"/>
      <c r="Z90" s="73"/>
      <c r="AA90" s="73"/>
      <c r="AB90" s="73"/>
      <c r="AC90" s="73"/>
      <c r="AD90" s="73"/>
      <c r="AE90" s="85"/>
    </row>
    <row r="91" spans="1:31" x14ac:dyDescent="0.3">
      <c r="A91" s="77">
        <v>89</v>
      </c>
      <c r="B91" s="62">
        <v>3256</v>
      </c>
      <c r="C91" s="62">
        <v>7669</v>
      </c>
      <c r="D91" s="62">
        <v>10925</v>
      </c>
      <c r="E91" s="121">
        <v>0.17314534330970263</v>
      </c>
      <c r="F91" s="190">
        <v>0.14429253282064128</v>
      </c>
      <c r="G91" s="75">
        <f t="shared" si="15"/>
        <v>1106.5794342014979</v>
      </c>
      <c r="H91" s="75">
        <f t="shared" si="16"/>
        <v>563.76123781639171</v>
      </c>
      <c r="I91" s="75">
        <f t="shared" si="17"/>
        <v>1670.3406720178896</v>
      </c>
      <c r="J91" s="73">
        <f t="shared" si="18"/>
        <v>0.15289159469271302</v>
      </c>
      <c r="K91" s="73">
        <f t="shared" si="19"/>
        <v>0.14177724732999264</v>
      </c>
      <c r="L91" s="73">
        <f t="shared" si="30"/>
        <v>9.8306836170444667E-2</v>
      </c>
      <c r="M91" s="73">
        <f t="shared" si="26"/>
        <v>35146.831591088019</v>
      </c>
      <c r="N91" s="73">
        <f t="shared" si="20"/>
        <v>3455.1738151352984</v>
      </c>
      <c r="O91" s="73">
        <f t="shared" si="21"/>
        <v>3903.571697868691</v>
      </c>
      <c r="P91" s="73">
        <f t="shared" si="22"/>
        <v>21655.044534771758</v>
      </c>
      <c r="Q91" s="73">
        <f t="shared" si="24"/>
        <v>33419.244683520374</v>
      </c>
      <c r="R91" s="73">
        <f>SUM(Q91:$Q$102)</f>
        <v>195900.29472053365</v>
      </c>
      <c r="S91" s="73">
        <f t="shared" si="23"/>
        <v>5.5737682702018283</v>
      </c>
      <c r="T91" s="73">
        <f t="shared" si="32"/>
        <v>1</v>
      </c>
      <c r="U91" s="73"/>
      <c r="V91" s="73">
        <f t="shared" si="28"/>
        <v>0.87704413014451332</v>
      </c>
      <c r="W91" s="73">
        <f t="shared" si="13"/>
        <v>0.85822275267000736</v>
      </c>
      <c r="X91" s="73">
        <f t="shared" si="31"/>
        <v>-0.1528915946927128</v>
      </c>
      <c r="Y91" s="73"/>
      <c r="Z91" s="73"/>
      <c r="AA91" s="73"/>
      <c r="AB91" s="73"/>
      <c r="AC91" s="73"/>
      <c r="AD91" s="73"/>
      <c r="AE91" s="85"/>
    </row>
    <row r="92" spans="1:31" x14ac:dyDescent="0.3">
      <c r="A92" s="77">
        <v>90</v>
      </c>
      <c r="B92" s="62">
        <v>2420</v>
      </c>
      <c r="C92" s="62">
        <v>6095</v>
      </c>
      <c r="D92" s="62">
        <v>8515</v>
      </c>
      <c r="E92" s="121">
        <v>0.1884998439552491</v>
      </c>
      <c r="F92" s="190">
        <v>0.16044365848000805</v>
      </c>
      <c r="G92" s="75">
        <f t="shared" si="15"/>
        <v>977.90409843564908</v>
      </c>
      <c r="H92" s="75">
        <f t="shared" si="16"/>
        <v>456.16962237170281</v>
      </c>
      <c r="I92" s="75">
        <f t="shared" si="17"/>
        <v>1434.0737208073519</v>
      </c>
      <c r="J92" s="73">
        <f t="shared" si="18"/>
        <v>0.16841734830385813</v>
      </c>
      <c r="K92" s="73">
        <f t="shared" si="19"/>
        <v>0.15499889869294825</v>
      </c>
      <c r="L92" s="73">
        <f t="shared" si="30"/>
        <v>0.10995343153535875</v>
      </c>
      <c r="M92" s="73">
        <f t="shared" si="26"/>
        <v>31691.657775952721</v>
      </c>
      <c r="N92" s="73">
        <f t="shared" si="20"/>
        <v>3484.606523510236</v>
      </c>
      <c r="O92" s="73">
        <f t="shared" si="21"/>
        <v>3433.9745507187599</v>
      </c>
      <c r="P92" s="73">
        <f t="shared" si="22"/>
        <v>17751.472836903067</v>
      </c>
      <c r="Q92" s="73">
        <f t="shared" si="24"/>
        <v>29949.354514197603</v>
      </c>
      <c r="R92" s="73">
        <f>SUM(Q92:$Q$102)</f>
        <v>162481.05003701328</v>
      </c>
      <c r="S92" s="73">
        <f t="shared" si="23"/>
        <v>5.1269343871402686</v>
      </c>
      <c r="T92" s="73">
        <f t="shared" si="32"/>
        <v>1</v>
      </c>
      <c r="U92" s="73"/>
      <c r="V92" s="73">
        <f t="shared" si="28"/>
        <v>0.86255452869916316</v>
      </c>
      <c r="W92" s="73">
        <f t="shared" si="13"/>
        <v>0.84500110130705175</v>
      </c>
      <c r="X92" s="73">
        <f t="shared" si="31"/>
        <v>-0.16841734830385779</v>
      </c>
      <c r="Y92" s="73"/>
      <c r="Z92" s="73"/>
      <c r="AA92" s="73"/>
      <c r="AB92" s="73"/>
      <c r="AC92" s="73"/>
      <c r="AD92" s="73"/>
      <c r="AE92" s="85"/>
    </row>
    <row r="93" spans="1:31" x14ac:dyDescent="0.3">
      <c r="A93" s="77">
        <v>91</v>
      </c>
      <c r="B93" s="62">
        <v>1831</v>
      </c>
      <c r="C93" s="62">
        <v>4688</v>
      </c>
      <c r="D93" s="62">
        <v>6519</v>
      </c>
      <c r="E93" s="121">
        <v>0.20396211735179523</v>
      </c>
      <c r="F93" s="190">
        <v>0.17646216997314973</v>
      </c>
      <c r="G93" s="75">
        <f t="shared" si="15"/>
        <v>827.25465283412598</v>
      </c>
      <c r="H93" s="75">
        <f t="shared" si="16"/>
        <v>373.45463687113704</v>
      </c>
      <c r="I93" s="75">
        <f t="shared" si="17"/>
        <v>1200.709289705263</v>
      </c>
      <c r="J93" s="73">
        <f t="shared" si="18"/>
        <v>0.18418611592349488</v>
      </c>
      <c r="K93" s="73">
        <f t="shared" si="19"/>
        <v>0.16821901826587038</v>
      </c>
      <c r="L93" s="73">
        <f t="shared" si="30"/>
        <v>0.12295586985548668</v>
      </c>
      <c r="M93" s="73">
        <f t="shared" si="26"/>
        <v>28207.051252442485</v>
      </c>
      <c r="N93" s="73">
        <f t="shared" si="20"/>
        <v>3468.2225228023599</v>
      </c>
      <c r="O93" s="73">
        <f t="shared" si="21"/>
        <v>2981.8509903045283</v>
      </c>
      <c r="P93" s="73">
        <f t="shared" si="22"/>
        <v>14317.498286184309</v>
      </c>
      <c r="Q93" s="73">
        <f t="shared" si="24"/>
        <v>26472.939991041305</v>
      </c>
      <c r="R93" s="73">
        <f>SUM(Q93:$Q$102)</f>
        <v>132531.69552281569</v>
      </c>
      <c r="S93" s="73">
        <f t="shared" si="23"/>
        <v>4.6985306736498949</v>
      </c>
      <c r="T93" s="73">
        <f t="shared" si="32"/>
        <v>1</v>
      </c>
      <c r="U93" s="73"/>
      <c r="V93" s="73">
        <f t="shared" si="28"/>
        <v>0.84644105738338127</v>
      </c>
      <c r="W93" s="73">
        <f t="shared" si="13"/>
        <v>0.83178098173412962</v>
      </c>
      <c r="X93" s="73">
        <f t="shared" si="31"/>
        <v>-0.18418611592349454</v>
      </c>
      <c r="Y93" s="73"/>
      <c r="Z93" s="73"/>
      <c r="AA93" s="73"/>
      <c r="AB93" s="73"/>
      <c r="AC93" s="73"/>
      <c r="AD93" s="73"/>
      <c r="AE93" s="85"/>
    </row>
    <row r="94" spans="1:31" x14ac:dyDescent="0.3">
      <c r="A94" s="77">
        <v>92</v>
      </c>
      <c r="B94" s="62">
        <v>1369</v>
      </c>
      <c r="C94" s="62">
        <v>3549</v>
      </c>
      <c r="D94" s="62">
        <v>4918</v>
      </c>
      <c r="E94" s="121">
        <v>0.21915422826182393</v>
      </c>
      <c r="F94" s="190">
        <v>0.19188170366254803</v>
      </c>
      <c r="G94" s="75">
        <f t="shared" si="15"/>
        <v>680.98816629838291</v>
      </c>
      <c r="H94" s="75">
        <f t="shared" si="16"/>
        <v>300.02213849043699</v>
      </c>
      <c r="I94" s="75">
        <f t="shared" si="17"/>
        <v>981.01030478881989</v>
      </c>
      <c r="J94" s="73">
        <f t="shared" si="18"/>
        <v>0.19947342512989424</v>
      </c>
      <c r="K94" s="73">
        <f t="shared" si="19"/>
        <v>0.18083801035285851</v>
      </c>
      <c r="L94" s="73">
        <f t="shared" si="30"/>
        <v>0.13744547130083684</v>
      </c>
      <c r="M94" s="73">
        <f t="shared" si="26"/>
        <v>24738.828729640125</v>
      </c>
      <c r="N94" s="73">
        <f t="shared" si="20"/>
        <v>3400.239974176071</v>
      </c>
      <c r="O94" s="73">
        <f t="shared" si="21"/>
        <v>2551.4291785484788</v>
      </c>
      <c r="P94" s="73">
        <f t="shared" si="22"/>
        <v>11335.647295879782</v>
      </c>
      <c r="Q94" s="73">
        <f t="shared" si="24"/>
        <v>23038.708742552088</v>
      </c>
      <c r="R94" s="73">
        <f>SUM(Q94:$Q$102)</f>
        <v>106058.75553177435</v>
      </c>
      <c r="S94" s="73">
        <f t="shared" si="23"/>
        <v>4.2871373051183737</v>
      </c>
      <c r="T94" s="73">
        <f t="shared" si="32"/>
        <v>1</v>
      </c>
      <c r="U94" s="73"/>
      <c r="V94" s="73">
        <f t="shared" si="28"/>
        <v>0.82856366373882417</v>
      </c>
      <c r="W94" s="73">
        <f t="shared" si="13"/>
        <v>0.81916198964714149</v>
      </c>
      <c r="X94" s="73">
        <f t="shared" si="31"/>
        <v>-0.19947342512989388</v>
      </c>
      <c r="Y94" s="73"/>
      <c r="Z94" s="73"/>
      <c r="AA94" s="73"/>
      <c r="AB94" s="73"/>
      <c r="AC94" s="73"/>
      <c r="AD94" s="73"/>
      <c r="AE94" s="85"/>
    </row>
    <row r="95" spans="1:31" x14ac:dyDescent="0.3">
      <c r="A95" s="77">
        <v>93</v>
      </c>
      <c r="B95" s="62">
        <v>1002</v>
      </c>
      <c r="C95" s="62">
        <v>2629</v>
      </c>
      <c r="D95" s="62">
        <v>3631</v>
      </c>
      <c r="E95" s="121">
        <v>0.23364463235794097</v>
      </c>
      <c r="F95" s="190">
        <v>0.20628213288775879</v>
      </c>
      <c r="G95" s="75">
        <f t="shared" si="15"/>
        <v>542.31572736191788</v>
      </c>
      <c r="H95" s="75">
        <f t="shared" si="16"/>
        <v>234.11192162265687</v>
      </c>
      <c r="I95" s="75">
        <f t="shared" si="17"/>
        <v>776.42764898457472</v>
      </c>
      <c r="J95" s="73">
        <f t="shared" si="18"/>
        <v>0.21383300715631362</v>
      </c>
      <c r="K95" s="73">
        <f t="shared" si="19"/>
        <v>0.19251678231692626</v>
      </c>
      <c r="L95" s="73">
        <f t="shared" si="30"/>
        <v>0.15355894261661873</v>
      </c>
      <c r="M95" s="73">
        <f t="shared" si="26"/>
        <v>21338.588755464054</v>
      </c>
      <c r="N95" s="73">
        <f t="shared" si="20"/>
        <v>3276.7311262199291</v>
      </c>
      <c r="O95" s="73">
        <f t="shared" si="21"/>
        <v>2147.0700415728543</v>
      </c>
      <c r="P95" s="73">
        <f t="shared" si="22"/>
        <v>8784.2181173313002</v>
      </c>
      <c r="Q95" s="73">
        <f t="shared" si="24"/>
        <v>19700.223192354089</v>
      </c>
      <c r="R95" s="73">
        <f>SUM(Q95:$Q$102)</f>
        <v>83020.04678922228</v>
      </c>
      <c r="S95" s="73">
        <f t="shared" si="23"/>
        <v>3.8906062505170964</v>
      </c>
      <c r="T95" s="73">
        <f t="shared" si="32"/>
        <v>1</v>
      </c>
      <c r="U95" s="73"/>
      <c r="V95" s="73">
        <f t="shared" si="28"/>
        <v>0.80878178822247293</v>
      </c>
      <c r="W95" s="73">
        <f t="shared" si="13"/>
        <v>0.80748321768307374</v>
      </c>
      <c r="X95" s="73">
        <f t="shared" si="31"/>
        <v>-0.21383300715631318</v>
      </c>
      <c r="Y95" s="73"/>
      <c r="Z95" s="73"/>
      <c r="AA95" s="73"/>
      <c r="AB95" s="73"/>
      <c r="AC95" s="73"/>
      <c r="AD95" s="73"/>
      <c r="AE95" s="85"/>
    </row>
    <row r="96" spans="1:31" x14ac:dyDescent="0.3">
      <c r="A96" s="77">
        <v>94</v>
      </c>
      <c r="B96" s="62">
        <v>748</v>
      </c>
      <c r="C96" s="62">
        <v>1908</v>
      </c>
      <c r="D96" s="62">
        <v>2656</v>
      </c>
      <c r="E96" s="121">
        <v>0.24701651517827436</v>
      </c>
      <c r="F96" s="190">
        <v>0.21934964531528384</v>
      </c>
      <c r="G96" s="75">
        <f t="shared" si="15"/>
        <v>418.51912326156156</v>
      </c>
      <c r="H96" s="75">
        <f t="shared" si="16"/>
        <v>184.76835335334923</v>
      </c>
      <c r="I96" s="75">
        <f t="shared" si="17"/>
        <v>603.28747661491082</v>
      </c>
      <c r="J96" s="73">
        <f t="shared" si="18"/>
        <v>0.22714136920742123</v>
      </c>
      <c r="K96" s="73">
        <f t="shared" si="19"/>
        <v>0.20319186980627357</v>
      </c>
      <c r="L96" s="73">
        <f t="shared" si="30"/>
        <v>0.17143633626117583</v>
      </c>
      <c r="M96" s="73">
        <f t="shared" si="26"/>
        <v>18061.857629244125</v>
      </c>
      <c r="N96" s="73">
        <f t="shared" si="20"/>
        <v>3096.4586980285803</v>
      </c>
      <c r="O96" s="73">
        <f t="shared" si="21"/>
        <v>1773.0421817220565</v>
      </c>
      <c r="P96" s="73">
        <f t="shared" si="22"/>
        <v>6637.148075758445</v>
      </c>
      <c r="Q96" s="73">
        <f t="shared" si="24"/>
        <v>16513.628280229834</v>
      </c>
      <c r="R96" s="73">
        <f>SUM(Q96:$Q$102)</f>
        <v>63319.823596868198</v>
      </c>
      <c r="S96" s="73">
        <f t="shared" si="23"/>
        <v>3.5057204467355825</v>
      </c>
      <c r="T96" s="73">
        <f t="shared" si="32"/>
        <v>1</v>
      </c>
      <c r="U96" s="73"/>
      <c r="V96" s="73">
        <f t="shared" si="28"/>
        <v>0.78695816084087855</v>
      </c>
      <c r="W96" s="73">
        <f t="shared" si="13"/>
        <v>0.79680813019372643</v>
      </c>
      <c r="X96" s="73">
        <f t="shared" si="31"/>
        <v>-0.22714136920742092</v>
      </c>
      <c r="Y96" s="73"/>
      <c r="Z96" s="73"/>
      <c r="AA96" s="73"/>
      <c r="AB96" s="73"/>
      <c r="AC96" s="73"/>
      <c r="AD96" s="73"/>
      <c r="AE96" s="85"/>
    </row>
    <row r="97" spans="1:31" x14ac:dyDescent="0.3">
      <c r="A97" s="77">
        <v>95</v>
      </c>
      <c r="B97" s="62">
        <v>520</v>
      </c>
      <c r="C97" s="62">
        <v>1282</v>
      </c>
      <c r="D97" s="62">
        <v>1802</v>
      </c>
      <c r="E97" s="121">
        <v>0.25895204046774317</v>
      </c>
      <c r="F97" s="190">
        <v>0.23092382085324301</v>
      </c>
      <c r="G97" s="75">
        <f t="shared" si="15"/>
        <v>296.04433833385752</v>
      </c>
      <c r="H97" s="75">
        <f t="shared" si="16"/>
        <v>134.65506104322645</v>
      </c>
      <c r="I97" s="75">
        <f t="shared" si="17"/>
        <v>430.69939937708398</v>
      </c>
      <c r="J97" s="73">
        <f t="shared" si="18"/>
        <v>0.23901187534799334</v>
      </c>
      <c r="K97" s="73">
        <f t="shared" si="19"/>
        <v>0.21259446839753304</v>
      </c>
      <c r="L97" s="73">
        <f t="shared" si="30"/>
        <v>0.19121821177752707</v>
      </c>
      <c r="M97" s="73">
        <f t="shared" si="26"/>
        <v>14965.398931215545</v>
      </c>
      <c r="N97" s="73">
        <f t="shared" si="20"/>
        <v>2861.656822164352</v>
      </c>
      <c r="O97" s="73">
        <f t="shared" si="21"/>
        <v>1433.247147366932</v>
      </c>
      <c r="P97" s="73">
        <f t="shared" si="22"/>
        <v>4864.1058940363882</v>
      </c>
      <c r="Q97" s="73">
        <f t="shared" si="24"/>
        <v>13534.570520133369</v>
      </c>
      <c r="R97" s="73">
        <f>SUM(Q97:$Q$102)</f>
        <v>46806.195316638361</v>
      </c>
      <c r="S97" s="73">
        <f t="shared" si="23"/>
        <v>3.1276276383790718</v>
      </c>
      <c r="T97" s="73">
        <f t="shared" si="32"/>
        <v>1</v>
      </c>
      <c r="U97" s="73"/>
      <c r="V97" s="73">
        <f t="shared" si="28"/>
        <v>0.76296372021362702</v>
      </c>
      <c r="W97" s="73">
        <f t="shared" si="13"/>
        <v>0.78740553160246696</v>
      </c>
      <c r="X97" s="73">
        <f t="shared" si="31"/>
        <v>-0.23901187534799281</v>
      </c>
      <c r="Y97" s="73"/>
      <c r="Z97" s="73"/>
      <c r="AA97" s="73"/>
      <c r="AB97" s="73"/>
      <c r="AC97" s="73"/>
      <c r="AD97" s="73"/>
      <c r="AE97" s="85"/>
    </row>
    <row r="98" spans="1:31" x14ac:dyDescent="0.3">
      <c r="A98" s="77">
        <v>96</v>
      </c>
      <c r="B98" s="62">
        <v>341</v>
      </c>
      <c r="C98" s="62">
        <v>826</v>
      </c>
      <c r="D98" s="62">
        <v>1167</v>
      </c>
      <c r="E98" s="121">
        <v>0.26930621468385485</v>
      </c>
      <c r="F98" s="190">
        <v>0.24101865945528919</v>
      </c>
      <c r="G98" s="75">
        <f t="shared" si="15"/>
        <v>199.08141271006886</v>
      </c>
      <c r="H98" s="75">
        <f t="shared" si="16"/>
        <v>91.83341920719451</v>
      </c>
      <c r="I98" s="75">
        <f t="shared" si="17"/>
        <v>290.91483191726337</v>
      </c>
      <c r="J98" s="73">
        <f t="shared" si="18"/>
        <v>0.24928434611590691</v>
      </c>
      <c r="K98" s="73">
        <f t="shared" si="19"/>
        <v>0.22064166564017873</v>
      </c>
      <c r="L98" s="73">
        <f t="shared" si="30"/>
        <v>0.21304183915912145</v>
      </c>
      <c r="M98" s="73">
        <f t="shared" si="26"/>
        <v>12103.742109051193</v>
      </c>
      <c r="N98" s="73">
        <f t="shared" si="20"/>
        <v>2578.6034796199692</v>
      </c>
      <c r="O98" s="73">
        <f t="shared" si="21"/>
        <v>1130.9114056704245</v>
      </c>
      <c r="P98" s="73">
        <f t="shared" si="22"/>
        <v>3430.8587466694562</v>
      </c>
      <c r="Q98" s="73">
        <f t="shared" si="24"/>
        <v>10814.440369241209</v>
      </c>
      <c r="R98" s="73">
        <f>SUM(Q98:$Q$102)</f>
        <v>33271.624796504992</v>
      </c>
      <c r="S98" s="73">
        <f t="shared" si="23"/>
        <v>2.7488709274154504</v>
      </c>
      <c r="T98" s="73">
        <f t="shared" si="32"/>
        <v>1</v>
      </c>
      <c r="U98" s="73"/>
      <c r="V98" s="73">
        <f t="shared" si="28"/>
        <v>0.73668381023232576</v>
      </c>
      <c r="W98" s="73">
        <f t="shared" si="13"/>
        <v>0.77935833435982127</v>
      </c>
      <c r="X98" s="73">
        <f t="shared" si="31"/>
        <v>-0.24928434611590647</v>
      </c>
      <c r="Y98" s="73"/>
      <c r="Z98" s="73"/>
      <c r="AA98" s="73"/>
      <c r="AB98" s="73"/>
      <c r="AC98" s="73"/>
      <c r="AD98" s="73"/>
      <c r="AE98" s="85"/>
    </row>
    <row r="99" spans="1:31" x14ac:dyDescent="0.3">
      <c r="A99" s="77">
        <v>97</v>
      </c>
      <c r="B99" s="62">
        <v>229</v>
      </c>
      <c r="C99" s="62">
        <v>518</v>
      </c>
      <c r="D99" s="62">
        <v>747</v>
      </c>
      <c r="E99" s="121">
        <v>0.27814300816972926</v>
      </c>
      <c r="F99" s="190">
        <v>0.24981027347078943</v>
      </c>
      <c r="G99" s="75">
        <f t="shared" si="15"/>
        <v>129.40172165786893</v>
      </c>
      <c r="H99" s="75">
        <f t="shared" si="16"/>
        <v>63.694748870867997</v>
      </c>
      <c r="I99" s="75">
        <f t="shared" si="17"/>
        <v>193.09647052873692</v>
      </c>
      <c r="J99" s="73">
        <f t="shared" si="18"/>
        <v>0.25849594448291419</v>
      </c>
      <c r="K99" s="73">
        <f t="shared" si="19"/>
        <v>0.22778783723754525</v>
      </c>
      <c r="L99" s="73">
        <f t="shared" si="30"/>
        <v>0.23703627978637298</v>
      </c>
      <c r="M99" s="73">
        <f t="shared" si="26"/>
        <v>9525.1386294312233</v>
      </c>
      <c r="N99" s="73">
        <f t="shared" si="20"/>
        <v>2257.8034251698491</v>
      </c>
      <c r="O99" s="73">
        <f t="shared" si="21"/>
        <v>868.27313159060509</v>
      </c>
      <c r="P99" s="73">
        <f t="shared" si="22"/>
        <v>2299.9473409990319</v>
      </c>
      <c r="Q99" s="73">
        <f t="shared" si="24"/>
        <v>8396.2369168462992</v>
      </c>
      <c r="R99" s="73">
        <f>SUM(Q99:$Q$102)</f>
        <v>22457.184427263786</v>
      </c>
      <c r="S99" s="73">
        <f t="shared" si="23"/>
        <v>2.3576753369105323</v>
      </c>
      <c r="T99" s="73">
        <f t="shared" si="32"/>
        <v>1</v>
      </c>
      <c r="U99" s="73"/>
      <c r="V99" s="73">
        <f t="shared" si="28"/>
        <v>0.70802577968307123</v>
      </c>
      <c r="W99" s="73">
        <f t="shared" si="13"/>
        <v>0.77221216276245475</v>
      </c>
      <c r="X99" s="73">
        <f t="shared" si="31"/>
        <v>-0.2584959444829138</v>
      </c>
      <c r="Y99" s="73"/>
      <c r="Z99" s="73"/>
      <c r="AA99" s="73"/>
      <c r="AB99" s="73"/>
      <c r="AC99" s="73"/>
      <c r="AD99" s="73"/>
      <c r="AE99" s="85"/>
    </row>
    <row r="100" spans="1:31" x14ac:dyDescent="0.3">
      <c r="A100" s="77">
        <v>98</v>
      </c>
      <c r="B100" s="62">
        <v>137</v>
      </c>
      <c r="C100" s="62">
        <v>282</v>
      </c>
      <c r="D100" s="62">
        <v>419</v>
      </c>
      <c r="E100" s="121">
        <v>0.28571660296691082</v>
      </c>
      <c r="F100" s="190">
        <v>0.25759182143068543</v>
      </c>
      <c r="G100" s="75">
        <f t="shared" si="15"/>
        <v>72.640893643453296</v>
      </c>
      <c r="H100" s="75">
        <f t="shared" si="16"/>
        <v>39.143174606466779</v>
      </c>
      <c r="I100" s="75">
        <f t="shared" si="17"/>
        <v>111.78406824992007</v>
      </c>
      <c r="J100" s="73">
        <f t="shared" si="18"/>
        <v>0.26678775238644409</v>
      </c>
      <c r="K100" s="73">
        <f t="shared" si="19"/>
        <v>0.23416439900480079</v>
      </c>
      <c r="L100" s="73">
        <f t="shared" si="30"/>
        <v>0.26331618976767424</v>
      </c>
      <c r="M100" s="73">
        <f t="shared" si="26"/>
        <v>7267.3352042613742</v>
      </c>
      <c r="N100" s="73">
        <f t="shared" si="20"/>
        <v>1913.6070157505874</v>
      </c>
      <c r="O100" s="73">
        <f t="shared" si="21"/>
        <v>646.30331574624802</v>
      </c>
      <c r="P100" s="73">
        <f t="shared" si="22"/>
        <v>1431.674209408427</v>
      </c>
      <c r="Q100" s="73">
        <f t="shared" si="24"/>
        <v>6310.5316963860805</v>
      </c>
      <c r="R100" s="73">
        <f>SUM(Q100:$Q$102)</f>
        <v>14060.947510417485</v>
      </c>
      <c r="S100" s="73">
        <f t="shared" si="23"/>
        <v>1.9348147725692515</v>
      </c>
      <c r="T100" s="73">
        <f t="shared" si="32"/>
        <v>1</v>
      </c>
      <c r="U100" s="73"/>
      <c r="V100" s="73">
        <f t="shared" si="28"/>
        <v>0.67692805096305364</v>
      </c>
      <c r="W100" s="73">
        <f t="shared" si="13"/>
        <v>0.76583560099519921</v>
      </c>
      <c r="X100" s="73">
        <f t="shared" si="31"/>
        <v>-0.26678775238644348</v>
      </c>
      <c r="Y100" s="73"/>
      <c r="Z100" s="73"/>
      <c r="AA100" s="73"/>
      <c r="AB100" s="73"/>
      <c r="AC100" s="73"/>
      <c r="AD100" s="73"/>
      <c r="AE100" s="85"/>
    </row>
    <row r="101" spans="1:31" x14ac:dyDescent="0.3">
      <c r="A101" s="77">
        <v>99</v>
      </c>
      <c r="B101" s="62">
        <v>78</v>
      </c>
      <c r="C101" s="62">
        <v>142</v>
      </c>
      <c r="D101" s="62">
        <v>220</v>
      </c>
      <c r="E101" s="121">
        <v>0.29239701869595491</v>
      </c>
      <c r="F101" s="190">
        <v>0.26470264714387504</v>
      </c>
      <c r="G101" s="75">
        <f t="shared" si="15"/>
        <v>37.587775894430258</v>
      </c>
      <c r="H101" s="75">
        <f t="shared" si="16"/>
        <v>22.806967458284483</v>
      </c>
      <c r="I101" s="75">
        <f t="shared" si="17"/>
        <v>60.394743352714741</v>
      </c>
      <c r="J101" s="73">
        <f t="shared" si="18"/>
        <v>0.2745215606941579</v>
      </c>
      <c r="K101" s="73">
        <f t="shared" si="19"/>
        <v>0.24006438066717939</v>
      </c>
      <c r="L101" s="73">
        <f t="shared" si="30"/>
        <v>0.29197422031692877</v>
      </c>
      <c r="M101" s="73">
        <f t="shared" si="26"/>
        <v>5353.7281885107868</v>
      </c>
      <c r="N101" s="73">
        <f t="shared" si="20"/>
        <v>1563.1506136292005</v>
      </c>
      <c r="O101" s="73">
        <f t="shared" si="21"/>
        <v>464.50847727778728</v>
      </c>
      <c r="P101" s="73">
        <f t="shared" si="22"/>
        <v>785.37089366217901</v>
      </c>
      <c r="Q101" s="73">
        <f t="shared" si="24"/>
        <v>4572.1528816961863</v>
      </c>
      <c r="R101" s="73">
        <f>SUM(Q101:$Q$102)</f>
        <v>7750.4158140314048</v>
      </c>
      <c r="S101" s="73">
        <f t="shared" si="23"/>
        <v>1.4476670352193002</v>
      </c>
      <c r="T101" s="73">
        <f t="shared" si="32"/>
        <v>1</v>
      </c>
      <c r="U101" s="73"/>
      <c r="V101" s="73">
        <f t="shared" si="28"/>
        <v>0.6433706249133172</v>
      </c>
      <c r="W101" s="73">
        <f t="shared" si="13"/>
        <v>0.75993561933282061</v>
      </c>
      <c r="X101" s="73">
        <f t="shared" si="31"/>
        <v>-0.27452156069415734</v>
      </c>
      <c r="Y101" s="73"/>
      <c r="Z101" s="73"/>
      <c r="AA101" s="73"/>
      <c r="AB101" s="73"/>
      <c r="AC101" s="73"/>
      <c r="AD101" s="73"/>
      <c r="AE101" s="85"/>
    </row>
    <row r="102" spans="1:31" x14ac:dyDescent="0.3">
      <c r="A102" s="77">
        <v>100</v>
      </c>
      <c r="B102" s="62">
        <v>83</v>
      </c>
      <c r="C102" s="62">
        <v>106</v>
      </c>
      <c r="D102" s="62">
        <v>189</v>
      </c>
      <c r="E102" s="122">
        <v>0.30357855178119925</v>
      </c>
      <c r="F102" s="191">
        <v>0.27144092431784522</v>
      </c>
      <c r="G102" s="75">
        <f t="shared" si="15"/>
        <v>28.772737977691595</v>
      </c>
      <c r="H102" s="75">
        <f t="shared" si="16"/>
        <v>25.197019797839538</v>
      </c>
      <c r="I102" s="75">
        <f t="shared" si="17"/>
        <v>53.969757775531136</v>
      </c>
      <c r="J102" s="73">
        <f t="shared" si="18"/>
        <v>0.28555427394460919</v>
      </c>
      <c r="K102" s="73">
        <f t="shared" si="19"/>
        <v>0.24840245209233924</v>
      </c>
      <c r="L102" s="73">
        <f t="shared" si="30"/>
        <v>0.32307194903694636</v>
      </c>
      <c r="M102" s="73">
        <f t="shared" si="26"/>
        <v>3790.5775748815863</v>
      </c>
      <c r="N102" s="73">
        <f t="shared" si="20"/>
        <v>3790.5775748815863</v>
      </c>
      <c r="O102" s="73">
        <f t="shared" si="21"/>
        <v>320.86241638439168</v>
      </c>
      <c r="P102" s="73">
        <f>SUM(O102:O202)</f>
        <v>320.86241638439168</v>
      </c>
      <c r="Q102">
        <f>M102-0.5*(M102*L102)</f>
        <v>3178.2629323352185</v>
      </c>
      <c r="R102">
        <f>M102-0.5*(M102*L102)</f>
        <v>3178.2629323352185</v>
      </c>
      <c r="S102" s="73">
        <f t="shared" si="23"/>
        <v>0.83846402548152676</v>
      </c>
      <c r="T102" s="73">
        <f t="shared" si="32"/>
        <v>1</v>
      </c>
      <c r="U102" s="73"/>
      <c r="V102" s="73">
        <f t="shared" si="28"/>
        <v>0.60738683868068988</v>
      </c>
      <c r="W102" s="73">
        <f t="shared" si="13"/>
        <v>0.75159754790766076</v>
      </c>
      <c r="X102" s="73">
        <f t="shared" si="31"/>
        <v>-0.28555427394460864</v>
      </c>
      <c r="Y102" s="73"/>
      <c r="Z102" s="73"/>
      <c r="AA102" s="73"/>
      <c r="AB102" s="73"/>
      <c r="AC102" s="73"/>
      <c r="AD102" s="73"/>
      <c r="AE102" s="85"/>
    </row>
    <row r="103" spans="1:31" x14ac:dyDescent="0.3">
      <c r="A103" s="77" t="s">
        <v>9</v>
      </c>
      <c r="B103" s="62">
        <v>2732029</v>
      </c>
      <c r="C103" s="62">
        <v>2825191</v>
      </c>
      <c r="D103" s="62">
        <v>5557220</v>
      </c>
      <c r="T103" s="73"/>
      <c r="U103" s="73"/>
      <c r="V103" s="73">
        <f t="shared" si="28"/>
        <v>0.5690759823237449</v>
      </c>
      <c r="W103" s="73"/>
      <c r="X103" s="73"/>
      <c r="Y103" s="73"/>
      <c r="Z103" s="73"/>
      <c r="AA103" s="73"/>
      <c r="AB103" s="73"/>
      <c r="AC103" s="73"/>
      <c r="AD103" s="73"/>
      <c r="AE103" s="85"/>
    </row>
  </sheetData>
  <pageMargins left="0.7" right="0.7" top="0.75" bottom="0.75" header="0.3" footer="0.3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04"/>
  <sheetViews>
    <sheetView topLeftCell="F1" workbookViewId="0">
      <selection activeCell="F1" sqref="F1"/>
    </sheetView>
  </sheetViews>
  <sheetFormatPr defaultRowHeight="14.4" x14ac:dyDescent="0.3"/>
  <cols>
    <col min="1" max="1" width="9.109375" style="73"/>
  </cols>
  <sheetData>
    <row r="1" spans="1:23" s="73" customFormat="1" x14ac:dyDescent="0.3">
      <c r="F1" s="73" t="s">
        <v>37</v>
      </c>
    </row>
    <row r="2" spans="1:23" ht="72" x14ac:dyDescent="0.3">
      <c r="A2" s="79" t="s">
        <v>0</v>
      </c>
      <c r="B2" s="79" t="s">
        <v>1</v>
      </c>
      <c r="C2" s="79" t="s">
        <v>2</v>
      </c>
      <c r="D2" s="80" t="s">
        <v>3</v>
      </c>
      <c r="E2" s="81" t="s">
        <v>5</v>
      </c>
      <c r="F2" s="81" t="s">
        <v>4</v>
      </c>
      <c r="G2" s="7" t="s">
        <v>6</v>
      </c>
      <c r="H2" s="7" t="s">
        <v>7</v>
      </c>
      <c r="I2" s="86" t="s">
        <v>8</v>
      </c>
      <c r="J2" s="82" t="s">
        <v>10</v>
      </c>
      <c r="K2" s="7" t="s">
        <v>13</v>
      </c>
      <c r="L2" s="83" t="s">
        <v>14</v>
      </c>
      <c r="M2" s="79" t="s">
        <v>15</v>
      </c>
      <c r="N2" s="79" t="s">
        <v>16</v>
      </c>
      <c r="O2" s="79" t="s">
        <v>17</v>
      </c>
      <c r="P2" s="79" t="s">
        <v>18</v>
      </c>
      <c r="Q2" s="79" t="s">
        <v>19</v>
      </c>
      <c r="R2" s="79" t="s">
        <v>20</v>
      </c>
      <c r="S2" s="79" t="s">
        <v>21</v>
      </c>
    </row>
    <row r="3" spans="1:23" ht="28.8" x14ac:dyDescent="0.3">
      <c r="A3" s="77">
        <v>0</v>
      </c>
      <c r="B3" s="63">
        <v>23467</v>
      </c>
      <c r="C3" s="63">
        <v>22392</v>
      </c>
      <c r="D3" s="63">
        <v>45859</v>
      </c>
      <c r="E3" s="123">
        <v>4.9869623708066928E-3</v>
      </c>
      <c r="F3" s="192">
        <v>3.5456738389916778E-3</v>
      </c>
      <c r="G3" s="75">
        <f>C3*F3</f>
        <v>79.394728602701647</v>
      </c>
      <c r="H3" s="75">
        <f>B3*E3</f>
        <v>117.02904595572066</v>
      </c>
      <c r="I3" s="13">
        <f>G3+H3</f>
        <v>196.42377455842231</v>
      </c>
      <c r="J3">
        <f>I3/D3</f>
        <v>4.2832110285532243E-3</v>
      </c>
      <c r="K3">
        <f>1-($W$3^((-1)*J3))</f>
        <v>4.2740511627415989E-3</v>
      </c>
      <c r="M3">
        <v>100000</v>
      </c>
      <c r="N3">
        <f>M3-M4</f>
        <v>427.40511627416709</v>
      </c>
      <c r="O3">
        <f>M3*$W$4^A3</f>
        <v>100000</v>
      </c>
      <c r="P3">
        <f>SUM(O3:O103)</f>
        <v>3488882.7562785982</v>
      </c>
      <c r="Q3">
        <f>M3-(I3/D3)*M3*K3</f>
        <v>99998.16933369232</v>
      </c>
      <c r="R3">
        <f>SUM(Q3:$Q$103)</f>
        <v>8017950.9332621982</v>
      </c>
      <c r="S3">
        <f>R3/M3</f>
        <v>80.179509332621976</v>
      </c>
      <c r="V3" s="76" t="s">
        <v>11</v>
      </c>
      <c r="W3" s="73">
        <v>2.7182818284590402</v>
      </c>
    </row>
    <row r="4" spans="1:23" x14ac:dyDescent="0.3">
      <c r="A4" s="77">
        <v>1</v>
      </c>
      <c r="B4" s="63">
        <v>23812</v>
      </c>
      <c r="C4" s="63">
        <v>22796</v>
      </c>
      <c r="D4" s="63">
        <v>46608</v>
      </c>
      <c r="E4" s="124">
        <v>6.9151556337419004E-4</v>
      </c>
      <c r="F4" s="193">
        <v>5.2800379651346562E-4</v>
      </c>
      <c r="G4" s="75">
        <f t="shared" ref="G4:G67" si="0">C4*F4</f>
        <v>12.036374545320962</v>
      </c>
      <c r="H4" s="75">
        <f t="shared" ref="H4:H67" si="1">B4*E4</f>
        <v>16.466368595066214</v>
      </c>
      <c r="I4" s="75">
        <f t="shared" ref="I4:I67" si="2">G4+H4</f>
        <v>28.502743140387174</v>
      </c>
      <c r="J4" s="73">
        <f t="shared" ref="J4:J67" si="3">I4/D4</f>
        <v>6.1154186277864687E-4</v>
      </c>
      <c r="K4" s="73">
        <f t="shared" ref="K4:K67" si="4">1-($W$3^((-1)*J4))</f>
        <v>6.1135490916575108E-4</v>
      </c>
      <c r="M4">
        <f>M3*(1-K3)</f>
        <v>99572.594883725833</v>
      </c>
      <c r="N4" s="73">
        <f t="shared" ref="N4:N67" si="5">M4-M5</f>
        <v>60.874194700532826</v>
      </c>
      <c r="O4" s="73">
        <f t="shared" ref="O4:O67" si="6">M4*$W$4^A4</f>
        <v>97143.995008513011</v>
      </c>
      <c r="P4" s="73">
        <f t="shared" ref="P4:P67" si="7">SUM(O4:O104)</f>
        <v>3388882.7562785982</v>
      </c>
      <c r="Q4">
        <f>AVERAGEA(M4:M5)</f>
        <v>99542.157786375567</v>
      </c>
      <c r="R4" s="73">
        <f>SUM(Q4:$Q$103)</f>
        <v>7917952.7639285056</v>
      </c>
      <c r="S4" s="73">
        <f t="shared" ref="S4:S67" si="8">R4/M4</f>
        <v>79.51939761311391</v>
      </c>
      <c r="V4" s="78" t="s">
        <v>12</v>
      </c>
      <c r="W4" s="73">
        <f>1/1.025</f>
        <v>0.97560975609756106</v>
      </c>
    </row>
    <row r="5" spans="1:23" x14ac:dyDescent="0.3">
      <c r="A5" s="77">
        <v>2</v>
      </c>
      <c r="B5" s="63">
        <v>24196</v>
      </c>
      <c r="C5" s="63">
        <v>23185</v>
      </c>
      <c r="D5" s="63">
        <v>47381</v>
      </c>
      <c r="E5" s="124">
        <v>2.2904593729166365E-4</v>
      </c>
      <c r="F5" s="193">
        <v>1.9153714483931253E-4</v>
      </c>
      <c r="G5" s="75">
        <f t="shared" si="0"/>
        <v>4.4407887030994608</v>
      </c>
      <c r="H5" s="75">
        <f t="shared" si="1"/>
        <v>5.5419954987090936</v>
      </c>
      <c r="I5" s="75">
        <f t="shared" si="2"/>
        <v>9.9827842018085544</v>
      </c>
      <c r="J5" s="73">
        <f t="shared" si="3"/>
        <v>2.1069171612689801E-4</v>
      </c>
      <c r="K5" s="73">
        <f t="shared" si="4"/>
        <v>2.1066952218606882E-4</v>
      </c>
      <c r="M5" s="73">
        <f t="shared" ref="M5:M9" si="9">M4*(1-K4)</f>
        <v>99511.7206890253</v>
      </c>
      <c r="N5" s="73">
        <f t="shared" si="5"/>
        <v>20.964086649473757</v>
      </c>
      <c r="O5" s="73">
        <f t="shared" si="6"/>
        <v>94716.688341725458</v>
      </c>
      <c r="P5" s="73">
        <f t="shared" si="7"/>
        <v>3291738.7612700849</v>
      </c>
      <c r="Q5" s="73">
        <f t="shared" ref="Q5:Q68" si="10">AVERAGEA(M5:M6)</f>
        <v>99501.238645700563</v>
      </c>
      <c r="R5" s="73">
        <f>SUM(Q5:$Q$103)</f>
        <v>7818410.6061421307</v>
      </c>
      <c r="S5" s="73">
        <f t="shared" si="8"/>
        <v>78.567736061711855</v>
      </c>
    </row>
    <row r="6" spans="1:23" x14ac:dyDescent="0.3">
      <c r="A6" s="77">
        <v>3</v>
      </c>
      <c r="B6" s="63">
        <v>24632</v>
      </c>
      <c r="C6" s="63">
        <v>23607</v>
      </c>
      <c r="D6" s="63">
        <v>48239</v>
      </c>
      <c r="E6" s="124">
        <v>1.681515920796652E-4</v>
      </c>
      <c r="F6" s="193">
        <v>1.7844054421309742E-4</v>
      </c>
      <c r="G6" s="75">
        <f t="shared" si="0"/>
        <v>4.2124459272385906</v>
      </c>
      <c r="H6" s="75">
        <f t="shared" si="1"/>
        <v>4.1419100161063129</v>
      </c>
      <c r="I6" s="75">
        <f t="shared" si="2"/>
        <v>8.3543559433449026</v>
      </c>
      <c r="J6" s="73">
        <f t="shared" si="3"/>
        <v>1.7318675642830287E-4</v>
      </c>
      <c r="K6" s="73">
        <f t="shared" si="4"/>
        <v>1.7317176046782734E-4</v>
      </c>
      <c r="M6" s="73">
        <f t="shared" si="9"/>
        <v>99490.756602375826</v>
      </c>
      <c r="N6" s="73">
        <f t="shared" si="5"/>
        <v>17.228989471113891</v>
      </c>
      <c r="O6" s="73">
        <f t="shared" si="6"/>
        <v>92387.057972926312</v>
      </c>
      <c r="P6" s="73">
        <f t="shared" si="7"/>
        <v>3197022.0729283602</v>
      </c>
      <c r="Q6" s="73">
        <f t="shared" si="10"/>
        <v>99482.142107640277</v>
      </c>
      <c r="R6" s="73">
        <f>SUM(Q6:$Q$103)</f>
        <v>7718909.3674964299</v>
      </c>
      <c r="S6" s="73">
        <f t="shared" si="8"/>
        <v>77.584186019870955</v>
      </c>
    </row>
    <row r="7" spans="1:23" x14ac:dyDescent="0.3">
      <c r="A7" s="77">
        <v>4</v>
      </c>
      <c r="B7" s="63">
        <v>25098</v>
      </c>
      <c r="C7" s="63">
        <v>24074</v>
      </c>
      <c r="D7" s="63">
        <v>49172</v>
      </c>
      <c r="E7" s="124">
        <v>1.155343950296116E-4</v>
      </c>
      <c r="F7" s="193">
        <v>1.3972134548180285E-4</v>
      </c>
      <c r="G7" s="75">
        <f t="shared" si="0"/>
        <v>3.3636516711289217</v>
      </c>
      <c r="H7" s="75">
        <f t="shared" si="1"/>
        <v>2.8996822464531919</v>
      </c>
      <c r="I7" s="75">
        <f t="shared" si="2"/>
        <v>6.2633339175821137</v>
      </c>
      <c r="J7" s="73">
        <f t="shared" si="3"/>
        <v>1.2737602533112571E-4</v>
      </c>
      <c r="K7" s="73">
        <f t="shared" si="4"/>
        <v>1.27367913349552E-4</v>
      </c>
      <c r="M7" s="73">
        <f t="shared" si="9"/>
        <v>99473.527612904712</v>
      </c>
      <c r="N7" s="73">
        <f t="shared" si="5"/>
        <v>12.669735645569745</v>
      </c>
      <c r="O7" s="73">
        <f t="shared" si="6"/>
        <v>90118.106481417271</v>
      </c>
      <c r="P7" s="73">
        <f t="shared" si="7"/>
        <v>3104635.0149554336</v>
      </c>
      <c r="Q7" s="73">
        <f t="shared" si="10"/>
        <v>99467.192745081935</v>
      </c>
      <c r="R7" s="73">
        <f>SUM(Q7:$Q$103)</f>
        <v>7619427.2253887905</v>
      </c>
      <c r="S7" s="73">
        <f t="shared" si="8"/>
        <v>76.597537136104549</v>
      </c>
    </row>
    <row r="8" spans="1:23" x14ac:dyDescent="0.3">
      <c r="A8" s="77">
        <v>5</v>
      </c>
      <c r="B8" s="63">
        <v>25601</v>
      </c>
      <c r="C8" s="63">
        <v>24570</v>
      </c>
      <c r="D8" s="63">
        <v>50171</v>
      </c>
      <c r="E8" s="124">
        <v>9.6593686745823825E-5</v>
      </c>
      <c r="F8" s="193">
        <v>9.833328711569741E-5</v>
      </c>
      <c r="G8" s="75">
        <f t="shared" si="0"/>
        <v>2.4160488644326854</v>
      </c>
      <c r="H8" s="75">
        <f t="shared" si="1"/>
        <v>2.4728949743798356</v>
      </c>
      <c r="I8" s="75">
        <f t="shared" si="2"/>
        <v>4.888943838812521</v>
      </c>
      <c r="J8" s="73">
        <f t="shared" si="3"/>
        <v>9.7445612780540976E-5</v>
      </c>
      <c r="K8" s="73">
        <f t="shared" si="4"/>
        <v>9.7440865110987041E-5</v>
      </c>
      <c r="M8" s="73">
        <f t="shared" si="9"/>
        <v>99460.857877259143</v>
      </c>
      <c r="N8" s="73">
        <f t="shared" si="5"/>
        <v>9.6915520362381358</v>
      </c>
      <c r="O8" s="73">
        <f t="shared" si="6"/>
        <v>87908.90568413632</v>
      </c>
      <c r="P8" s="73">
        <f t="shared" si="7"/>
        <v>3014516.908474016</v>
      </c>
      <c r="Q8" s="73">
        <f t="shared" si="10"/>
        <v>99456.012101241024</v>
      </c>
      <c r="R8" s="73">
        <f>SUM(Q8:$Q$103)</f>
        <v>7519960.0326437084</v>
      </c>
      <c r="S8" s="73">
        <f t="shared" si="8"/>
        <v>75.60723075527666</v>
      </c>
    </row>
    <row r="9" spans="1:23" x14ac:dyDescent="0.3">
      <c r="A9" s="77">
        <v>6</v>
      </c>
      <c r="B9" s="63">
        <v>26140</v>
      </c>
      <c r="C9" s="63">
        <v>25080</v>
      </c>
      <c r="D9" s="63">
        <v>51220</v>
      </c>
      <c r="E9" s="124">
        <v>8.5665458412137962E-5</v>
      </c>
      <c r="F9" s="193">
        <v>7.2988411730371124E-5</v>
      </c>
      <c r="G9" s="75">
        <f t="shared" si="0"/>
        <v>1.8305493661977077</v>
      </c>
      <c r="H9" s="75">
        <f t="shared" si="1"/>
        <v>2.2392950828932863</v>
      </c>
      <c r="I9" s="75">
        <f t="shared" si="2"/>
        <v>4.0698444490909935</v>
      </c>
      <c r="J9" s="73">
        <f t="shared" si="3"/>
        <v>7.9458111071671091E-5</v>
      </c>
      <c r="K9" s="73">
        <f t="shared" si="4"/>
        <v>7.9454954359459151E-5</v>
      </c>
      <c r="L9">
        <f>((105*K9+90*(K8+K10)+45*(K7+K11)-30*(K6+K12))/315)</f>
        <v>7.8431377987644326E-5</v>
      </c>
      <c r="M9" s="73">
        <f t="shared" si="9"/>
        <v>99451.166325222905</v>
      </c>
      <c r="N9" s="73">
        <f t="shared" si="5"/>
        <v>7.8000920173653867</v>
      </c>
      <c r="O9" s="73">
        <f t="shared" si="6"/>
        <v>85756.429038356597</v>
      </c>
      <c r="P9" s="73">
        <f t="shared" si="7"/>
        <v>2926608.0027898801</v>
      </c>
      <c r="Q9" s="73">
        <f t="shared" si="10"/>
        <v>99447.266279214222</v>
      </c>
      <c r="R9" s="73">
        <f>SUM(Q9:$Q$103)</f>
        <v>7420504.0205424679</v>
      </c>
      <c r="S9" s="73">
        <f t="shared" si="8"/>
        <v>74.614549982009336</v>
      </c>
    </row>
    <row r="10" spans="1:23" x14ac:dyDescent="0.3">
      <c r="A10" s="77">
        <v>7</v>
      </c>
      <c r="B10" s="63">
        <v>26683</v>
      </c>
      <c r="C10" s="63">
        <v>25607</v>
      </c>
      <c r="D10" s="63">
        <v>52290</v>
      </c>
      <c r="E10" s="124">
        <v>7.7127599627006761E-5</v>
      </c>
      <c r="F10" s="193">
        <v>6.1816365969748598E-5</v>
      </c>
      <c r="G10" s="75">
        <f t="shared" si="0"/>
        <v>1.5829316833873524</v>
      </c>
      <c r="H10" s="75">
        <f t="shared" si="1"/>
        <v>2.0579957408474212</v>
      </c>
      <c r="I10" s="75">
        <f t="shared" si="2"/>
        <v>3.6409274242347736</v>
      </c>
      <c r="J10" s="73">
        <f t="shared" si="3"/>
        <v>6.9629516623346215E-5</v>
      </c>
      <c r="K10" s="73">
        <f t="shared" si="4"/>
        <v>6.96270925448772E-5</v>
      </c>
      <c r="L10" s="73">
        <f t="shared" ref="L10:L73" si="11">((105*K10+90*(K9+K11)+45*(K8+K12)-30*(K7+K13))/315)</f>
        <v>7.0449045983115674E-5</v>
      </c>
      <c r="M10" s="73">
        <f>M9*(1-L9)</f>
        <v>99443.366233205539</v>
      </c>
      <c r="N10" s="73">
        <f t="shared" si="5"/>
        <v>7.0056902804790298</v>
      </c>
      <c r="O10" s="73">
        <f t="shared" si="6"/>
        <v>83658.246871664218</v>
      </c>
      <c r="P10" s="73">
        <f t="shared" si="7"/>
        <v>2840851.5737515236</v>
      </c>
      <c r="Q10" s="73">
        <f t="shared" si="10"/>
        <v>99439.863388065307</v>
      </c>
      <c r="R10" s="73">
        <f>SUM(Q10:$Q$103)</f>
        <v>7321056.754263253</v>
      </c>
      <c r="S10" s="73">
        <f t="shared" si="8"/>
        <v>73.620363344243358</v>
      </c>
    </row>
    <row r="11" spans="1:23" x14ac:dyDescent="0.3">
      <c r="A11" s="77">
        <v>8</v>
      </c>
      <c r="B11" s="63">
        <v>27241</v>
      </c>
      <c r="C11" s="63">
        <v>26135</v>
      </c>
      <c r="D11" s="63">
        <v>53376</v>
      </c>
      <c r="E11" s="124">
        <v>7.7871971765358232E-5</v>
      </c>
      <c r="F11" s="193">
        <v>6.2478809341961594E-5</v>
      </c>
      <c r="G11" s="75">
        <f t="shared" si="0"/>
        <v>1.6328836821521662</v>
      </c>
      <c r="H11" s="75">
        <f t="shared" si="1"/>
        <v>2.1213103828601234</v>
      </c>
      <c r="I11" s="75">
        <f t="shared" si="2"/>
        <v>3.7541940650122898</v>
      </c>
      <c r="J11" s="73">
        <f t="shared" si="3"/>
        <v>7.0334870822322571E-5</v>
      </c>
      <c r="K11" s="73">
        <f t="shared" si="4"/>
        <v>7.0332397383299217E-5</v>
      </c>
      <c r="L11" s="73">
        <f t="shared" si="11"/>
        <v>7.1222395857286516E-5</v>
      </c>
      <c r="M11" s="73">
        <f t="shared" ref="M11:M74" si="12">M10*(1-L10)</f>
        <v>99436.36054292506</v>
      </c>
      <c r="N11" s="73">
        <f t="shared" si="5"/>
        <v>7.082095833204221</v>
      </c>
      <c r="O11" s="73">
        <f t="shared" si="6"/>
        <v>81612.051929739988</v>
      </c>
      <c r="P11" s="73">
        <f t="shared" si="7"/>
        <v>2757193.326879859</v>
      </c>
      <c r="Q11" s="73">
        <f t="shared" si="10"/>
        <v>99432.819495008458</v>
      </c>
      <c r="R11" s="73">
        <f>SUM(Q11:$Q$103)</f>
        <v>7221616.8908751877</v>
      </c>
      <c r="S11" s="73">
        <f t="shared" si="8"/>
        <v>72.625514967009806</v>
      </c>
    </row>
    <row r="12" spans="1:23" x14ac:dyDescent="0.3">
      <c r="A12" s="77">
        <v>9</v>
      </c>
      <c r="B12" s="63">
        <v>27800</v>
      </c>
      <c r="C12" s="63">
        <v>26670</v>
      </c>
      <c r="D12" s="63">
        <v>54470</v>
      </c>
      <c r="E12" s="124">
        <v>8.4721292884597574E-5</v>
      </c>
      <c r="F12" s="193">
        <v>7.3339757319098149E-5</v>
      </c>
      <c r="G12" s="75">
        <f t="shared" si="0"/>
        <v>1.9559713277003477</v>
      </c>
      <c r="H12" s="75">
        <f t="shared" si="1"/>
        <v>2.3552519421918126</v>
      </c>
      <c r="I12" s="75">
        <f t="shared" si="2"/>
        <v>4.3112232698921602</v>
      </c>
      <c r="J12" s="73">
        <f t="shared" si="3"/>
        <v>7.9148582153335055E-5</v>
      </c>
      <c r="K12" s="73">
        <f t="shared" si="4"/>
        <v>7.9145449986883776E-5</v>
      </c>
      <c r="L12" s="73">
        <f t="shared" si="11"/>
        <v>7.8615598884271675E-5</v>
      </c>
      <c r="M12" s="73">
        <f t="shared" si="12"/>
        <v>99429.278447091856</v>
      </c>
      <c r="N12" s="73">
        <f t="shared" si="5"/>
        <v>7.8166922717500711</v>
      </c>
      <c r="O12" s="73">
        <f t="shared" si="6"/>
        <v>79615.843242800707</v>
      </c>
      <c r="P12" s="73">
        <f t="shared" si="7"/>
        <v>2675581.2749501187</v>
      </c>
      <c r="Q12" s="73">
        <f t="shared" si="10"/>
        <v>99425.370100955974</v>
      </c>
      <c r="R12" s="73">
        <f>SUM(Q12:$Q$103)</f>
        <v>7122184.0713801803</v>
      </c>
      <c r="S12" s="73">
        <f t="shared" si="8"/>
        <v>71.630652284880298</v>
      </c>
    </row>
    <row r="13" spans="1:23" x14ac:dyDescent="0.3">
      <c r="A13" s="77">
        <v>10</v>
      </c>
      <c r="B13" s="63">
        <v>28358</v>
      </c>
      <c r="C13" s="63">
        <v>27177</v>
      </c>
      <c r="D13" s="63">
        <v>55535</v>
      </c>
      <c r="E13" s="124">
        <v>9.0233104832343816E-5</v>
      </c>
      <c r="F13" s="193">
        <v>9.1509198477399495E-5</v>
      </c>
      <c r="G13" s="75">
        <f t="shared" si="0"/>
        <v>2.4869454870202863</v>
      </c>
      <c r="H13" s="75">
        <f t="shared" si="1"/>
        <v>2.5588303868356062</v>
      </c>
      <c r="I13" s="75">
        <f t="shared" si="2"/>
        <v>5.0457758738558924</v>
      </c>
      <c r="J13" s="73">
        <f t="shared" si="3"/>
        <v>9.0857583035129061E-5</v>
      </c>
      <c r="K13" s="73">
        <f t="shared" si="4"/>
        <v>9.0853455609885003E-5</v>
      </c>
      <c r="L13" s="73">
        <f t="shared" si="11"/>
        <v>9.0056505988658111E-5</v>
      </c>
      <c r="M13" s="73">
        <f t="shared" si="12"/>
        <v>99421.461754820106</v>
      </c>
      <c r="N13" s="73">
        <f t="shared" si="5"/>
        <v>8.9535494659212418</v>
      </c>
      <c r="O13" s="73">
        <f t="shared" si="6"/>
        <v>77667.887020100985</v>
      </c>
      <c r="P13" s="73">
        <f t="shared" si="7"/>
        <v>2595965.4317073179</v>
      </c>
      <c r="Q13" s="73">
        <f t="shared" si="10"/>
        <v>99416.984980087145</v>
      </c>
      <c r="R13" s="73">
        <f>SUM(Q13:$Q$103)</f>
        <v>7022758.7012792239</v>
      </c>
      <c r="S13" s="73">
        <f t="shared" si="8"/>
        <v>70.636244703360035</v>
      </c>
    </row>
    <row r="14" spans="1:23" x14ac:dyDescent="0.3">
      <c r="A14" s="77">
        <v>11</v>
      </c>
      <c r="B14" s="63">
        <v>28875</v>
      </c>
      <c r="C14" s="63">
        <v>27656</v>
      </c>
      <c r="D14" s="63">
        <v>56531</v>
      </c>
      <c r="E14" s="124">
        <v>9.4951696434672023E-5</v>
      </c>
      <c r="F14" s="193">
        <v>1.107343970098557E-4</v>
      </c>
      <c r="G14" s="75">
        <f t="shared" si="0"/>
        <v>3.0624704837045691</v>
      </c>
      <c r="H14" s="75">
        <f t="shared" si="1"/>
        <v>2.7417302345511545</v>
      </c>
      <c r="I14" s="75">
        <f t="shared" si="2"/>
        <v>5.8042007182557231</v>
      </c>
      <c r="J14" s="73">
        <f t="shared" si="3"/>
        <v>1.0267288245839845E-4</v>
      </c>
      <c r="K14" s="73">
        <f t="shared" si="4"/>
        <v>1.0266761177835093E-4</v>
      </c>
      <c r="L14" s="73">
        <f t="shared" si="11"/>
        <v>1.0237656008539795E-4</v>
      </c>
      <c r="M14" s="73">
        <f t="shared" si="12"/>
        <v>99412.508205354185</v>
      </c>
      <c r="N14" s="73">
        <f t="shared" si="5"/>
        <v>10.177510619527311</v>
      </c>
      <c r="O14" s="73">
        <f t="shared" si="6"/>
        <v>75766.724411286283</v>
      </c>
      <c r="P14" s="73">
        <f t="shared" si="7"/>
        <v>2518297.5446872171</v>
      </c>
      <c r="Q14" s="73">
        <f t="shared" si="10"/>
        <v>99407.419450044428</v>
      </c>
      <c r="R14" s="73">
        <f>SUM(Q14:$Q$103)</f>
        <v>6923341.7162991362</v>
      </c>
      <c r="S14" s="73">
        <f t="shared" si="8"/>
        <v>69.64256149736957</v>
      </c>
    </row>
    <row r="15" spans="1:23" x14ac:dyDescent="0.3">
      <c r="A15" s="77">
        <v>12</v>
      </c>
      <c r="B15" s="63">
        <v>29409</v>
      </c>
      <c r="C15" s="63">
        <v>28154</v>
      </c>
      <c r="D15" s="63">
        <v>57563</v>
      </c>
      <c r="E15" s="124">
        <v>1.0531497885073223E-4</v>
      </c>
      <c r="F15" s="193">
        <v>1.2326937962842363E-4</v>
      </c>
      <c r="G15" s="75">
        <f t="shared" si="0"/>
        <v>3.470526114058639</v>
      </c>
      <c r="H15" s="75">
        <f t="shared" si="1"/>
        <v>3.097208213021184</v>
      </c>
      <c r="I15" s="75">
        <f t="shared" si="2"/>
        <v>6.5677343270798225</v>
      </c>
      <c r="J15" s="73">
        <f t="shared" si="3"/>
        <v>1.1409645652728006E-4</v>
      </c>
      <c r="K15" s="73">
        <f t="shared" si="4"/>
        <v>1.1408994777417636E-4</v>
      </c>
      <c r="L15" s="73">
        <f t="shared" si="11"/>
        <v>1.1387115160369869E-4</v>
      </c>
      <c r="M15" s="73">
        <f t="shared" si="12"/>
        <v>99402.330694734657</v>
      </c>
      <c r="N15" s="73">
        <f t="shared" si="5"/>
        <v>11.319057868298842</v>
      </c>
      <c r="O15" s="73">
        <f t="shared" si="6"/>
        <v>73911.187975289868</v>
      </c>
      <c r="P15" s="73">
        <f t="shared" si="7"/>
        <v>2442530.8202759302</v>
      </c>
      <c r="Q15" s="73">
        <f t="shared" si="10"/>
        <v>99396.671165800508</v>
      </c>
      <c r="R15" s="73">
        <f>SUM(Q15:$Q$103)</f>
        <v>6823934.2968490915</v>
      </c>
      <c r="S15" s="73">
        <f t="shared" si="8"/>
        <v>68.649640799725788</v>
      </c>
    </row>
    <row r="16" spans="1:23" x14ac:dyDescent="0.3">
      <c r="A16" s="77">
        <v>13</v>
      </c>
      <c r="B16" s="63">
        <v>29883</v>
      </c>
      <c r="C16" s="63">
        <v>28590</v>
      </c>
      <c r="D16" s="63">
        <v>58473</v>
      </c>
      <c r="E16" s="124">
        <v>1.2377823202754676E-4</v>
      </c>
      <c r="F16" s="193">
        <v>1.2596448268300216E-4</v>
      </c>
      <c r="G16" s="75">
        <f t="shared" si="0"/>
        <v>3.6013245599070318</v>
      </c>
      <c r="H16" s="75">
        <f t="shared" si="1"/>
        <v>3.6988649076791797</v>
      </c>
      <c r="I16" s="75">
        <f t="shared" si="2"/>
        <v>7.3001894675862111</v>
      </c>
      <c r="J16" s="73">
        <f t="shared" si="3"/>
        <v>1.2484718532632517E-4</v>
      </c>
      <c r="K16" s="73">
        <f t="shared" si="4"/>
        <v>1.248393922407276E-4</v>
      </c>
      <c r="L16" s="73">
        <f t="shared" si="11"/>
        <v>1.2411739434169982E-4</v>
      </c>
      <c r="M16" s="73">
        <f t="shared" si="12"/>
        <v>99391.011636866358</v>
      </c>
      <c r="N16" s="73">
        <f t="shared" si="5"/>
        <v>12.336153385360376</v>
      </c>
      <c r="O16" s="73">
        <f t="shared" si="6"/>
        <v>72100.264998242666</v>
      </c>
      <c r="P16" s="73">
        <f t="shared" si="7"/>
        <v>2368619.6323006409</v>
      </c>
      <c r="Q16" s="73">
        <f t="shared" si="10"/>
        <v>99384.843560173671</v>
      </c>
      <c r="R16" s="73">
        <f>SUM(Q16:$Q$103)</f>
        <v>6724537.6256832918</v>
      </c>
      <c r="S16" s="73">
        <f t="shared" si="8"/>
        <v>67.657401961577477</v>
      </c>
    </row>
    <row r="17" spans="1:19" x14ac:dyDescent="0.3">
      <c r="A17" s="77">
        <v>14</v>
      </c>
      <c r="B17" s="63">
        <v>30123</v>
      </c>
      <c r="C17" s="63">
        <v>28818</v>
      </c>
      <c r="D17" s="63">
        <v>58941</v>
      </c>
      <c r="E17" s="124">
        <v>1.4636175223001099E-4</v>
      </c>
      <c r="F17" s="193">
        <v>1.2285157514424727E-4</v>
      </c>
      <c r="G17" s="75">
        <f t="shared" si="0"/>
        <v>3.540336692506918</v>
      </c>
      <c r="H17" s="75">
        <f t="shared" si="1"/>
        <v>4.408855062424621</v>
      </c>
      <c r="I17" s="75">
        <f t="shared" si="2"/>
        <v>7.9491917549315385</v>
      </c>
      <c r="J17" s="73">
        <f t="shared" si="3"/>
        <v>1.3486693057348091E-4</v>
      </c>
      <c r="K17" s="73">
        <f t="shared" si="4"/>
        <v>1.3485783643785165E-4</v>
      </c>
      <c r="L17" s="73">
        <f t="shared" si="11"/>
        <v>1.3366536261714241E-4</v>
      </c>
      <c r="M17" s="73">
        <f t="shared" si="12"/>
        <v>99378.675483480998</v>
      </c>
      <c r="N17" s="73">
        <f t="shared" si="5"/>
        <v>13.283486694912426</v>
      </c>
      <c r="O17" s="73">
        <f t="shared" si="6"/>
        <v>70332.991318263157</v>
      </c>
      <c r="P17" s="73">
        <f t="shared" si="7"/>
        <v>2296519.3673023977</v>
      </c>
      <c r="Q17" s="73">
        <f t="shared" si="10"/>
        <v>99372.033740133542</v>
      </c>
      <c r="R17" s="73">
        <f>SUM(Q17:$Q$103)</f>
        <v>6625152.7821231177</v>
      </c>
      <c r="S17" s="73">
        <f t="shared" si="8"/>
        <v>66.665738398016472</v>
      </c>
    </row>
    <row r="18" spans="1:19" x14ac:dyDescent="0.3">
      <c r="A18" s="77">
        <v>15</v>
      </c>
      <c r="B18" s="63">
        <v>30361</v>
      </c>
      <c r="C18" s="63">
        <v>29043</v>
      </c>
      <c r="D18" s="63">
        <v>59404</v>
      </c>
      <c r="E18" s="124">
        <v>1.6946558896381347E-4</v>
      </c>
      <c r="F18" s="193">
        <v>1.206939676620871E-4</v>
      </c>
      <c r="G18" s="75">
        <f t="shared" si="0"/>
        <v>3.5053149028099955</v>
      </c>
      <c r="H18" s="75">
        <f t="shared" si="1"/>
        <v>5.1451447465303408</v>
      </c>
      <c r="I18" s="75">
        <f t="shared" si="2"/>
        <v>8.6504596493403358</v>
      </c>
      <c r="J18" s="73">
        <f t="shared" si="3"/>
        <v>1.4562082771093422E-4</v>
      </c>
      <c r="K18" s="73">
        <f t="shared" si="4"/>
        <v>1.4561022551273783E-4</v>
      </c>
      <c r="L18" s="73">
        <f t="shared" si="11"/>
        <v>1.4500538521810573E-4</v>
      </c>
      <c r="M18" s="73">
        <f t="shared" si="12"/>
        <v>99365.391996786086</v>
      </c>
      <c r="N18" s="73">
        <f t="shared" si="5"/>
        <v>14.408516943847644</v>
      </c>
      <c r="O18" s="73">
        <f t="shared" si="6"/>
        <v>68608.380715585037</v>
      </c>
      <c r="P18" s="73">
        <f t="shared" si="7"/>
        <v>2226186.3759841342</v>
      </c>
      <c r="Q18" s="73">
        <f t="shared" si="10"/>
        <v>99358.187738314155</v>
      </c>
      <c r="R18" s="73">
        <f>SUM(Q18:$Q$103)</f>
        <v>6525780.7483829847</v>
      </c>
      <c r="S18" s="73">
        <f t="shared" si="8"/>
        <v>65.674583647735801</v>
      </c>
    </row>
    <row r="19" spans="1:19" x14ac:dyDescent="0.3">
      <c r="A19" s="77">
        <v>16</v>
      </c>
      <c r="B19" s="63">
        <v>30547</v>
      </c>
      <c r="C19" s="63">
        <v>29219</v>
      </c>
      <c r="D19" s="63">
        <v>59766</v>
      </c>
      <c r="E19" s="124">
        <v>1.9867869055927113E-4</v>
      </c>
      <c r="F19" s="193">
        <v>1.2391000340142885E-4</v>
      </c>
      <c r="G19" s="75">
        <f t="shared" si="0"/>
        <v>3.6205263893863497</v>
      </c>
      <c r="H19" s="75">
        <f t="shared" si="1"/>
        <v>6.0690379605140548</v>
      </c>
      <c r="I19" s="75">
        <f t="shared" si="2"/>
        <v>9.6895643499004045</v>
      </c>
      <c r="J19" s="73">
        <f t="shared" si="3"/>
        <v>1.6212502676940743E-4</v>
      </c>
      <c r="K19" s="73">
        <f t="shared" si="4"/>
        <v>1.6211188521753073E-4</v>
      </c>
      <c r="L19" s="73">
        <f t="shared" si="11"/>
        <v>1.6335879568747064E-4</v>
      </c>
      <c r="M19" s="73">
        <f t="shared" si="12"/>
        <v>99350.983479842238</v>
      </c>
      <c r="N19" s="73">
        <f t="shared" si="5"/>
        <v>16.229857011639979</v>
      </c>
      <c r="O19" s="73">
        <f t="shared" si="6"/>
        <v>66925.299639912366</v>
      </c>
      <c r="P19" s="73">
        <f t="shared" si="7"/>
        <v>2157577.9952685488</v>
      </c>
      <c r="Q19" s="73">
        <f t="shared" si="10"/>
        <v>99342.868551336418</v>
      </c>
      <c r="R19" s="73">
        <f>SUM(Q19:$Q$103)</f>
        <v>6426422.5606446704</v>
      </c>
      <c r="S19" s="73">
        <f t="shared" si="8"/>
        <v>64.684035683940223</v>
      </c>
    </row>
    <row r="20" spans="1:19" x14ac:dyDescent="0.3">
      <c r="A20" s="77">
        <v>17</v>
      </c>
      <c r="B20" s="63">
        <v>30747</v>
      </c>
      <c r="C20" s="63">
        <v>29413</v>
      </c>
      <c r="D20" s="63">
        <v>60160</v>
      </c>
      <c r="E20" s="124">
        <v>2.4750272017410728E-4</v>
      </c>
      <c r="F20" s="193">
        <v>1.3299506290743196E-4</v>
      </c>
      <c r="G20" s="75">
        <f t="shared" si="0"/>
        <v>3.9117837852962962</v>
      </c>
      <c r="H20" s="75">
        <f t="shared" si="1"/>
        <v>7.6099661371932763</v>
      </c>
      <c r="I20" s="75">
        <f t="shared" si="2"/>
        <v>11.521749922489573</v>
      </c>
      <c r="J20" s="73">
        <f t="shared" si="3"/>
        <v>1.9151844950946763E-4</v>
      </c>
      <c r="K20" s="73">
        <f t="shared" si="4"/>
        <v>1.9150011102209152E-4</v>
      </c>
      <c r="L20" s="73">
        <f t="shared" si="11"/>
        <v>1.9515956978516114E-4</v>
      </c>
      <c r="M20" s="73">
        <f t="shared" si="12"/>
        <v>99334.753622830598</v>
      </c>
      <c r="N20" s="73">
        <f t="shared" si="5"/>
        <v>19.386127781734103</v>
      </c>
      <c r="O20" s="73">
        <f t="shared" si="6"/>
        <v>65282.309076646023</v>
      </c>
      <c r="P20" s="73">
        <f t="shared" si="7"/>
        <v>2090652.6956286361</v>
      </c>
      <c r="Q20" s="73">
        <f t="shared" si="10"/>
        <v>99325.060558939731</v>
      </c>
      <c r="R20" s="73">
        <f>SUM(Q20:$Q$103)</f>
        <v>6327079.6920933342</v>
      </c>
      <c r="S20" s="73">
        <f t="shared" si="8"/>
        <v>63.694522423813112</v>
      </c>
    </row>
    <row r="21" spans="1:19" x14ac:dyDescent="0.3">
      <c r="A21" s="77">
        <v>18</v>
      </c>
      <c r="B21" s="63">
        <v>30986</v>
      </c>
      <c r="C21" s="63">
        <v>29657</v>
      </c>
      <c r="D21" s="63">
        <v>60643</v>
      </c>
      <c r="E21" s="124">
        <v>3.2795744033089613E-4</v>
      </c>
      <c r="F21" s="193">
        <v>1.4490317988200872E-4</v>
      </c>
      <c r="G21" s="75">
        <f t="shared" si="0"/>
        <v>4.2973936057607327</v>
      </c>
      <c r="H21" s="75">
        <f t="shared" si="1"/>
        <v>10.162089246093148</v>
      </c>
      <c r="I21" s="75">
        <f t="shared" si="2"/>
        <v>14.459482851853881</v>
      </c>
      <c r="J21" s="73">
        <f t="shared" si="3"/>
        <v>2.3843614022811999E-4</v>
      </c>
      <c r="K21" s="73">
        <f t="shared" si="4"/>
        <v>2.3840771659067173E-4</v>
      </c>
      <c r="L21" s="73">
        <f t="shared" si="11"/>
        <v>2.4186848753899554E-4</v>
      </c>
      <c r="M21" s="73">
        <f t="shared" si="12"/>
        <v>99315.367495048864</v>
      </c>
      <c r="N21" s="73">
        <f t="shared" si="5"/>
        <v>24.021257725413307</v>
      </c>
      <c r="O21" s="73">
        <f t="shared" si="6"/>
        <v>63677.627911504438</v>
      </c>
      <c r="P21" s="73">
        <f t="shared" si="7"/>
        <v>2025370.3865519899</v>
      </c>
      <c r="Q21" s="73">
        <f t="shared" si="10"/>
        <v>99303.356866186165</v>
      </c>
      <c r="R21" s="73">
        <f>SUM(Q21:$Q$103)</f>
        <v>6227754.6315343948</v>
      </c>
      <c r="S21" s="73">
        <f t="shared" si="8"/>
        <v>62.706857846997998</v>
      </c>
    </row>
    <row r="22" spans="1:19" x14ac:dyDescent="0.3">
      <c r="A22" s="77">
        <v>19</v>
      </c>
      <c r="B22" s="63">
        <v>31389</v>
      </c>
      <c r="C22" s="63">
        <v>30169</v>
      </c>
      <c r="D22" s="63">
        <v>61558</v>
      </c>
      <c r="E22" s="124">
        <v>4.367370521870589E-4</v>
      </c>
      <c r="F22" s="193">
        <v>1.5479268419384774E-4</v>
      </c>
      <c r="G22" s="75">
        <f t="shared" si="0"/>
        <v>4.6699404894441923</v>
      </c>
      <c r="H22" s="75">
        <f t="shared" si="1"/>
        <v>13.708739331099592</v>
      </c>
      <c r="I22" s="75">
        <f t="shared" si="2"/>
        <v>18.378679820543784</v>
      </c>
      <c r="J22" s="73">
        <f t="shared" si="3"/>
        <v>2.9855875467922583E-4</v>
      </c>
      <c r="K22" s="73">
        <f t="shared" si="4"/>
        <v>2.9851419044946148E-4</v>
      </c>
      <c r="L22" s="73">
        <f t="shared" si="11"/>
        <v>2.9835547493736866E-4</v>
      </c>
      <c r="M22" s="73">
        <f t="shared" si="12"/>
        <v>99291.346237323451</v>
      </c>
      <c r="N22" s="73">
        <f t="shared" si="5"/>
        <v>29.624116763807251</v>
      </c>
      <c r="O22" s="73">
        <f t="shared" si="6"/>
        <v>62109.489073123332</v>
      </c>
      <c r="P22" s="73">
        <f t="shared" si="7"/>
        <v>1961692.7586404856</v>
      </c>
      <c r="Q22" s="73">
        <f t="shared" si="10"/>
        <v>99276.53417894154</v>
      </c>
      <c r="R22" s="73">
        <f>SUM(Q22:$Q$103)</f>
        <v>6128451.2746682083</v>
      </c>
      <c r="S22" s="73">
        <f t="shared" si="8"/>
        <v>61.721907365624311</v>
      </c>
    </row>
    <row r="23" spans="1:19" x14ac:dyDescent="0.3">
      <c r="A23" s="77">
        <v>20</v>
      </c>
      <c r="B23" s="63">
        <v>29777</v>
      </c>
      <c r="C23" s="63">
        <v>29138</v>
      </c>
      <c r="D23" s="63">
        <v>58915</v>
      </c>
      <c r="E23" s="124">
        <v>5.4441911444434504E-4</v>
      </c>
      <c r="F23" s="193">
        <v>1.5945583873163056E-4</v>
      </c>
      <c r="G23" s="75">
        <f t="shared" si="0"/>
        <v>4.6462242289622511</v>
      </c>
      <c r="H23" s="75">
        <f t="shared" si="1"/>
        <v>16.211167970809264</v>
      </c>
      <c r="I23" s="75">
        <f t="shared" si="2"/>
        <v>20.857392199771514</v>
      </c>
      <c r="J23" s="73">
        <f t="shared" si="3"/>
        <v>3.5402515827499814E-4</v>
      </c>
      <c r="K23" s="73">
        <f t="shared" si="4"/>
        <v>3.5396249876318286E-4</v>
      </c>
      <c r="L23" s="73">
        <f t="shared" si="11"/>
        <v>3.5040349032501252E-4</v>
      </c>
      <c r="M23" s="73">
        <f t="shared" si="12"/>
        <v>99261.722120559643</v>
      </c>
      <c r="N23" s="73">
        <f t="shared" si="5"/>
        <v>34.781653886719141</v>
      </c>
      <c r="O23" s="73">
        <f t="shared" si="6"/>
        <v>60576.544748305168</v>
      </c>
      <c r="P23" s="73">
        <f t="shared" si="7"/>
        <v>1899583.2695673623</v>
      </c>
      <c r="Q23" s="73">
        <f t="shared" si="10"/>
        <v>99244.331293616284</v>
      </c>
      <c r="R23" s="73">
        <f>SUM(Q23:$Q$103)</f>
        <v>6029174.7404892677</v>
      </c>
      <c r="S23" s="73">
        <f t="shared" si="8"/>
        <v>60.740178708228065</v>
      </c>
    </row>
    <row r="24" spans="1:19" x14ac:dyDescent="0.3">
      <c r="A24" s="77">
        <v>21</v>
      </c>
      <c r="B24" s="63">
        <v>31504</v>
      </c>
      <c r="C24" s="63">
        <v>29723</v>
      </c>
      <c r="D24" s="63">
        <v>61227</v>
      </c>
      <c r="E24" s="124">
        <v>6.1388795860440725E-4</v>
      </c>
      <c r="F24" s="193">
        <v>1.5976124225383219E-4</v>
      </c>
      <c r="G24" s="75">
        <f t="shared" si="0"/>
        <v>4.7485834035106542</v>
      </c>
      <c r="H24" s="75">
        <f t="shared" si="1"/>
        <v>19.339926247873247</v>
      </c>
      <c r="I24" s="75">
        <f t="shared" si="2"/>
        <v>24.088509651383902</v>
      </c>
      <c r="J24" s="73">
        <f t="shared" si="3"/>
        <v>3.9342952702866224E-4</v>
      </c>
      <c r="K24" s="73">
        <f t="shared" si="4"/>
        <v>3.9335214378088956E-4</v>
      </c>
      <c r="L24" s="73">
        <f t="shared" si="11"/>
        <v>3.8612311280785051E-4</v>
      </c>
      <c r="M24" s="73">
        <f t="shared" si="12"/>
        <v>99226.940466672924</v>
      </c>
      <c r="N24" s="73">
        <f t="shared" si="5"/>
        <v>38.313815127388807</v>
      </c>
      <c r="O24" s="73">
        <f t="shared" si="6"/>
        <v>59078.359527408335</v>
      </c>
      <c r="P24" s="73">
        <f t="shared" si="7"/>
        <v>1839006.7248190572</v>
      </c>
      <c r="Q24" s="73">
        <f t="shared" si="10"/>
        <v>99207.78355910923</v>
      </c>
      <c r="R24" s="73">
        <f>SUM(Q24:$Q$103)</f>
        <v>5929930.4091956513</v>
      </c>
      <c r="S24" s="73">
        <f t="shared" si="8"/>
        <v>59.761294476144009</v>
      </c>
    </row>
    <row r="25" spans="1:19" x14ac:dyDescent="0.3">
      <c r="A25" s="77">
        <v>22</v>
      </c>
      <c r="B25" s="63">
        <v>30139</v>
      </c>
      <c r="C25" s="63">
        <v>28768</v>
      </c>
      <c r="D25" s="63">
        <v>58907</v>
      </c>
      <c r="E25" s="124">
        <v>6.3827014124143437E-4</v>
      </c>
      <c r="F25" s="193">
        <v>1.5943770904587284E-4</v>
      </c>
      <c r="G25" s="75">
        <f t="shared" si="0"/>
        <v>4.5867040138316701</v>
      </c>
      <c r="H25" s="75">
        <f t="shared" si="1"/>
        <v>19.23682378687559</v>
      </c>
      <c r="I25" s="75">
        <f t="shared" si="2"/>
        <v>23.823527800707261</v>
      </c>
      <c r="J25" s="73">
        <f t="shared" si="3"/>
        <v>4.0442609198749319E-4</v>
      </c>
      <c r="K25" s="73">
        <f t="shared" si="4"/>
        <v>4.043443227792487E-4</v>
      </c>
      <c r="L25" s="73">
        <f t="shared" si="11"/>
        <v>4.0370688638918003E-4</v>
      </c>
      <c r="M25" s="73">
        <f t="shared" si="12"/>
        <v>99188.626651545535</v>
      </c>
      <c r="N25" s="73">
        <f t="shared" si="5"/>
        <v>40.043131630707649</v>
      </c>
      <c r="O25" s="73">
        <f t="shared" si="6"/>
        <v>57615.168787637107</v>
      </c>
      <c r="P25" s="73">
        <f t="shared" si="7"/>
        <v>1779928.3652916485</v>
      </c>
      <c r="Q25" s="73">
        <f t="shared" si="10"/>
        <v>99168.605085730174</v>
      </c>
      <c r="R25" s="73">
        <f>SUM(Q25:$Q$103)</f>
        <v>5830722.6256365413</v>
      </c>
      <c r="S25" s="73">
        <f t="shared" si="8"/>
        <v>58.784185470378105</v>
      </c>
    </row>
    <row r="26" spans="1:19" x14ac:dyDescent="0.3">
      <c r="A26" s="77">
        <v>23</v>
      </c>
      <c r="B26" s="63">
        <v>28942</v>
      </c>
      <c r="C26" s="63">
        <v>27677</v>
      </c>
      <c r="D26" s="63">
        <v>56619</v>
      </c>
      <c r="E26" s="124">
        <v>6.4300894504865189E-4</v>
      </c>
      <c r="F26" s="193">
        <v>1.6213162871979217E-4</v>
      </c>
      <c r="G26" s="75">
        <f t="shared" si="0"/>
        <v>4.4873170880776883</v>
      </c>
      <c r="H26" s="75">
        <f t="shared" si="1"/>
        <v>18.609964887598082</v>
      </c>
      <c r="I26" s="75">
        <f t="shared" si="2"/>
        <v>23.09728197567577</v>
      </c>
      <c r="J26" s="73">
        <f t="shared" si="3"/>
        <v>4.0794224510633833E-4</v>
      </c>
      <c r="K26" s="73">
        <f t="shared" si="4"/>
        <v>4.0785904798235073E-4</v>
      </c>
      <c r="L26" s="73">
        <f t="shared" si="11"/>
        <v>4.1178516239166675E-4</v>
      </c>
      <c r="M26" s="73">
        <f t="shared" si="12"/>
        <v>99148.583519914828</v>
      </c>
      <c r="N26" s="73">
        <f t="shared" si="5"/>
        <v>40.827915565649164</v>
      </c>
      <c r="O26" s="73">
        <f t="shared" si="6"/>
        <v>56187.228436328856</v>
      </c>
      <c r="P26" s="73">
        <f t="shared" si="7"/>
        <v>1722313.1965040115</v>
      </c>
      <c r="Q26" s="73">
        <f t="shared" si="10"/>
        <v>99128.16956213201</v>
      </c>
      <c r="R26" s="73">
        <f>SUM(Q26:$Q$103)</f>
        <v>5731554.0205508107</v>
      </c>
      <c r="S26" s="73">
        <f t="shared" si="8"/>
        <v>57.80772470036932</v>
      </c>
    </row>
    <row r="27" spans="1:19" x14ac:dyDescent="0.3">
      <c r="A27" s="77">
        <v>24</v>
      </c>
      <c r="B27" s="63">
        <v>28965</v>
      </c>
      <c r="C27" s="63">
        <v>27544</v>
      </c>
      <c r="D27" s="63">
        <v>56509</v>
      </c>
      <c r="E27" s="124">
        <v>6.552451062914529E-4</v>
      </c>
      <c r="F27" s="193">
        <v>1.6974638107740915E-4</v>
      </c>
      <c r="G27" s="75">
        <f t="shared" si="0"/>
        <v>4.6754943203961581</v>
      </c>
      <c r="H27" s="75">
        <f t="shared" si="1"/>
        <v>18.979174503731933</v>
      </c>
      <c r="I27" s="75">
        <f t="shared" si="2"/>
        <v>23.654668824128091</v>
      </c>
      <c r="J27" s="73">
        <f t="shared" si="3"/>
        <v>4.1860002520179246E-4</v>
      </c>
      <c r="K27" s="73">
        <f t="shared" si="4"/>
        <v>4.1851242443502468E-4</v>
      </c>
      <c r="L27" s="73">
        <f t="shared" si="11"/>
        <v>4.2179211874562731E-4</v>
      </c>
      <c r="M27" s="73">
        <f t="shared" si="12"/>
        <v>99107.755604349179</v>
      </c>
      <c r="N27" s="73">
        <f t="shared" si="5"/>
        <v>41.802870220475597</v>
      </c>
      <c r="O27" s="73">
        <f t="shared" si="6"/>
        <v>54794.235482285716</v>
      </c>
      <c r="P27" s="73">
        <f t="shared" si="7"/>
        <v>1666125.9680676826</v>
      </c>
      <c r="Q27" s="73">
        <f t="shared" si="10"/>
        <v>99086.854169238941</v>
      </c>
      <c r="R27" s="73">
        <f>SUM(Q27:$Q$103)</f>
        <v>5632425.8509886796</v>
      </c>
      <c r="S27" s="73">
        <f t="shared" si="8"/>
        <v>56.831332892594631</v>
      </c>
    </row>
    <row r="28" spans="1:19" x14ac:dyDescent="0.3">
      <c r="A28" s="77">
        <v>25</v>
      </c>
      <c r="B28" s="63">
        <v>29414</v>
      </c>
      <c r="C28" s="63">
        <v>27899</v>
      </c>
      <c r="D28" s="63">
        <v>57313</v>
      </c>
      <c r="E28" s="124">
        <v>6.8479193640570593E-4</v>
      </c>
      <c r="F28" s="193">
        <v>1.823495475662781E-4</v>
      </c>
      <c r="G28" s="75">
        <f t="shared" si="0"/>
        <v>5.087370027551593</v>
      </c>
      <c r="H28" s="75">
        <f t="shared" si="1"/>
        <v>20.142470017437436</v>
      </c>
      <c r="I28" s="75">
        <f t="shared" si="2"/>
        <v>25.229840044989029</v>
      </c>
      <c r="J28" s="73">
        <f t="shared" si="3"/>
        <v>4.4021147113201245E-4</v>
      </c>
      <c r="K28" s="73">
        <f t="shared" si="4"/>
        <v>4.4011459227855099E-4</v>
      </c>
      <c r="L28" s="73">
        <f t="shared" si="11"/>
        <v>4.4162821238411107E-4</v>
      </c>
      <c r="M28" s="73">
        <f t="shared" si="12"/>
        <v>99065.952734128703</v>
      </c>
      <c r="N28" s="73">
        <f t="shared" si="5"/>
        <v>43.750319614104228</v>
      </c>
      <c r="O28" s="73">
        <f t="shared" si="6"/>
        <v>53435.242639616205</v>
      </c>
      <c r="P28" s="73">
        <f t="shared" si="7"/>
        <v>1611331.7325853971</v>
      </c>
      <c r="Q28" s="73">
        <f t="shared" si="10"/>
        <v>99044.077574321651</v>
      </c>
      <c r="R28" s="73">
        <f>SUM(Q28:$Q$103)</f>
        <v>5533338.9968194412</v>
      </c>
      <c r="S28" s="73">
        <f t="shared" si="8"/>
        <v>55.855103030904168</v>
      </c>
    </row>
    <row r="29" spans="1:19" x14ac:dyDescent="0.3">
      <c r="A29" s="77">
        <v>26</v>
      </c>
      <c r="B29" s="63">
        <v>29311</v>
      </c>
      <c r="C29" s="63">
        <v>27779</v>
      </c>
      <c r="D29" s="63">
        <v>57090</v>
      </c>
      <c r="E29" s="124">
        <v>7.2454716991095334E-4</v>
      </c>
      <c r="F29" s="193">
        <v>1.987021179431202E-4</v>
      </c>
      <c r="G29" s="75">
        <f t="shared" si="0"/>
        <v>5.5197461343419363</v>
      </c>
      <c r="H29" s="75">
        <f t="shared" si="1"/>
        <v>21.237202097259953</v>
      </c>
      <c r="I29" s="75">
        <f t="shared" si="2"/>
        <v>26.756948231601889</v>
      </c>
      <c r="J29" s="73">
        <f t="shared" si="3"/>
        <v>4.6868012316696249E-4</v>
      </c>
      <c r="K29" s="73">
        <f t="shared" si="4"/>
        <v>4.6857030979452485E-4</v>
      </c>
      <c r="L29" s="73">
        <f t="shared" si="11"/>
        <v>4.6751045520534334E-4</v>
      </c>
      <c r="M29" s="73">
        <f t="shared" si="12"/>
        <v>99022.202414514599</v>
      </c>
      <c r="N29" s="73">
        <f t="shared" si="5"/>
        <v>46.293914926238358</v>
      </c>
      <c r="O29" s="73">
        <f t="shared" si="6"/>
        <v>52108.921101396052</v>
      </c>
      <c r="P29" s="73">
        <f t="shared" si="7"/>
        <v>1557896.489945781</v>
      </c>
      <c r="Q29" s="73">
        <f t="shared" si="10"/>
        <v>98999.05545705148</v>
      </c>
      <c r="R29" s="73">
        <f>SUM(Q29:$Q$103)</f>
        <v>5434294.9192451173</v>
      </c>
      <c r="S29" s="73">
        <f t="shared" si="8"/>
        <v>54.87956020708102</v>
      </c>
    </row>
    <row r="30" spans="1:19" x14ac:dyDescent="0.3">
      <c r="A30" s="77">
        <v>27</v>
      </c>
      <c r="B30" s="63">
        <v>28269</v>
      </c>
      <c r="C30" s="63">
        <v>26730</v>
      </c>
      <c r="D30" s="63">
        <v>54999</v>
      </c>
      <c r="E30" s="124">
        <v>7.599552817185107E-4</v>
      </c>
      <c r="F30" s="193">
        <v>2.169295384774071E-4</v>
      </c>
      <c r="G30" s="75">
        <f t="shared" si="0"/>
        <v>5.7985265635010919</v>
      </c>
      <c r="H30" s="75">
        <f t="shared" si="1"/>
        <v>21.48317585890058</v>
      </c>
      <c r="I30" s="75">
        <f t="shared" si="2"/>
        <v>27.281702422401672</v>
      </c>
      <c r="J30" s="73">
        <f t="shared" si="3"/>
        <v>4.9603997204315841E-4</v>
      </c>
      <c r="K30" s="73">
        <f t="shared" si="4"/>
        <v>4.9591696455597578E-4</v>
      </c>
      <c r="L30" s="73">
        <f t="shared" si="11"/>
        <v>4.9386394189453501E-4</v>
      </c>
      <c r="M30" s="73">
        <f t="shared" si="12"/>
        <v>98975.90849958836</v>
      </c>
      <c r="N30" s="73">
        <f t="shared" si="5"/>
        <v>48.880632324202452</v>
      </c>
      <c r="O30" s="73">
        <f t="shared" si="6"/>
        <v>50814.204522899214</v>
      </c>
      <c r="P30" s="73">
        <f t="shared" si="7"/>
        <v>1505787.5688443847</v>
      </c>
      <c r="Q30" s="73">
        <f t="shared" si="10"/>
        <v>98951.468183426259</v>
      </c>
      <c r="R30" s="73">
        <f>SUM(Q30:$Q$103)</f>
        <v>5335295.8637880655</v>
      </c>
      <c r="S30" s="73">
        <f t="shared" si="8"/>
        <v>53.90499511111085</v>
      </c>
    </row>
    <row r="31" spans="1:19" x14ac:dyDescent="0.3">
      <c r="A31" s="77">
        <v>28</v>
      </c>
      <c r="B31" s="63">
        <v>27970</v>
      </c>
      <c r="C31" s="63">
        <v>26440</v>
      </c>
      <c r="D31" s="63">
        <v>54410</v>
      </c>
      <c r="E31" s="124">
        <v>7.8146998442141344E-4</v>
      </c>
      <c r="F31" s="193">
        <v>2.3518013700214605E-4</v>
      </c>
      <c r="G31" s="75">
        <f t="shared" si="0"/>
        <v>6.2181628223367413</v>
      </c>
      <c r="H31" s="75">
        <f t="shared" si="1"/>
        <v>21.857715464266935</v>
      </c>
      <c r="I31" s="75">
        <f t="shared" si="2"/>
        <v>28.075878286603675</v>
      </c>
      <c r="J31" s="73">
        <f t="shared" si="3"/>
        <v>5.1600584978135774E-4</v>
      </c>
      <c r="K31" s="73">
        <f t="shared" si="4"/>
        <v>5.1587274165865171E-4</v>
      </c>
      <c r="L31" s="73">
        <f t="shared" si="11"/>
        <v>5.1515835081531825E-4</v>
      </c>
      <c r="M31" s="73">
        <f t="shared" si="12"/>
        <v>98927.027867264158</v>
      </c>
      <c r="N31" s="73">
        <f t="shared" si="5"/>
        <v>50.96308452716039</v>
      </c>
      <c r="O31" s="73">
        <f t="shared" si="6"/>
        <v>49550.35045809688</v>
      </c>
      <c r="P31" s="73">
        <f t="shared" si="7"/>
        <v>1454973.3643214856</v>
      </c>
      <c r="Q31" s="73">
        <f t="shared" si="10"/>
        <v>98901.546325000585</v>
      </c>
      <c r="R31" s="73">
        <f>SUM(Q31:$Q$103)</f>
        <v>5236344.3956046393</v>
      </c>
      <c r="S31" s="73">
        <f t="shared" si="8"/>
        <v>52.931382944512706</v>
      </c>
    </row>
    <row r="32" spans="1:19" x14ac:dyDescent="0.3">
      <c r="A32" s="77">
        <v>29</v>
      </c>
      <c r="B32" s="63">
        <v>28721</v>
      </c>
      <c r="C32" s="63">
        <v>26458</v>
      </c>
      <c r="D32" s="63">
        <v>55179</v>
      </c>
      <c r="E32" s="124">
        <v>7.919334492363458E-4</v>
      </c>
      <c r="F32" s="193">
        <v>2.5211084629139568E-4</v>
      </c>
      <c r="G32" s="75">
        <f t="shared" si="0"/>
        <v>6.6703487711777472</v>
      </c>
      <c r="H32" s="75">
        <f t="shared" si="1"/>
        <v>22.745120595517086</v>
      </c>
      <c r="I32" s="75">
        <f t="shared" si="2"/>
        <v>29.415469366694833</v>
      </c>
      <c r="J32" s="73">
        <f t="shared" si="3"/>
        <v>5.3309174444435075E-4</v>
      </c>
      <c r="K32" s="73">
        <f t="shared" si="4"/>
        <v>5.3294967628647605E-4</v>
      </c>
      <c r="L32" s="73">
        <f t="shared" si="11"/>
        <v>5.3052712118656625E-4</v>
      </c>
      <c r="M32" s="73">
        <f t="shared" si="12"/>
        <v>98876.064782736998</v>
      </c>
      <c r="N32" s="73">
        <f t="shared" si="5"/>
        <v>52.456434003441245</v>
      </c>
      <c r="O32" s="73">
        <f t="shared" si="6"/>
        <v>48316.901640265918</v>
      </c>
      <c r="P32" s="73">
        <f t="shared" si="7"/>
        <v>1405423.0138633889</v>
      </c>
      <c r="Q32" s="73">
        <f t="shared" si="10"/>
        <v>98849.836565735284</v>
      </c>
      <c r="R32" s="73">
        <f>SUM(Q32:$Q$103)</f>
        <v>5137442.8492796393</v>
      </c>
      <c r="S32" s="73">
        <f t="shared" si="8"/>
        <v>51.958407331119808</v>
      </c>
    </row>
    <row r="33" spans="1:19" x14ac:dyDescent="0.3">
      <c r="A33" s="77">
        <v>30</v>
      </c>
      <c r="B33" s="63">
        <v>30422</v>
      </c>
      <c r="C33" s="63">
        <v>28339</v>
      </c>
      <c r="D33" s="63">
        <v>58761</v>
      </c>
      <c r="E33" s="124">
        <v>8.0323127097621982E-4</v>
      </c>
      <c r="F33" s="193">
        <v>2.6716475900549666E-4</v>
      </c>
      <c r="G33" s="75">
        <f t="shared" si="0"/>
        <v>7.5711821054567698</v>
      </c>
      <c r="H33" s="75">
        <f t="shared" si="1"/>
        <v>24.435901725638558</v>
      </c>
      <c r="I33" s="75">
        <f t="shared" si="2"/>
        <v>32.007083831095329</v>
      </c>
      <c r="J33" s="73">
        <f t="shared" si="3"/>
        <v>5.4469944063401457E-4</v>
      </c>
      <c r="K33" s="73">
        <f t="shared" si="4"/>
        <v>5.4455111882534268E-4</v>
      </c>
      <c r="L33" s="73">
        <f t="shared" si="11"/>
        <v>5.4525777733038263E-4</v>
      </c>
      <c r="M33" s="73">
        <f t="shared" si="12"/>
        <v>98823.608348733556</v>
      </c>
      <c r="N33" s="73">
        <f t="shared" si="5"/>
        <v>53.884341035998659</v>
      </c>
      <c r="O33" s="73">
        <f t="shared" si="6"/>
        <v>47113.432403447863</v>
      </c>
      <c r="P33" s="73">
        <f t="shared" si="7"/>
        <v>1357106.1122231227</v>
      </c>
      <c r="Q33" s="73">
        <f t="shared" si="10"/>
        <v>98796.666178215557</v>
      </c>
      <c r="R33" s="73">
        <f>SUM(Q33:$Q$103)</f>
        <v>5038593.0127139045</v>
      </c>
      <c r="S33" s="73">
        <f t="shared" si="8"/>
        <v>50.985721902943197</v>
      </c>
    </row>
    <row r="34" spans="1:19" x14ac:dyDescent="0.3">
      <c r="A34" s="77">
        <v>31</v>
      </c>
      <c r="B34" s="63">
        <v>30803</v>
      </c>
      <c r="C34" s="63">
        <v>28941</v>
      </c>
      <c r="D34" s="63">
        <v>59744</v>
      </c>
      <c r="E34" s="124">
        <v>8.2761819361063329E-4</v>
      </c>
      <c r="F34" s="193">
        <v>2.8077405532779927E-4</v>
      </c>
      <c r="G34" s="75">
        <f t="shared" si="0"/>
        <v>8.1258819352418392</v>
      </c>
      <c r="H34" s="75">
        <f t="shared" si="1"/>
        <v>25.493123217788337</v>
      </c>
      <c r="I34" s="75">
        <f t="shared" si="2"/>
        <v>33.619005153030173</v>
      </c>
      <c r="J34" s="73">
        <f t="shared" si="3"/>
        <v>5.627176813241526E-4</v>
      </c>
      <c r="K34" s="73">
        <f t="shared" si="4"/>
        <v>5.6255938542304484E-4</v>
      </c>
      <c r="L34" s="73">
        <f t="shared" si="11"/>
        <v>5.6513650532049231E-4</v>
      </c>
      <c r="M34" s="73">
        <f t="shared" si="12"/>
        <v>98769.724007697558</v>
      </c>
      <c r="N34" s="73">
        <f t="shared" si="5"/>
        <v>55.818376657189219</v>
      </c>
      <c r="O34" s="73">
        <f t="shared" si="6"/>
        <v>45939.26189074455</v>
      </c>
      <c r="P34" s="73">
        <f t="shared" si="7"/>
        <v>1309992.6798196749</v>
      </c>
      <c r="Q34" s="73">
        <f t="shared" si="10"/>
        <v>98741.81481936897</v>
      </c>
      <c r="R34" s="73">
        <f>SUM(Q34:$Q$103)</f>
        <v>4939796.3465356892</v>
      </c>
      <c r="S34" s="73">
        <f t="shared" si="8"/>
        <v>50.013264653353787</v>
      </c>
    </row>
    <row r="35" spans="1:19" x14ac:dyDescent="0.3">
      <c r="A35" s="77">
        <v>32</v>
      </c>
      <c r="B35" s="63">
        <v>31570</v>
      </c>
      <c r="C35" s="63">
        <v>29027</v>
      </c>
      <c r="D35" s="63">
        <v>60597</v>
      </c>
      <c r="E35" s="124">
        <v>8.719868410578109E-4</v>
      </c>
      <c r="F35" s="193">
        <v>2.9454453764621226E-4</v>
      </c>
      <c r="G35" s="75">
        <f t="shared" si="0"/>
        <v>8.5497442942566035</v>
      </c>
      <c r="H35" s="75">
        <f t="shared" si="1"/>
        <v>27.528624572195092</v>
      </c>
      <c r="I35" s="75">
        <f t="shared" si="2"/>
        <v>36.078368866451697</v>
      </c>
      <c r="J35" s="73">
        <f t="shared" si="3"/>
        <v>5.9538209591979304E-4</v>
      </c>
      <c r="K35" s="73">
        <f t="shared" si="4"/>
        <v>5.9520489116970943E-4</v>
      </c>
      <c r="L35" s="73">
        <f t="shared" si="11"/>
        <v>5.9527089905493061E-4</v>
      </c>
      <c r="M35" s="73">
        <f t="shared" si="12"/>
        <v>98713.905631040368</v>
      </c>
      <c r="N35" s="73">
        <f t="shared" si="5"/>
        <v>58.76151535421377</v>
      </c>
      <c r="O35" s="73">
        <f t="shared" si="6"/>
        <v>44793.463352997656</v>
      </c>
      <c r="P35" s="73">
        <f t="shared" si="7"/>
        <v>1264053.4179289304</v>
      </c>
      <c r="Q35" s="73">
        <f t="shared" si="10"/>
        <v>98684.524873363262</v>
      </c>
      <c r="R35" s="73">
        <f>SUM(Q35:$Q$103)</f>
        <v>4841054.5317163197</v>
      </c>
      <c r="S35" s="73">
        <f t="shared" si="8"/>
        <v>49.041262229159138</v>
      </c>
    </row>
    <row r="36" spans="1:19" x14ac:dyDescent="0.3">
      <c r="A36" s="77">
        <v>33</v>
      </c>
      <c r="B36" s="63">
        <v>32587</v>
      </c>
      <c r="C36" s="63">
        <v>29808</v>
      </c>
      <c r="D36" s="63">
        <v>62395</v>
      </c>
      <c r="E36" s="124">
        <v>9.3714238569807381E-4</v>
      </c>
      <c r="F36" s="193">
        <v>3.1128778509801339E-4</v>
      </c>
      <c r="G36" s="75">
        <f t="shared" si="0"/>
        <v>9.2788662982015833</v>
      </c>
      <c r="H36" s="75">
        <f t="shared" si="1"/>
        <v>30.538658922743132</v>
      </c>
      <c r="I36" s="75">
        <f t="shared" si="2"/>
        <v>39.817525220944717</v>
      </c>
      <c r="J36" s="73">
        <f t="shared" si="3"/>
        <v>6.3815249973466967E-4</v>
      </c>
      <c r="K36" s="73">
        <f t="shared" si="4"/>
        <v>6.3794892373481016E-4</v>
      </c>
      <c r="L36" s="73">
        <f t="shared" si="11"/>
        <v>6.3813476113189476E-4</v>
      </c>
      <c r="M36" s="73">
        <f t="shared" si="12"/>
        <v>98655.144115686155</v>
      </c>
      <c r="N36" s="73">
        <f t="shared" si="5"/>
        <v>62.95527682469401</v>
      </c>
      <c r="O36" s="73">
        <f t="shared" si="6"/>
        <v>43674.925958825115</v>
      </c>
      <c r="P36" s="73">
        <f t="shared" si="7"/>
        <v>1219259.9545759326</v>
      </c>
      <c r="Q36" s="73">
        <f t="shared" si="10"/>
        <v>98623.6664772738</v>
      </c>
      <c r="R36" s="73">
        <f>SUM(Q36:$Q$103)</f>
        <v>4742370.0068429569</v>
      </c>
      <c r="S36" s="73">
        <f t="shared" si="8"/>
        <v>48.070174640684762</v>
      </c>
    </row>
    <row r="37" spans="1:19" x14ac:dyDescent="0.3">
      <c r="A37" s="77">
        <v>34</v>
      </c>
      <c r="B37" s="63">
        <v>33323</v>
      </c>
      <c r="C37" s="63">
        <v>30094</v>
      </c>
      <c r="D37" s="63">
        <v>63417</v>
      </c>
      <c r="E37" s="124">
        <v>1.0203349497976419E-3</v>
      </c>
      <c r="F37" s="193">
        <v>3.3477691734247548E-4</v>
      </c>
      <c r="G37" s="75">
        <f t="shared" si="0"/>
        <v>10.074776550504458</v>
      </c>
      <c r="H37" s="75">
        <f t="shared" si="1"/>
        <v>34.00062153210682</v>
      </c>
      <c r="I37" s="75">
        <f t="shared" si="2"/>
        <v>44.075398082611279</v>
      </c>
      <c r="J37" s="73">
        <f t="shared" si="3"/>
        <v>6.9500919442123216E-4</v>
      </c>
      <c r="K37" s="73">
        <f t="shared" si="4"/>
        <v>6.9476773147392201E-4</v>
      </c>
      <c r="L37" s="73">
        <f t="shared" si="11"/>
        <v>6.9247526394687424E-4</v>
      </c>
      <c r="M37" s="73">
        <f t="shared" si="12"/>
        <v>98592.188838861461</v>
      </c>
      <c r="N37" s="73">
        <f t="shared" si="5"/>
        <v>68.272651989289443</v>
      </c>
      <c r="O37" s="73">
        <f t="shared" si="6"/>
        <v>42582.493141835053</v>
      </c>
      <c r="P37" s="73">
        <f t="shared" si="7"/>
        <v>1175585.0286171078</v>
      </c>
      <c r="Q37" s="73">
        <f t="shared" si="10"/>
        <v>98558.052512866823</v>
      </c>
      <c r="R37" s="73">
        <f>SUM(Q37:$Q$103)</f>
        <v>4643746.3403656827</v>
      </c>
      <c r="S37" s="73">
        <f t="shared" si="8"/>
        <v>47.100550206420479</v>
      </c>
    </row>
    <row r="38" spans="1:19" x14ac:dyDescent="0.3">
      <c r="A38" s="77">
        <v>35</v>
      </c>
      <c r="B38" s="63">
        <v>33766</v>
      </c>
      <c r="C38" s="63">
        <v>30922</v>
      </c>
      <c r="D38" s="63">
        <v>64688</v>
      </c>
      <c r="E38" s="124">
        <v>1.1191963512488723E-3</v>
      </c>
      <c r="F38" s="193">
        <v>3.6926391357732999E-4</v>
      </c>
      <c r="G38" s="75">
        <f t="shared" si="0"/>
        <v>11.418378735638198</v>
      </c>
      <c r="H38" s="75">
        <f t="shared" si="1"/>
        <v>37.790783996269418</v>
      </c>
      <c r="I38" s="75">
        <f t="shared" si="2"/>
        <v>49.209162731907618</v>
      </c>
      <c r="J38" s="73">
        <f t="shared" si="3"/>
        <v>7.6071547631566315E-4</v>
      </c>
      <c r="K38" s="73">
        <f t="shared" si="4"/>
        <v>7.6042620565319741E-4</v>
      </c>
      <c r="L38" s="73">
        <f t="shared" si="11"/>
        <v>7.6022127258730467E-4</v>
      </c>
      <c r="M38" s="73">
        <f t="shared" si="12"/>
        <v>98523.916186872171</v>
      </c>
      <c r="N38" s="73">
        <f t="shared" si="5"/>
        <v>74.899976943866932</v>
      </c>
      <c r="O38" s="73">
        <f t="shared" si="6"/>
        <v>41515.127627958194</v>
      </c>
      <c r="P38" s="73">
        <f t="shared" si="7"/>
        <v>1133002.5354752729</v>
      </c>
      <c r="Q38" s="73">
        <f t="shared" si="10"/>
        <v>98486.466198400245</v>
      </c>
      <c r="R38" s="73">
        <f>SUM(Q38:$Q$103)</f>
        <v>4545188.2878528154</v>
      </c>
      <c r="S38" s="73">
        <f t="shared" si="8"/>
        <v>46.13284229619812</v>
      </c>
    </row>
    <row r="39" spans="1:19" x14ac:dyDescent="0.3">
      <c r="A39" s="77">
        <v>36</v>
      </c>
      <c r="B39" s="63">
        <v>35993</v>
      </c>
      <c r="C39" s="63">
        <v>33328</v>
      </c>
      <c r="D39" s="63">
        <v>69321</v>
      </c>
      <c r="E39" s="124">
        <v>1.2350224843905903E-3</v>
      </c>
      <c r="F39" s="193">
        <v>4.1881135843741023E-4</v>
      </c>
      <c r="G39" s="75">
        <f t="shared" si="0"/>
        <v>13.958144954002009</v>
      </c>
      <c r="H39" s="75">
        <f t="shared" si="1"/>
        <v>44.452164280670516</v>
      </c>
      <c r="I39" s="75">
        <f t="shared" si="2"/>
        <v>58.410309234672525</v>
      </c>
      <c r="J39" s="73">
        <f t="shared" si="3"/>
        <v>8.4260626988463133E-4</v>
      </c>
      <c r="K39" s="73">
        <f t="shared" si="4"/>
        <v>8.4225137690685514E-4</v>
      </c>
      <c r="L39" s="73">
        <f t="shared" si="11"/>
        <v>8.4462342115661693E-4</v>
      </c>
      <c r="M39" s="73">
        <f t="shared" si="12"/>
        <v>98449.016209928304</v>
      </c>
      <c r="N39" s="73">
        <f t="shared" si="5"/>
        <v>83.152344880742021</v>
      </c>
      <c r="O39" s="73">
        <f t="shared" si="6"/>
        <v>40471.772629074381</v>
      </c>
      <c r="P39" s="73">
        <f t="shared" si="7"/>
        <v>1091487.4078473146</v>
      </c>
      <c r="Q39" s="73">
        <f t="shared" si="10"/>
        <v>98407.440037487933</v>
      </c>
      <c r="R39" s="73">
        <f>SUM(Q39:$Q$103)</f>
        <v>4446701.8216544157</v>
      </c>
      <c r="S39" s="73">
        <f t="shared" si="8"/>
        <v>45.167559746584629</v>
      </c>
    </row>
    <row r="40" spans="1:19" x14ac:dyDescent="0.3">
      <c r="A40" s="77">
        <v>37</v>
      </c>
      <c r="B40" s="63">
        <v>39559</v>
      </c>
      <c r="C40" s="63">
        <v>36131</v>
      </c>
      <c r="D40" s="63">
        <v>75690</v>
      </c>
      <c r="E40" s="124">
        <v>1.3732842962895988E-3</v>
      </c>
      <c r="F40" s="193">
        <v>4.8634251994239373E-4</v>
      </c>
      <c r="G40" s="75">
        <f t="shared" si="0"/>
        <v>17.572041588038626</v>
      </c>
      <c r="H40" s="75">
        <f t="shared" si="1"/>
        <v>54.325753476920241</v>
      </c>
      <c r="I40" s="75">
        <f t="shared" si="2"/>
        <v>71.897795064958871</v>
      </c>
      <c r="J40" s="73">
        <f t="shared" si="3"/>
        <v>9.4989820405547458E-4</v>
      </c>
      <c r="K40" s="73">
        <f t="shared" si="4"/>
        <v>9.4944719357237251E-4</v>
      </c>
      <c r="L40" s="73">
        <f t="shared" si="11"/>
        <v>9.4886623443948695E-4</v>
      </c>
      <c r="M40" s="73">
        <f t="shared" si="12"/>
        <v>98365.863865047562</v>
      </c>
      <c r="N40" s="73">
        <f t="shared" si="5"/>
        <v>93.336046843018266</v>
      </c>
      <c r="O40" s="73">
        <f t="shared" si="6"/>
        <v>39451.306558064534</v>
      </c>
      <c r="P40" s="73">
        <f t="shared" si="7"/>
        <v>1051015.635218241</v>
      </c>
      <c r="Q40" s="73">
        <f t="shared" si="10"/>
        <v>98319.19584162606</v>
      </c>
      <c r="R40" s="73">
        <f>SUM(Q40:$Q$103)</f>
        <v>4348294.3816169277</v>
      </c>
      <c r="S40" s="73">
        <f t="shared" si="8"/>
        <v>44.205318905982907</v>
      </c>
    </row>
    <row r="41" spans="1:19" x14ac:dyDescent="0.3">
      <c r="A41" s="77">
        <v>38</v>
      </c>
      <c r="B41" s="63">
        <v>39957</v>
      </c>
      <c r="C41" s="63">
        <v>36770</v>
      </c>
      <c r="D41" s="63">
        <v>76727</v>
      </c>
      <c r="E41" s="124">
        <v>1.5407958961444592E-3</v>
      </c>
      <c r="F41" s="193">
        <v>5.723673979348004E-4</v>
      </c>
      <c r="G41" s="75">
        <f t="shared" si="0"/>
        <v>21.04594922206261</v>
      </c>
      <c r="H41" s="75">
        <f t="shared" si="1"/>
        <v>61.565581622244153</v>
      </c>
      <c r="I41" s="75">
        <f t="shared" si="2"/>
        <v>82.61153084430677</v>
      </c>
      <c r="J41" s="73">
        <f t="shared" si="3"/>
        <v>1.0766943949888144E-3</v>
      </c>
      <c r="K41" s="73">
        <f t="shared" si="4"/>
        <v>1.076114967552888E-3</v>
      </c>
      <c r="L41" s="73">
        <f t="shared" si="11"/>
        <v>1.0784777565268078E-3</v>
      </c>
      <c r="M41" s="73">
        <f t="shared" si="12"/>
        <v>98272.527818204544</v>
      </c>
      <c r="N41" s="73">
        <f t="shared" si="5"/>
        <v>105.98473532959179</v>
      </c>
      <c r="O41" s="73">
        <f t="shared" si="6"/>
        <v>38452.558580845915</v>
      </c>
      <c r="P41" s="73">
        <f t="shared" si="7"/>
        <v>1011564.3286601765</v>
      </c>
      <c r="Q41" s="73">
        <f t="shared" si="10"/>
        <v>98219.535450539755</v>
      </c>
      <c r="R41" s="73">
        <f>SUM(Q41:$Q$103)</f>
        <v>4249975.1857753014</v>
      </c>
      <c r="S41" s="73">
        <f t="shared" si="8"/>
        <v>43.246828794689989</v>
      </c>
    </row>
    <row r="42" spans="1:19" x14ac:dyDescent="0.3">
      <c r="A42" s="77">
        <v>39</v>
      </c>
      <c r="B42" s="63">
        <v>41553</v>
      </c>
      <c r="C42" s="63">
        <v>38455</v>
      </c>
      <c r="D42" s="63">
        <v>80008</v>
      </c>
      <c r="E42" s="124">
        <v>1.7409655390907179E-3</v>
      </c>
      <c r="F42" s="193">
        <v>6.738817840502211E-4</v>
      </c>
      <c r="G42" s="75">
        <f t="shared" si="0"/>
        <v>25.914124005651253</v>
      </c>
      <c r="H42" s="75">
        <f t="shared" si="1"/>
        <v>72.342341045836605</v>
      </c>
      <c r="I42" s="75">
        <f t="shared" si="2"/>
        <v>98.256465051487851</v>
      </c>
      <c r="J42" s="73">
        <f t="shared" si="3"/>
        <v>1.2280830048431138E-3</v>
      </c>
      <c r="K42" s="73">
        <f t="shared" si="4"/>
        <v>1.2273292195116303E-3</v>
      </c>
      <c r="L42" s="73">
        <f t="shared" si="11"/>
        <v>1.2305903844368894E-3</v>
      </c>
      <c r="M42" s="73">
        <f t="shared" si="12"/>
        <v>98166.543082874952</v>
      </c>
      <c r="N42" s="73">
        <f t="shared" si="5"/>
        <v>120.80280399118783</v>
      </c>
      <c r="O42" s="73">
        <f t="shared" si="6"/>
        <v>37474.232538277982</v>
      </c>
      <c r="P42" s="73">
        <f t="shared" si="7"/>
        <v>973111.77007933066</v>
      </c>
      <c r="Q42" s="73">
        <f t="shared" si="10"/>
        <v>98106.141680879358</v>
      </c>
      <c r="R42" s="73">
        <f>SUM(Q42:$Q$103)</f>
        <v>4151755.6503247591</v>
      </c>
      <c r="S42" s="73">
        <f t="shared" si="8"/>
        <v>42.292980071832929</v>
      </c>
    </row>
    <row r="43" spans="1:19" x14ac:dyDescent="0.3">
      <c r="A43" s="77">
        <v>40</v>
      </c>
      <c r="B43" s="63">
        <v>42402</v>
      </c>
      <c r="C43" s="63">
        <v>38861</v>
      </c>
      <c r="D43" s="63">
        <v>81263</v>
      </c>
      <c r="E43" s="124">
        <v>1.9696175598143129E-3</v>
      </c>
      <c r="F43" s="193">
        <v>7.8458053481655031E-4</v>
      </c>
      <c r="G43" s="75">
        <f t="shared" si="0"/>
        <v>30.489584163505963</v>
      </c>
      <c r="H43" s="75">
        <f t="shared" si="1"/>
        <v>83.515723771246499</v>
      </c>
      <c r="I43" s="75">
        <f t="shared" si="2"/>
        <v>114.00530793475247</v>
      </c>
      <c r="J43" s="73">
        <f t="shared" si="3"/>
        <v>1.4029177846591003E-3</v>
      </c>
      <c r="K43" s="73">
        <f t="shared" si="4"/>
        <v>1.4019341555412401E-3</v>
      </c>
      <c r="L43" s="73">
        <f t="shared" si="11"/>
        <v>1.3998772700672534E-3</v>
      </c>
      <c r="M43" s="73">
        <f t="shared" si="12"/>
        <v>98045.740278883764</v>
      </c>
      <c r="N43" s="73">
        <f t="shared" si="5"/>
        <v>137.252003243324</v>
      </c>
      <c r="O43" s="73">
        <f t="shared" si="6"/>
        <v>36515.236202977787</v>
      </c>
      <c r="P43" s="73">
        <f t="shared" si="7"/>
        <v>935637.53754105268</v>
      </c>
      <c r="Q43" s="73">
        <f t="shared" si="10"/>
        <v>97977.114277262095</v>
      </c>
      <c r="R43" s="73">
        <f>SUM(Q43:$Q$103)</f>
        <v>4053649.5086438805</v>
      </c>
      <c r="S43" s="73">
        <f t="shared" si="8"/>
        <v>41.344473478537445</v>
      </c>
    </row>
    <row r="44" spans="1:19" x14ac:dyDescent="0.3">
      <c r="A44" s="77">
        <v>41</v>
      </c>
      <c r="B44" s="63">
        <v>42065</v>
      </c>
      <c r="C44" s="63">
        <v>39097</v>
      </c>
      <c r="D44" s="63">
        <v>81162</v>
      </c>
      <c r="E44" s="124">
        <v>2.2142543981445474E-3</v>
      </c>
      <c r="F44" s="193">
        <v>8.9721194056244344E-4</v>
      </c>
      <c r="G44" s="75">
        <f t="shared" si="0"/>
        <v>35.078295240169851</v>
      </c>
      <c r="H44" s="75">
        <f t="shared" si="1"/>
        <v>93.142611257950392</v>
      </c>
      <c r="I44" s="75">
        <f t="shared" si="2"/>
        <v>128.22090649812026</v>
      </c>
      <c r="J44" s="73">
        <f t="shared" si="3"/>
        <v>1.5798145252472863E-3</v>
      </c>
      <c r="K44" s="73">
        <f t="shared" si="4"/>
        <v>1.5785672751745805E-3</v>
      </c>
      <c r="L44" s="73">
        <f t="shared" si="11"/>
        <v>1.577272328511115E-3</v>
      </c>
      <c r="M44" s="73">
        <f t="shared" si="12"/>
        <v>97908.48827564044</v>
      </c>
      <c r="N44" s="73">
        <f t="shared" si="5"/>
        <v>154.42834928352386</v>
      </c>
      <c r="O44" s="73">
        <f t="shared" si="6"/>
        <v>35574.750589079129</v>
      </c>
      <c r="P44" s="73">
        <f t="shared" si="7"/>
        <v>899122.30133807461</v>
      </c>
      <c r="Q44" s="73">
        <f t="shared" si="10"/>
        <v>97831.274100998678</v>
      </c>
      <c r="R44" s="73">
        <f>SUM(Q44:$Q$103)</f>
        <v>3955672.3943666182</v>
      </c>
      <c r="S44" s="73">
        <f t="shared" si="8"/>
        <v>40.401730881905429</v>
      </c>
    </row>
    <row r="45" spans="1:19" x14ac:dyDescent="0.3">
      <c r="A45" s="77">
        <v>42</v>
      </c>
      <c r="B45" s="63">
        <v>43286</v>
      </c>
      <c r="C45" s="63">
        <v>40192</v>
      </c>
      <c r="D45" s="63">
        <v>83478</v>
      </c>
      <c r="E45" s="124">
        <v>2.4588343352757234E-3</v>
      </c>
      <c r="F45" s="193">
        <v>1.0072001442019425E-3</v>
      </c>
      <c r="G45" s="75">
        <f t="shared" si="0"/>
        <v>40.481388195764474</v>
      </c>
      <c r="H45" s="75">
        <f t="shared" si="1"/>
        <v>106.43310303674497</v>
      </c>
      <c r="I45" s="75">
        <f t="shared" si="2"/>
        <v>146.91449123250945</v>
      </c>
      <c r="J45" s="73">
        <f t="shared" si="3"/>
        <v>1.7599186759686318E-3</v>
      </c>
      <c r="K45" s="73">
        <f t="shared" si="4"/>
        <v>1.7583709271993264E-3</v>
      </c>
      <c r="L45" s="73">
        <f t="shared" si="11"/>
        <v>1.7543921860475175E-3</v>
      </c>
      <c r="M45" s="73">
        <f t="shared" si="12"/>
        <v>97754.059926356917</v>
      </c>
      <c r="N45" s="73">
        <f t="shared" si="5"/>
        <v>171.49895888922038</v>
      </c>
      <c r="O45" s="73">
        <f t="shared" si="6"/>
        <v>34652.331238420767</v>
      </c>
      <c r="P45" s="73">
        <f t="shared" si="7"/>
        <v>863547.55074899562</v>
      </c>
      <c r="Q45" s="73">
        <f t="shared" si="10"/>
        <v>97668.310446912306</v>
      </c>
      <c r="R45" s="73">
        <f>SUM(Q45:$Q$103)</f>
        <v>3857841.1202656189</v>
      </c>
      <c r="S45" s="73">
        <f t="shared" si="8"/>
        <v>39.464766201750862</v>
      </c>
    </row>
    <row r="46" spans="1:19" x14ac:dyDescent="0.3">
      <c r="A46" s="77">
        <v>43</v>
      </c>
      <c r="B46" s="63">
        <v>43439</v>
      </c>
      <c r="C46" s="63">
        <v>40674</v>
      </c>
      <c r="D46" s="63">
        <v>84113</v>
      </c>
      <c r="E46" s="124">
        <v>2.6927583259207469E-3</v>
      </c>
      <c r="F46" s="193">
        <v>1.1151630233352005E-3</v>
      </c>
      <c r="G46" s="75">
        <f t="shared" si="0"/>
        <v>45.358140811135947</v>
      </c>
      <c r="H46" s="75">
        <f t="shared" si="1"/>
        <v>116.97072891967133</v>
      </c>
      <c r="I46" s="75">
        <f t="shared" si="2"/>
        <v>162.32886973080727</v>
      </c>
      <c r="J46" s="73">
        <f t="shared" si="3"/>
        <v>1.9298903823523983E-3</v>
      </c>
      <c r="K46" s="73">
        <f t="shared" si="4"/>
        <v>1.9280293413027616E-3</v>
      </c>
      <c r="L46" s="73">
        <f t="shared" si="11"/>
        <v>1.9266532515538389E-3</v>
      </c>
      <c r="M46" s="73">
        <f t="shared" si="12"/>
        <v>97582.560967467696</v>
      </c>
      <c r="N46" s="73">
        <f t="shared" si="5"/>
        <v>188.00775838292611</v>
      </c>
      <c r="O46" s="73">
        <f t="shared" si="6"/>
        <v>33747.841423675862</v>
      </c>
      <c r="P46" s="73">
        <f t="shared" si="7"/>
        <v>828895.21951057494</v>
      </c>
      <c r="Q46" s="73">
        <f t="shared" si="10"/>
        <v>97488.557088276226</v>
      </c>
      <c r="R46" s="73">
        <f>SUM(Q46:$Q$103)</f>
        <v>3760172.8098187065</v>
      </c>
      <c r="S46" s="73">
        <f t="shared" si="8"/>
        <v>38.53324582321919</v>
      </c>
    </row>
    <row r="47" spans="1:19" x14ac:dyDescent="0.3">
      <c r="A47" s="77">
        <v>44</v>
      </c>
      <c r="B47" s="63">
        <v>44705</v>
      </c>
      <c r="C47" s="63">
        <v>41538</v>
      </c>
      <c r="D47" s="63">
        <v>86243</v>
      </c>
      <c r="E47" s="124">
        <v>2.9186066570208893E-3</v>
      </c>
      <c r="F47" s="193">
        <v>1.2266107933817472E-3</v>
      </c>
      <c r="G47" s="75">
        <f t="shared" si="0"/>
        <v>50.950959135491011</v>
      </c>
      <c r="H47" s="75">
        <f t="shared" si="1"/>
        <v>130.47631060211884</v>
      </c>
      <c r="I47" s="75">
        <f t="shared" si="2"/>
        <v>181.42726973760986</v>
      </c>
      <c r="J47" s="73">
        <f t="shared" si="3"/>
        <v>2.1036753097365569E-3</v>
      </c>
      <c r="K47" s="73">
        <f t="shared" si="4"/>
        <v>2.101464135634723E-3</v>
      </c>
      <c r="L47" s="73">
        <f t="shared" si="11"/>
        <v>2.0984754638930739E-3</v>
      </c>
      <c r="M47" s="73">
        <f t="shared" si="12"/>
        <v>97394.55320908477</v>
      </c>
      <c r="N47" s="73">
        <f t="shared" si="5"/>
        <v>204.38008022609574</v>
      </c>
      <c r="O47" s="73">
        <f t="shared" si="6"/>
        <v>32861.288814891719</v>
      </c>
      <c r="P47" s="73">
        <f t="shared" si="7"/>
        <v>795147.37808689906</v>
      </c>
      <c r="Q47" s="73">
        <f t="shared" si="10"/>
        <v>97292.363168971729</v>
      </c>
      <c r="R47" s="73">
        <f>SUM(Q47:$Q$103)</f>
        <v>3662684.252730431</v>
      </c>
      <c r="S47" s="73">
        <f t="shared" si="8"/>
        <v>37.606664151612776</v>
      </c>
    </row>
    <row r="48" spans="1:19" x14ac:dyDescent="0.3">
      <c r="A48" s="77">
        <v>45</v>
      </c>
      <c r="B48" s="63">
        <v>46127</v>
      </c>
      <c r="C48" s="63">
        <v>42956</v>
      </c>
      <c r="D48" s="63">
        <v>89083</v>
      </c>
      <c r="E48" s="124">
        <v>3.1532246588716617E-3</v>
      </c>
      <c r="F48" s="193">
        <v>1.3492473405062539E-3</v>
      </c>
      <c r="G48" s="75">
        <f t="shared" si="0"/>
        <v>57.958268758786645</v>
      </c>
      <c r="H48" s="75">
        <f t="shared" si="1"/>
        <v>145.44879383977315</v>
      </c>
      <c r="I48" s="75">
        <f t="shared" si="2"/>
        <v>203.40706259855978</v>
      </c>
      <c r="J48" s="73">
        <f t="shared" si="3"/>
        <v>2.2833432035131258E-3</v>
      </c>
      <c r="K48" s="73">
        <f t="shared" si="4"/>
        <v>2.2807383583830498E-3</v>
      </c>
      <c r="L48" s="73">
        <f t="shared" si="11"/>
        <v>2.280546981342565E-3</v>
      </c>
      <c r="M48" s="73">
        <f t="shared" si="12"/>
        <v>97190.173128858674</v>
      </c>
      <c r="N48" s="73">
        <f t="shared" si="5"/>
        <v>221.64675594518485</v>
      </c>
      <c r="O48" s="73">
        <f t="shared" si="6"/>
        <v>31992.517274733429</v>
      </c>
      <c r="P48" s="73">
        <f t="shared" si="7"/>
        <v>762286.08927200746</v>
      </c>
      <c r="Q48" s="73">
        <f t="shared" si="10"/>
        <v>97079.349750886089</v>
      </c>
      <c r="R48" s="73">
        <f>SUM(Q48:$Q$103)</f>
        <v>3565391.8895614585</v>
      </c>
      <c r="S48" s="73">
        <f t="shared" si="8"/>
        <v>36.68469532237912</v>
      </c>
    </row>
    <row r="49" spans="1:31" x14ac:dyDescent="0.3">
      <c r="A49" s="77">
        <v>46</v>
      </c>
      <c r="B49" s="63">
        <v>45947</v>
      </c>
      <c r="C49" s="63">
        <v>42982</v>
      </c>
      <c r="D49" s="63">
        <v>88929</v>
      </c>
      <c r="E49" s="124">
        <v>3.421742577311889E-3</v>
      </c>
      <c r="F49" s="193">
        <v>1.4895667701387153E-3</v>
      </c>
      <c r="G49" s="75">
        <f t="shared" si="0"/>
        <v>64.024558914102258</v>
      </c>
      <c r="H49" s="75">
        <f t="shared" si="1"/>
        <v>157.21880619974937</v>
      </c>
      <c r="I49" s="75">
        <f t="shared" si="2"/>
        <v>221.24336511385161</v>
      </c>
      <c r="J49" s="73">
        <f t="shared" si="3"/>
        <v>2.4878652083555604E-3</v>
      </c>
      <c r="K49" s="73">
        <f t="shared" si="4"/>
        <v>2.4847730365417098E-3</v>
      </c>
      <c r="L49" s="73">
        <f t="shared" si="11"/>
        <v>2.4909821697149366E-3</v>
      </c>
      <c r="M49" s="73">
        <f t="shared" si="12"/>
        <v>96968.526372913489</v>
      </c>
      <c r="N49" s="73">
        <f t="shared" si="5"/>
        <v>241.54687021845893</v>
      </c>
      <c r="O49" s="73">
        <f t="shared" si="6"/>
        <v>31141.031059548284</v>
      </c>
      <c r="P49" s="73">
        <f t="shared" si="7"/>
        <v>730293.57199727406</v>
      </c>
      <c r="Q49" s="73">
        <f t="shared" si="10"/>
        <v>96847.752937804267</v>
      </c>
      <c r="R49" s="73">
        <f>SUM(Q49:$Q$103)</f>
        <v>3468312.5398105728</v>
      </c>
      <c r="S49" s="73">
        <f t="shared" si="8"/>
        <v>35.767404843014994</v>
      </c>
    </row>
    <row r="50" spans="1:31" x14ac:dyDescent="0.3">
      <c r="A50" s="77">
        <v>47</v>
      </c>
      <c r="B50" s="63">
        <v>46080</v>
      </c>
      <c r="C50" s="63">
        <v>42856</v>
      </c>
      <c r="D50" s="63">
        <v>88936</v>
      </c>
      <c r="E50" s="124">
        <v>3.7484073070734223E-3</v>
      </c>
      <c r="F50" s="193">
        <v>1.6501843318169407E-3</v>
      </c>
      <c r="G50" s="75">
        <f t="shared" si="0"/>
        <v>70.720299724346816</v>
      </c>
      <c r="H50" s="75">
        <f t="shared" si="1"/>
        <v>172.72660870994329</v>
      </c>
      <c r="I50" s="75">
        <f t="shared" si="2"/>
        <v>243.44690843429009</v>
      </c>
      <c r="J50" s="73">
        <f t="shared" si="3"/>
        <v>2.7373269366093608E-3</v>
      </c>
      <c r="K50" s="73">
        <f t="shared" si="4"/>
        <v>2.733583873338663E-3</v>
      </c>
      <c r="L50" s="73">
        <f t="shared" si="11"/>
        <v>2.7363797339124132E-3</v>
      </c>
      <c r="M50" s="73">
        <f t="shared" si="12"/>
        <v>96726.979502695031</v>
      </c>
      <c r="N50" s="73">
        <f t="shared" si="5"/>
        <v>264.68174643373641</v>
      </c>
      <c r="O50" s="73">
        <f t="shared" si="6"/>
        <v>30305.81395749504</v>
      </c>
      <c r="P50" s="73">
        <f t="shared" si="7"/>
        <v>699152.54093772557</v>
      </c>
      <c r="Q50" s="73">
        <f t="shared" si="10"/>
        <v>96594.63862947817</v>
      </c>
      <c r="R50" s="73">
        <f>SUM(Q50:$Q$103)</f>
        <v>3371464.7868727688</v>
      </c>
      <c r="S50" s="73">
        <f t="shared" si="8"/>
        <v>34.855474700094739</v>
      </c>
    </row>
    <row r="51" spans="1:31" x14ac:dyDescent="0.3">
      <c r="A51" s="77">
        <v>48</v>
      </c>
      <c r="B51" s="63">
        <v>46284</v>
      </c>
      <c r="C51" s="63">
        <v>42766</v>
      </c>
      <c r="D51" s="63">
        <v>89050</v>
      </c>
      <c r="E51" s="124">
        <v>4.1480597752781533E-3</v>
      </c>
      <c r="F51" s="193">
        <v>1.8287121057160753E-3</v>
      </c>
      <c r="G51" s="75">
        <f t="shared" si="0"/>
        <v>78.206701913053678</v>
      </c>
      <c r="H51" s="75">
        <f t="shared" si="1"/>
        <v>191.98879863897403</v>
      </c>
      <c r="I51" s="75">
        <f t="shared" si="2"/>
        <v>270.19550055202774</v>
      </c>
      <c r="J51" s="73">
        <f t="shared" si="3"/>
        <v>3.0341998939026134E-3</v>
      </c>
      <c r="K51" s="73">
        <f t="shared" si="4"/>
        <v>3.0296013615358497E-3</v>
      </c>
      <c r="L51" s="73">
        <f t="shared" si="11"/>
        <v>3.030136589882027E-3</v>
      </c>
      <c r="M51" s="73">
        <f t="shared" si="12"/>
        <v>96462.297756261294</v>
      </c>
      <c r="N51" s="73">
        <f t="shared" si="5"/>
        <v>292.29393797535158</v>
      </c>
      <c r="O51" s="73">
        <f t="shared" si="6"/>
        <v>29485.742187670268</v>
      </c>
      <c r="P51" s="73">
        <f t="shared" si="7"/>
        <v>668846.72698023065</v>
      </c>
      <c r="Q51" s="73">
        <f t="shared" si="10"/>
        <v>96316.150787273626</v>
      </c>
      <c r="R51" s="73">
        <f>SUM(Q51:$Q$103)</f>
        <v>3274870.1482432904</v>
      </c>
      <c r="S51" s="73">
        <f t="shared" si="8"/>
        <v>33.949742276699197</v>
      </c>
    </row>
    <row r="52" spans="1:31" x14ac:dyDescent="0.3">
      <c r="A52" s="77">
        <v>49</v>
      </c>
      <c r="B52" s="63">
        <v>45698</v>
      </c>
      <c r="C52" s="63">
        <v>43032</v>
      </c>
      <c r="D52" s="63">
        <v>88730</v>
      </c>
      <c r="E52" s="124">
        <v>4.6202891250277213E-3</v>
      </c>
      <c r="F52" s="193">
        <v>2.0186661849355548E-3</v>
      </c>
      <c r="G52" s="75">
        <f t="shared" si="0"/>
        <v>86.867243270146801</v>
      </c>
      <c r="H52" s="75">
        <f t="shared" si="1"/>
        <v>211.13797243551682</v>
      </c>
      <c r="I52" s="75">
        <f t="shared" si="2"/>
        <v>298.0052157056636</v>
      </c>
      <c r="J52" s="73">
        <f t="shared" si="3"/>
        <v>3.3585621064540021E-3</v>
      </c>
      <c r="K52" s="73">
        <f t="shared" si="4"/>
        <v>3.352928445507386E-3</v>
      </c>
      <c r="L52" s="73">
        <f t="shared" si="11"/>
        <v>3.3608826397697783E-3</v>
      </c>
      <c r="M52" s="73">
        <f t="shared" si="12"/>
        <v>96170.003818285943</v>
      </c>
      <c r="N52" s="73">
        <f t="shared" si="5"/>
        <v>323.21609629946761</v>
      </c>
      <c r="O52" s="73">
        <f t="shared" si="6"/>
        <v>28679.411084280564</v>
      </c>
      <c r="P52" s="73">
        <f t="shared" si="7"/>
        <v>639360.98479256022</v>
      </c>
      <c r="Q52" s="73">
        <f t="shared" si="10"/>
        <v>96008.395770136209</v>
      </c>
      <c r="R52" s="73">
        <f>SUM(Q52:$Q$103)</f>
        <v>3178553.997456017</v>
      </c>
      <c r="S52" s="73">
        <f t="shared" si="8"/>
        <v>33.051407624584506</v>
      </c>
    </row>
    <row r="53" spans="1:31" x14ac:dyDescent="0.3">
      <c r="A53" s="77">
        <v>50</v>
      </c>
      <c r="B53" s="63">
        <v>46477</v>
      </c>
      <c r="C53" s="63">
        <v>43150</v>
      </c>
      <c r="D53" s="63">
        <v>89627</v>
      </c>
      <c r="E53" s="124">
        <v>5.147991520273178E-3</v>
      </c>
      <c r="F53" s="193">
        <v>2.2123995300929338E-3</v>
      </c>
      <c r="G53" s="75">
        <f t="shared" si="0"/>
        <v>95.465039723510088</v>
      </c>
      <c r="H53" s="75">
        <f t="shared" si="1"/>
        <v>239.2632018877365</v>
      </c>
      <c r="I53" s="75">
        <f t="shared" si="2"/>
        <v>334.72824161124657</v>
      </c>
      <c r="J53" s="73">
        <f t="shared" si="3"/>
        <v>3.7346808619193612E-3</v>
      </c>
      <c r="K53" s="73">
        <f t="shared" si="4"/>
        <v>3.7277156150385959E-3</v>
      </c>
      <c r="L53" s="73">
        <f t="shared" si="11"/>
        <v>3.7167106606004301E-3</v>
      </c>
      <c r="M53" s="73">
        <f t="shared" si="12"/>
        <v>95846.787721986475</v>
      </c>
      <c r="N53" s="73">
        <f t="shared" si="5"/>
        <v>356.2347777106188</v>
      </c>
      <c r="O53" s="73">
        <f t="shared" si="6"/>
        <v>27885.876048242528</v>
      </c>
      <c r="P53" s="73">
        <f t="shared" si="7"/>
        <v>610681.57370827987</v>
      </c>
      <c r="Q53" s="73">
        <f t="shared" si="10"/>
        <v>95668.670333131158</v>
      </c>
      <c r="R53" s="73">
        <f>SUM(Q53:$Q$103)</f>
        <v>3082545.6016858807</v>
      </c>
      <c r="S53" s="73">
        <f t="shared" si="8"/>
        <v>32.161178010755279</v>
      </c>
    </row>
    <row r="54" spans="1:31" x14ac:dyDescent="0.3">
      <c r="A54" s="77">
        <v>51</v>
      </c>
      <c r="B54" s="63">
        <v>47803</v>
      </c>
      <c r="C54" s="63">
        <v>45574</v>
      </c>
      <c r="D54" s="63">
        <v>93377</v>
      </c>
      <c r="E54" s="124">
        <v>5.7024096249013367E-3</v>
      </c>
      <c r="F54" s="193">
        <v>2.4050129634730611E-3</v>
      </c>
      <c r="G54" s="75">
        <f t="shared" si="0"/>
        <v>109.60606079732129</v>
      </c>
      <c r="H54" s="75">
        <f t="shared" si="1"/>
        <v>272.59228729915861</v>
      </c>
      <c r="I54" s="75">
        <f t="shared" si="2"/>
        <v>382.19834809647989</v>
      </c>
      <c r="J54" s="73">
        <f t="shared" si="3"/>
        <v>4.093067330247062E-3</v>
      </c>
      <c r="K54" s="73">
        <f t="shared" si="4"/>
        <v>4.0847021471397404E-3</v>
      </c>
      <c r="L54" s="73">
        <f t="shared" si="11"/>
        <v>4.0868493372340966E-3</v>
      </c>
      <c r="M54" s="73">
        <f t="shared" si="12"/>
        <v>95490.552944275856</v>
      </c>
      <c r="N54" s="73">
        <f t="shared" si="5"/>
        <v>390.25550301243493</v>
      </c>
      <c r="O54" s="73">
        <f t="shared" si="6"/>
        <v>27104.616893125702</v>
      </c>
      <c r="P54" s="73">
        <f t="shared" si="7"/>
        <v>582795.69766003743</v>
      </c>
      <c r="Q54" s="73">
        <f t="shared" si="10"/>
        <v>95295.425192769646</v>
      </c>
      <c r="R54" s="73">
        <f>SUM(Q54:$Q$103)</f>
        <v>2986876.9313527495</v>
      </c>
      <c r="S54" s="73">
        <f t="shared" si="8"/>
        <v>31.279292445774832</v>
      </c>
    </row>
    <row r="55" spans="1:31" x14ac:dyDescent="0.3">
      <c r="A55" s="77">
        <v>52</v>
      </c>
      <c r="B55" s="63">
        <v>47167</v>
      </c>
      <c r="C55" s="63">
        <v>44923</v>
      </c>
      <c r="D55" s="63">
        <v>92090</v>
      </c>
      <c r="E55" s="124">
        <v>6.2546917957097088E-3</v>
      </c>
      <c r="F55" s="193">
        <v>2.5973210956359068E-3</v>
      </c>
      <c r="G55" s="75">
        <f t="shared" si="0"/>
        <v>116.67945557925184</v>
      </c>
      <c r="H55" s="75">
        <f t="shared" si="1"/>
        <v>295.01504792823982</v>
      </c>
      <c r="I55" s="75">
        <f t="shared" si="2"/>
        <v>411.69450350749167</v>
      </c>
      <c r="J55" s="73">
        <f t="shared" si="3"/>
        <v>4.4705668748777462E-3</v>
      </c>
      <c r="K55" s="73">
        <f t="shared" si="4"/>
        <v>4.4605887655924104E-3</v>
      </c>
      <c r="L55" s="73">
        <f t="shared" si="11"/>
        <v>4.4619030087226117E-3</v>
      </c>
      <c r="M55" s="73">
        <f t="shared" si="12"/>
        <v>95100.297441263421</v>
      </c>
      <c r="N55" s="73">
        <f t="shared" si="5"/>
        <v>424.32830328358978</v>
      </c>
      <c r="O55" s="73">
        <f t="shared" si="6"/>
        <v>26335.457958575655</v>
      </c>
      <c r="P55" s="73">
        <f t="shared" si="7"/>
        <v>555691.08076691162</v>
      </c>
      <c r="Q55" s="73">
        <f t="shared" si="10"/>
        <v>94888.133289621619</v>
      </c>
      <c r="R55" s="73">
        <f>SUM(Q55:$Q$103)</f>
        <v>2891581.5061599799</v>
      </c>
      <c r="S55" s="73">
        <f t="shared" si="8"/>
        <v>30.405598972452221</v>
      </c>
    </row>
    <row r="56" spans="1:31" x14ac:dyDescent="0.3">
      <c r="A56" s="77">
        <v>53</v>
      </c>
      <c r="B56" s="63">
        <v>46849</v>
      </c>
      <c r="C56" s="63">
        <v>44337</v>
      </c>
      <c r="D56" s="63">
        <v>91186</v>
      </c>
      <c r="E56" s="124">
        <v>6.7894290817779321E-3</v>
      </c>
      <c r="F56" s="193">
        <v>2.7963034530324392E-3</v>
      </c>
      <c r="G56" s="75">
        <f t="shared" si="0"/>
        <v>123.97970619709926</v>
      </c>
      <c r="H56" s="75">
        <f t="shared" si="1"/>
        <v>318.07796305221433</v>
      </c>
      <c r="I56" s="75">
        <f t="shared" si="2"/>
        <v>442.05766924931356</v>
      </c>
      <c r="J56" s="73">
        <f t="shared" si="3"/>
        <v>4.8478677565559798E-3</v>
      </c>
      <c r="K56" s="73">
        <f t="shared" si="4"/>
        <v>4.8361358116256747E-3</v>
      </c>
      <c r="L56" s="73">
        <f t="shared" si="11"/>
        <v>4.8250171440569469E-3</v>
      </c>
      <c r="M56" s="73">
        <f t="shared" si="12"/>
        <v>94675.969137979831</v>
      </c>
      <c r="N56" s="73">
        <f t="shared" si="5"/>
        <v>456.81317422095162</v>
      </c>
      <c r="O56" s="73">
        <f t="shared" si="6"/>
        <v>25578.489462901656</v>
      </c>
      <c r="P56" s="73">
        <f t="shared" si="7"/>
        <v>529355.6228083357</v>
      </c>
      <c r="Q56" s="73">
        <f t="shared" si="10"/>
        <v>94447.562550869363</v>
      </c>
      <c r="R56" s="73">
        <f>SUM(Q56:$Q$103)</f>
        <v>2796693.3728703577</v>
      </c>
      <c r="S56" s="73">
        <f t="shared" si="8"/>
        <v>29.539632900873549</v>
      </c>
    </row>
    <row r="57" spans="1:31" x14ac:dyDescent="0.3">
      <c r="A57" s="77">
        <v>54</v>
      </c>
      <c r="B57" s="63">
        <v>46224</v>
      </c>
      <c r="C57" s="63">
        <v>43954</v>
      </c>
      <c r="D57" s="63">
        <v>90178</v>
      </c>
      <c r="E57" s="124">
        <v>7.312893469474481E-3</v>
      </c>
      <c r="F57" s="193">
        <v>3.0129314494495314E-3</v>
      </c>
      <c r="G57" s="75">
        <f t="shared" si="0"/>
        <v>132.43038892910471</v>
      </c>
      <c r="H57" s="75">
        <f t="shared" si="1"/>
        <v>338.03118773298843</v>
      </c>
      <c r="I57" s="75">
        <f t="shared" si="2"/>
        <v>470.46157666209314</v>
      </c>
      <c r="J57" s="73">
        <f t="shared" si="3"/>
        <v>5.2170327204206475E-3</v>
      </c>
      <c r="K57" s="73">
        <f t="shared" si="4"/>
        <v>5.2034476400878438E-3</v>
      </c>
      <c r="L57" s="73">
        <f t="shared" si="11"/>
        <v>5.1969776617596013E-3</v>
      </c>
      <c r="M57" s="73">
        <f t="shared" si="12"/>
        <v>94219.15596375888</v>
      </c>
      <c r="N57" s="73">
        <f t="shared" si="5"/>
        <v>489.65484885350452</v>
      </c>
      <c r="O57" s="73">
        <f t="shared" si="6"/>
        <v>24834.217378267393</v>
      </c>
      <c r="P57" s="73">
        <f t="shared" si="7"/>
        <v>503777.13334543392</v>
      </c>
      <c r="Q57" s="73">
        <f t="shared" si="10"/>
        <v>93974.328539332128</v>
      </c>
      <c r="R57" s="73">
        <f>SUM(Q57:$Q$103)</f>
        <v>2702245.8103194879</v>
      </c>
      <c r="S57" s="73">
        <f t="shared" si="8"/>
        <v>28.68042897092921</v>
      </c>
    </row>
    <row r="58" spans="1:31" x14ac:dyDescent="0.3">
      <c r="A58" s="77">
        <v>55</v>
      </c>
      <c r="B58" s="63">
        <v>44394</v>
      </c>
      <c r="C58" s="63">
        <v>43290</v>
      </c>
      <c r="D58" s="63">
        <v>87684</v>
      </c>
      <c r="E58" s="124">
        <v>7.8515675712879113E-3</v>
      </c>
      <c r="F58" s="193">
        <v>3.2585447868718497E-3</v>
      </c>
      <c r="G58" s="75">
        <f t="shared" si="0"/>
        <v>141.06240382368239</v>
      </c>
      <c r="H58" s="75">
        <f t="shared" si="1"/>
        <v>348.56249075975552</v>
      </c>
      <c r="I58" s="75">
        <f t="shared" si="2"/>
        <v>489.62489458343794</v>
      </c>
      <c r="J58" s="73">
        <f t="shared" si="3"/>
        <v>5.5839707880963223E-3</v>
      </c>
      <c r="K58" s="73">
        <f t="shared" si="4"/>
        <v>5.5684094014645247E-3</v>
      </c>
      <c r="L58" s="73">
        <f t="shared" si="11"/>
        <v>5.5806144714212981E-3</v>
      </c>
      <c r="M58" s="73">
        <f t="shared" si="12"/>
        <v>93729.501114905375</v>
      </c>
      <c r="N58" s="73">
        <f t="shared" si="5"/>
        <v>523.06821032094012</v>
      </c>
      <c r="O58" s="73">
        <f t="shared" si="6"/>
        <v>24102.589761273426</v>
      </c>
      <c r="P58" s="73">
        <f t="shared" si="7"/>
        <v>478942.9159671666</v>
      </c>
      <c r="Q58" s="73">
        <f t="shared" si="10"/>
        <v>93467.967009744898</v>
      </c>
      <c r="R58" s="73">
        <f>SUM(Q58:$Q$103)</f>
        <v>2608271.4817801556</v>
      </c>
      <c r="S58" s="73">
        <f t="shared" si="8"/>
        <v>27.827647120223219</v>
      </c>
    </row>
    <row r="59" spans="1:31" x14ac:dyDescent="0.3">
      <c r="A59" s="77">
        <v>56</v>
      </c>
      <c r="B59" s="63">
        <v>44129</v>
      </c>
      <c r="C59" s="63">
        <v>42919</v>
      </c>
      <c r="D59" s="63">
        <v>87048</v>
      </c>
      <c r="E59" s="124">
        <v>8.4426107420104458E-3</v>
      </c>
      <c r="F59" s="193">
        <v>3.5412100045696506E-3</v>
      </c>
      <c r="G59" s="75">
        <f t="shared" si="0"/>
        <v>151.98519218612483</v>
      </c>
      <c r="H59" s="75">
        <f t="shared" si="1"/>
        <v>372.56396943417894</v>
      </c>
      <c r="I59" s="75">
        <f t="shared" si="2"/>
        <v>524.54916162030372</v>
      </c>
      <c r="J59" s="73">
        <f t="shared" si="3"/>
        <v>6.0259760318479884E-3</v>
      </c>
      <c r="K59" s="73">
        <f t="shared" si="4"/>
        <v>6.0078562530004875E-3</v>
      </c>
      <c r="L59" s="73">
        <f t="shared" si="11"/>
        <v>6.0014393236560281E-3</v>
      </c>
      <c r="M59" s="73">
        <f t="shared" si="12"/>
        <v>93206.432904584435</v>
      </c>
      <c r="N59" s="73">
        <f t="shared" si="5"/>
        <v>559.37275165128813</v>
      </c>
      <c r="O59" s="73">
        <f t="shared" si="6"/>
        <v>23383.495122002856</v>
      </c>
      <c r="P59" s="73">
        <f t="shared" si="7"/>
        <v>454840.32620589313</v>
      </c>
      <c r="Q59" s="73">
        <f t="shared" si="10"/>
        <v>92926.746528758784</v>
      </c>
      <c r="R59" s="73">
        <f>SUM(Q59:$Q$103)</f>
        <v>2514803.514770411</v>
      </c>
      <c r="S59" s="73">
        <f t="shared" si="8"/>
        <v>26.98100803133212</v>
      </c>
    </row>
    <row r="60" spans="1:31" x14ac:dyDescent="0.3">
      <c r="A60" s="77">
        <v>57</v>
      </c>
      <c r="B60" s="63">
        <v>41003</v>
      </c>
      <c r="C60" s="63">
        <v>40874</v>
      </c>
      <c r="D60" s="63">
        <v>81877</v>
      </c>
      <c r="E60" s="124">
        <v>9.121535007543884E-3</v>
      </c>
      <c r="F60" s="193">
        <v>3.8630975003689197E-3</v>
      </c>
      <c r="G60" s="75">
        <f t="shared" si="0"/>
        <v>157.90024723007923</v>
      </c>
      <c r="H60" s="75">
        <f t="shared" si="1"/>
        <v>374.01029991432188</v>
      </c>
      <c r="I60" s="75">
        <f t="shared" si="2"/>
        <v>531.91054714440111</v>
      </c>
      <c r="J60" s="73">
        <f t="shared" si="3"/>
        <v>6.4964586775822404E-3</v>
      </c>
      <c r="K60" s="73">
        <f t="shared" si="4"/>
        <v>6.4754023118518411E-3</v>
      </c>
      <c r="L60" s="73">
        <f t="shared" si="11"/>
        <v>6.4847122518801236E-3</v>
      </c>
      <c r="M60" s="73">
        <f t="shared" si="12"/>
        <v>92647.060152933147</v>
      </c>
      <c r="N60" s="73">
        <f t="shared" si="5"/>
        <v>600.78952607439714</v>
      </c>
      <c r="O60" s="73">
        <f t="shared" si="6"/>
        <v>22676.254141320151</v>
      </c>
      <c r="P60" s="73">
        <f t="shared" si="7"/>
        <v>431456.83108389023</v>
      </c>
      <c r="Q60" s="73">
        <f t="shared" si="10"/>
        <v>92346.665389895948</v>
      </c>
      <c r="R60" s="73">
        <f>SUM(Q60:$Q$103)</f>
        <v>2421876.7682416523</v>
      </c>
      <c r="S60" s="73">
        <f t="shared" si="8"/>
        <v>26.140891726557147</v>
      </c>
    </row>
    <row r="61" spans="1:31" x14ac:dyDescent="0.3">
      <c r="A61" s="77">
        <v>58</v>
      </c>
      <c r="B61" s="63">
        <v>38248</v>
      </c>
      <c r="C61" s="63">
        <v>38442</v>
      </c>
      <c r="D61" s="63">
        <v>76690</v>
      </c>
      <c r="E61" s="124">
        <v>9.9117477515113621E-3</v>
      </c>
      <c r="F61" s="193">
        <v>4.2195785287721683E-3</v>
      </c>
      <c r="G61" s="75">
        <f t="shared" si="0"/>
        <v>162.20903780305969</v>
      </c>
      <c r="H61" s="75">
        <f t="shared" si="1"/>
        <v>379.10452799980658</v>
      </c>
      <c r="I61" s="75">
        <f t="shared" si="2"/>
        <v>541.31356580286626</v>
      </c>
      <c r="J61" s="73">
        <f t="shared" si="3"/>
        <v>7.0584634998417817E-3</v>
      </c>
      <c r="K61" s="73">
        <f t="shared" si="4"/>
        <v>7.0336110540910601E-3</v>
      </c>
      <c r="L61" s="73">
        <f t="shared" si="11"/>
        <v>7.0422824157160861E-3</v>
      </c>
      <c r="M61" s="73">
        <f t="shared" si="12"/>
        <v>92046.27062685875</v>
      </c>
      <c r="N61" s="73">
        <f t="shared" si="5"/>
        <v>648.21583306777757</v>
      </c>
      <c r="O61" s="73">
        <f t="shared" si="6"/>
        <v>21979.712349525056</v>
      </c>
      <c r="P61" s="73">
        <f t="shared" si="7"/>
        <v>408780.5769425701</v>
      </c>
      <c r="Q61" s="73">
        <f t="shared" si="10"/>
        <v>91722.162710324861</v>
      </c>
      <c r="R61" s="73">
        <f>SUM(Q61:$Q$103)</f>
        <v>2329530.1028517559</v>
      </c>
      <c r="S61" s="73">
        <f t="shared" si="8"/>
        <v>25.308250806763354</v>
      </c>
      <c r="T61" s="73"/>
      <c r="U61" s="73"/>
      <c r="V61" s="73"/>
      <c r="W61" s="73"/>
      <c r="X61" s="73"/>
      <c r="Y61" s="73" t="s">
        <v>22</v>
      </c>
      <c r="Z61" s="73"/>
      <c r="AA61" s="73"/>
      <c r="AB61" s="73"/>
      <c r="AC61" s="73"/>
      <c r="AD61" s="73"/>
      <c r="AE61" s="85"/>
    </row>
    <row r="62" spans="1:31" x14ac:dyDescent="0.3">
      <c r="A62" s="77">
        <v>59</v>
      </c>
      <c r="B62" s="63">
        <v>35695</v>
      </c>
      <c r="C62" s="63">
        <v>36081</v>
      </c>
      <c r="D62" s="63">
        <v>71776</v>
      </c>
      <c r="E62" s="124">
        <v>1.0818440185832685E-2</v>
      </c>
      <c r="F62" s="193">
        <v>4.6005687425421399E-3</v>
      </c>
      <c r="G62" s="75">
        <f t="shared" si="0"/>
        <v>165.99312079966296</v>
      </c>
      <c r="H62" s="75">
        <f t="shared" si="1"/>
        <v>386.16422243329765</v>
      </c>
      <c r="I62" s="75">
        <f t="shared" si="2"/>
        <v>552.15734323296056</v>
      </c>
      <c r="J62" s="73">
        <f t="shared" si="3"/>
        <v>7.6927850985421386E-3</v>
      </c>
      <c r="K62" s="73">
        <f t="shared" si="4"/>
        <v>7.6632713567051924E-3</v>
      </c>
      <c r="L62" s="73">
        <f t="shared" si="11"/>
        <v>7.6639551278444053E-3</v>
      </c>
      <c r="M62" s="73">
        <f t="shared" si="12"/>
        <v>91398.054793790972</v>
      </c>
      <c r="N62" s="73">
        <f t="shared" si="5"/>
        <v>700.47059071187687</v>
      </c>
      <c r="O62" s="73">
        <f t="shared" si="6"/>
        <v>21292.609763652195</v>
      </c>
      <c r="P62" s="73">
        <f t="shared" si="7"/>
        <v>386800.86459304503</v>
      </c>
      <c r="Q62" s="73">
        <f t="shared" si="10"/>
        <v>91047.819498435041</v>
      </c>
      <c r="R62" s="73">
        <f>SUM(Q62:$Q$103)</f>
        <v>2237807.9401414311</v>
      </c>
      <c r="S62" s="73">
        <f t="shared" si="8"/>
        <v>24.484196574974089</v>
      </c>
      <c r="T62" s="73" t="s">
        <v>23</v>
      </c>
      <c r="U62" s="73" t="s">
        <v>24</v>
      </c>
      <c r="V62" s="73" t="s">
        <v>25</v>
      </c>
      <c r="W62" s="73" t="s">
        <v>26</v>
      </c>
      <c r="X62" s="73" t="s">
        <v>27</v>
      </c>
      <c r="Y62" s="73" t="s">
        <v>28</v>
      </c>
      <c r="Z62" s="73" t="s">
        <v>29</v>
      </c>
      <c r="AA62" s="73" t="s">
        <v>30</v>
      </c>
      <c r="AB62" s="73" t="s">
        <v>31</v>
      </c>
      <c r="AC62" s="73" t="s">
        <v>32</v>
      </c>
      <c r="AD62" s="73" t="s">
        <v>33</v>
      </c>
      <c r="AE62" s="85" t="s">
        <v>34</v>
      </c>
    </row>
    <row r="63" spans="1:31" x14ac:dyDescent="0.3">
      <c r="A63" s="77">
        <v>60</v>
      </c>
      <c r="B63" s="63">
        <v>34177</v>
      </c>
      <c r="C63" s="63">
        <v>34848</v>
      </c>
      <c r="D63" s="63">
        <v>69025</v>
      </c>
      <c r="E63" s="124">
        <v>1.1828049352951843E-2</v>
      </c>
      <c r="F63" s="193">
        <v>4.9941867786743969E-3</v>
      </c>
      <c r="G63" s="75">
        <f t="shared" si="0"/>
        <v>174.03742086324539</v>
      </c>
      <c r="H63" s="75">
        <f t="shared" si="1"/>
        <v>404.24724273583513</v>
      </c>
      <c r="I63" s="75">
        <f t="shared" si="2"/>
        <v>578.28466359908055</v>
      </c>
      <c r="J63" s="73">
        <f t="shared" si="3"/>
        <v>8.3779016819859557E-3</v>
      </c>
      <c r="K63" s="73">
        <f t="shared" si="4"/>
        <v>8.3429048651815219E-3</v>
      </c>
      <c r="L63" s="73">
        <f t="shared" si="11"/>
        <v>8.3360566992258436E-3</v>
      </c>
      <c r="M63" s="73">
        <f t="shared" si="12"/>
        <v>90697.584203079095</v>
      </c>
      <c r="N63" s="73">
        <f t="shared" si="5"/>
        <v>756.06020439967688</v>
      </c>
      <c r="O63" s="73">
        <f t="shared" si="6"/>
        <v>20614.072349140359</v>
      </c>
      <c r="P63" s="73">
        <f t="shared" si="7"/>
        <v>365508.25482939283</v>
      </c>
      <c r="Q63" s="73">
        <f t="shared" si="10"/>
        <v>90319.554100879264</v>
      </c>
      <c r="R63" s="73">
        <f>SUM(Q63:$Q$103)</f>
        <v>2146760.1206429959</v>
      </c>
      <c r="S63" s="73">
        <f t="shared" si="8"/>
        <v>23.669430001974799</v>
      </c>
      <c r="T63" s="73"/>
      <c r="U63" s="73">
        <f>MIN(U79:U88)</f>
        <v>2.789287159500331E-3</v>
      </c>
      <c r="V63" s="73"/>
      <c r="W63" s="73">
        <f>1-K63</f>
        <v>0.99165709513481848</v>
      </c>
      <c r="X63" s="73">
        <f>LN(W63)</f>
        <v>-8.3779016819860511E-3</v>
      </c>
      <c r="Y63" s="73">
        <f>SUM(X63:X70)</f>
        <v>-8.8443744065245453E-2</v>
      </c>
      <c r="Z63" s="73">
        <f>SUM(X71:X78)</f>
        <v>-0.17238524536778257</v>
      </c>
      <c r="AA63" s="73">
        <f>SUM(X79:X86)</f>
        <v>-0.39922298687991742</v>
      </c>
      <c r="AB63" s="73">
        <f>(AA63-Z63)/(Z63-Y63)</f>
        <v>2.7023312424992176</v>
      </c>
      <c r="AC63" s="73">
        <f>(Y63-(Z63-Y63)/(AB63-1))/8</f>
        <v>-4.8917512174019209E-3</v>
      </c>
      <c r="AD63" s="73">
        <f>AB63^(1/8)</f>
        <v>1.1323151622948724</v>
      </c>
      <c r="AE63" s="85">
        <f>(AD63-1)*(Z63-Y63)/(AD63^60*(AB63-1)^2)</f>
        <v>-2.215434118078461E-6</v>
      </c>
    </row>
    <row r="64" spans="1:31" x14ac:dyDescent="0.3">
      <c r="A64" s="77">
        <v>61</v>
      </c>
      <c r="B64" s="63">
        <v>33076</v>
      </c>
      <c r="C64" s="63">
        <v>34226</v>
      </c>
      <c r="D64" s="63">
        <v>67302</v>
      </c>
      <c r="E64" s="124">
        <v>1.2913890611606879E-2</v>
      </c>
      <c r="F64" s="193">
        <v>5.3918460014869924E-3</v>
      </c>
      <c r="G64" s="75">
        <f t="shared" si="0"/>
        <v>184.5413212468938</v>
      </c>
      <c r="H64" s="75">
        <f t="shared" si="1"/>
        <v>427.13984586950914</v>
      </c>
      <c r="I64" s="75">
        <f t="shared" si="2"/>
        <v>611.681167116403</v>
      </c>
      <c r="J64" s="73">
        <f t="shared" si="3"/>
        <v>9.0886031190217671E-3</v>
      </c>
      <c r="K64" s="73">
        <f t="shared" si="4"/>
        <v>9.0474266057793962E-3</v>
      </c>
      <c r="L64" s="73">
        <f t="shared" si="11"/>
        <v>9.0429963033371794E-3</v>
      </c>
      <c r="M64" s="73">
        <f t="shared" si="12"/>
        <v>89941.523998679419</v>
      </c>
      <c r="N64" s="73">
        <f t="shared" si="5"/>
        <v>813.34086903656134</v>
      </c>
      <c r="O64" s="73">
        <f t="shared" si="6"/>
        <v>19943.641242181442</v>
      </c>
      <c r="P64" s="73">
        <f t="shared" si="7"/>
        <v>344894.18248025252</v>
      </c>
      <c r="Q64" s="73">
        <f t="shared" si="10"/>
        <v>89534.853564161138</v>
      </c>
      <c r="R64" s="73">
        <f>SUM(Q64:$Q$103)</f>
        <v>2056440.5665421167</v>
      </c>
      <c r="S64" s="73">
        <f t="shared" si="8"/>
        <v>22.864195258380441</v>
      </c>
      <c r="T64" s="73"/>
      <c r="U64" s="73"/>
      <c r="V64" s="73"/>
      <c r="W64" s="73">
        <f t="shared" ref="W64:W103" si="13">1-K64</f>
        <v>0.9909525733942206</v>
      </c>
      <c r="X64" s="73">
        <f t="shared" ref="X64:X80" si="14">LN(W64)</f>
        <v>-9.0886031190216855E-3</v>
      </c>
      <c r="Y64" s="73"/>
      <c r="Z64" s="73"/>
      <c r="AA64" s="73"/>
      <c r="AB64" s="73"/>
      <c r="AC64" s="73"/>
      <c r="AD64" s="73"/>
      <c r="AE64" s="85"/>
    </row>
    <row r="65" spans="1:31" x14ac:dyDescent="0.3">
      <c r="A65" s="77">
        <v>62</v>
      </c>
      <c r="B65" s="63">
        <v>30845</v>
      </c>
      <c r="C65" s="63">
        <v>32633</v>
      </c>
      <c r="D65" s="63">
        <v>63478</v>
      </c>
      <c r="E65" s="124">
        <v>1.4047018931932942E-2</v>
      </c>
      <c r="F65" s="193">
        <v>5.7929862614397058E-3</v>
      </c>
      <c r="G65" s="75">
        <f t="shared" si="0"/>
        <v>189.04252066956192</v>
      </c>
      <c r="H65" s="75">
        <f t="shared" si="1"/>
        <v>433.28029895547161</v>
      </c>
      <c r="I65" s="75">
        <f t="shared" si="2"/>
        <v>622.3228196250335</v>
      </c>
      <c r="J65" s="73">
        <f t="shared" si="3"/>
        <v>9.8037559410352176E-3</v>
      </c>
      <c r="K65" s="73">
        <f t="shared" si="4"/>
        <v>9.7558557873660412E-3</v>
      </c>
      <c r="L65" s="73">
        <f t="shared" si="11"/>
        <v>9.7598672933672716E-3</v>
      </c>
      <c r="M65" s="73">
        <f t="shared" si="12"/>
        <v>89128.183129642857</v>
      </c>
      <c r="N65" s="73">
        <f t="shared" si="5"/>
        <v>869.87923944425711</v>
      </c>
      <c r="O65" s="73">
        <f t="shared" si="6"/>
        <v>19281.259481125187</v>
      </c>
      <c r="P65" s="73">
        <f t="shared" si="7"/>
        <v>324950.54123807111</v>
      </c>
      <c r="Q65" s="73">
        <f t="shared" si="10"/>
        <v>88693.243509920721</v>
      </c>
      <c r="R65" s="73">
        <f>SUM(Q65:$Q$103)</f>
        <v>1966905.7129779554</v>
      </c>
      <c r="S65" s="73">
        <f t="shared" si="8"/>
        <v>22.068280132188494</v>
      </c>
      <c r="T65" s="73"/>
      <c r="U65" s="73"/>
      <c r="V65" s="73"/>
      <c r="W65" s="73">
        <f t="shared" si="13"/>
        <v>0.99024414421263396</v>
      </c>
      <c r="X65" s="73">
        <f t="shared" si="14"/>
        <v>-9.8037559410350788E-3</v>
      </c>
      <c r="Y65" s="73"/>
      <c r="Z65" s="73"/>
      <c r="AA65" s="73"/>
      <c r="AB65" s="73"/>
      <c r="AC65" s="73"/>
      <c r="AD65" s="73"/>
      <c r="AE65" s="85"/>
    </row>
    <row r="66" spans="1:31" x14ac:dyDescent="0.3">
      <c r="A66" s="77">
        <v>63</v>
      </c>
      <c r="B66" s="63">
        <v>30667</v>
      </c>
      <c r="C66" s="63">
        <v>32638</v>
      </c>
      <c r="D66" s="63">
        <v>63305</v>
      </c>
      <c r="E66" s="124">
        <v>1.5208839436296261E-2</v>
      </c>
      <c r="F66" s="193">
        <v>6.2076325695937344E-3</v>
      </c>
      <c r="G66" s="75">
        <f t="shared" si="0"/>
        <v>202.6047118064003</v>
      </c>
      <c r="H66" s="75">
        <f t="shared" si="1"/>
        <v>466.40947899289745</v>
      </c>
      <c r="I66" s="75">
        <f t="shared" si="2"/>
        <v>669.01419079929769</v>
      </c>
      <c r="J66" s="73">
        <f t="shared" si="3"/>
        <v>1.0568109798583013E-2</v>
      </c>
      <c r="K66" s="73">
        <f t="shared" si="4"/>
        <v>1.0512463524051552E-2</v>
      </c>
      <c r="L66" s="73">
        <f t="shared" si="11"/>
        <v>1.0488190059868683E-2</v>
      </c>
      <c r="M66" s="73">
        <f t="shared" si="12"/>
        <v>88258.3038901986</v>
      </c>
      <c r="N66" s="73">
        <f t="shared" si="5"/>
        <v>925.66986556205666</v>
      </c>
      <c r="O66" s="73">
        <f t="shared" si="6"/>
        <v>18627.392143746762</v>
      </c>
      <c r="P66" s="73">
        <f t="shared" si="7"/>
        <v>305669.28175694583</v>
      </c>
      <c r="Q66" s="73">
        <f t="shared" si="10"/>
        <v>87795.468957417572</v>
      </c>
      <c r="R66" s="73">
        <f>SUM(Q66:$Q$103)</f>
        <v>1878212.4694680346</v>
      </c>
      <c r="S66" s="73">
        <f t="shared" si="8"/>
        <v>21.280858419902366</v>
      </c>
      <c r="T66" s="73"/>
      <c r="U66" s="73"/>
      <c r="V66" s="73"/>
      <c r="W66" s="73">
        <f t="shared" si="13"/>
        <v>0.98948753647594845</v>
      </c>
      <c r="X66" s="73">
        <f t="shared" si="14"/>
        <v>-1.0568109798582944E-2</v>
      </c>
      <c r="Y66" s="73"/>
      <c r="Z66" s="73"/>
      <c r="AA66" s="73"/>
      <c r="AB66" s="73"/>
      <c r="AC66" s="73"/>
      <c r="AD66" s="73"/>
      <c r="AE66" s="85"/>
    </row>
    <row r="67" spans="1:31" x14ac:dyDescent="0.3">
      <c r="A67" s="77">
        <v>64</v>
      </c>
      <c r="B67" s="63">
        <v>30954</v>
      </c>
      <c r="C67" s="63">
        <v>33934</v>
      </c>
      <c r="D67" s="63">
        <v>64888</v>
      </c>
      <c r="E67" s="124">
        <v>1.640039734989374E-2</v>
      </c>
      <c r="F67" s="193">
        <v>6.6560361981459464E-3</v>
      </c>
      <c r="G67" s="75">
        <f t="shared" si="0"/>
        <v>225.86593234788455</v>
      </c>
      <c r="H67" s="75">
        <f t="shared" si="1"/>
        <v>507.65789956861079</v>
      </c>
      <c r="I67" s="75">
        <f t="shared" si="2"/>
        <v>733.52383191649528</v>
      </c>
      <c r="J67" s="73">
        <f t="shared" si="3"/>
        <v>1.1304460484473174E-2</v>
      </c>
      <c r="K67" s="73">
        <f t="shared" si="4"/>
        <v>1.1240805159874245E-2</v>
      </c>
      <c r="L67" s="73">
        <f t="shared" si="11"/>
        <v>1.1247013872789254E-2</v>
      </c>
      <c r="M67" s="73">
        <f t="shared" si="12"/>
        <v>87332.634024636543</v>
      </c>
      <c r="N67" s="73">
        <f t="shared" si="5"/>
        <v>982.23134642231162</v>
      </c>
      <c r="O67" s="73">
        <f t="shared" si="6"/>
        <v>17982.462941096033</v>
      </c>
      <c r="P67" s="73">
        <f t="shared" si="7"/>
        <v>287041.88961319911</v>
      </c>
      <c r="Q67" s="73">
        <f t="shared" si="10"/>
        <v>86841.518351425388</v>
      </c>
      <c r="R67" s="73">
        <f>SUM(Q67:$Q$103)</f>
        <v>1790417.0005106172</v>
      </c>
      <c r="S67" s="73">
        <f t="shared" si="8"/>
        <v>20.501122180805176</v>
      </c>
      <c r="T67" s="73"/>
      <c r="U67" s="73"/>
      <c r="V67" s="73"/>
      <c r="W67" s="73">
        <f t="shared" si="13"/>
        <v>0.98875919484012575</v>
      </c>
      <c r="X67" s="73">
        <f t="shared" si="14"/>
        <v>-1.1304460484473169E-2</v>
      </c>
      <c r="Y67" s="73"/>
      <c r="Z67" s="73"/>
      <c r="AA67" s="73"/>
      <c r="AB67" s="73"/>
      <c r="AC67" s="73"/>
      <c r="AD67" s="73"/>
      <c r="AE67" s="85"/>
    </row>
    <row r="68" spans="1:31" x14ac:dyDescent="0.3">
      <c r="A68" s="77">
        <v>65</v>
      </c>
      <c r="B68" s="63">
        <v>31321</v>
      </c>
      <c r="C68" s="63">
        <v>34766</v>
      </c>
      <c r="D68" s="63">
        <v>66087</v>
      </c>
      <c r="E68" s="124">
        <v>1.7644500259671278E-2</v>
      </c>
      <c r="F68" s="193">
        <v>7.166025477574894E-3</v>
      </c>
      <c r="G68" s="75">
        <f t="shared" ref="G68:G103" si="15">C68*F68</f>
        <v>249.13404175336876</v>
      </c>
      <c r="H68" s="75">
        <f t="shared" ref="H68:H103" si="16">B68*E68</f>
        <v>552.64339263316413</v>
      </c>
      <c r="I68" s="75">
        <f t="shared" ref="I68:I103" si="17">G68+H68</f>
        <v>801.77743438653283</v>
      </c>
      <c r="J68" s="73">
        <f t="shared" ref="J68:J103" si="18">I68/D68</f>
        <v>1.2132150564960323E-2</v>
      </c>
      <c r="K68" s="73">
        <f t="shared" ref="K68:K103" si="19">1-($W$3^((-1)*J68))</f>
        <v>1.20588527457961E-2</v>
      </c>
      <c r="L68" s="73">
        <f t="shared" si="11"/>
        <v>1.2067400969323299E-2</v>
      </c>
      <c r="M68" s="73">
        <f t="shared" si="12"/>
        <v>86350.402678214232</v>
      </c>
      <c r="N68" s="73">
        <f t="shared" ref="N68:N103" si="20">M68-M69</f>
        <v>1042.0249329805374</v>
      </c>
      <c r="O68" s="73">
        <f t="shared" ref="O68:O103" si="21">M68*$W$4^A68</f>
        <v>17346.550176517667</v>
      </c>
      <c r="P68" s="73">
        <f t="shared" ref="P68:P103" si="22">SUM(O68:O168)</f>
        <v>269059.42667210306</v>
      </c>
      <c r="Q68" s="73">
        <f t="shared" si="10"/>
        <v>85829.390211723963</v>
      </c>
      <c r="R68" s="73">
        <f>SUM(Q68:$Q$103)</f>
        <v>1703575.482159192</v>
      </c>
      <c r="S68" s="73">
        <f t="shared" ref="S68:S103" si="23">R68/M68</f>
        <v>19.728633906984609</v>
      </c>
      <c r="T68" s="73"/>
      <c r="U68" s="73"/>
      <c r="V68" s="73"/>
      <c r="W68" s="73">
        <f t="shared" si="13"/>
        <v>0.9879411472542039</v>
      </c>
      <c r="X68" s="73">
        <f t="shared" si="14"/>
        <v>-1.2132150564960373E-2</v>
      </c>
      <c r="Y68" s="73"/>
      <c r="Z68" s="73"/>
      <c r="AA68" s="73"/>
      <c r="AB68" s="73"/>
      <c r="AC68" s="73"/>
      <c r="AD68" s="73"/>
      <c r="AE68" s="85"/>
    </row>
    <row r="69" spans="1:31" x14ac:dyDescent="0.3">
      <c r="A69" s="77">
        <v>66</v>
      </c>
      <c r="B69" s="63">
        <v>31805</v>
      </c>
      <c r="C69" s="63">
        <v>35603</v>
      </c>
      <c r="D69" s="63">
        <v>67408</v>
      </c>
      <c r="E69" s="124">
        <v>1.8980311900394696E-2</v>
      </c>
      <c r="F69" s="193">
        <v>7.7693954867771439E-3</v>
      </c>
      <c r="G69" s="75">
        <f t="shared" si="15"/>
        <v>276.61378751572664</v>
      </c>
      <c r="H69" s="75">
        <f t="shared" si="16"/>
        <v>603.66881999205327</v>
      </c>
      <c r="I69" s="75">
        <f t="shared" si="17"/>
        <v>880.28260750777986</v>
      </c>
      <c r="J69" s="73">
        <f t="shared" si="18"/>
        <v>1.3059022779310762E-2</v>
      </c>
      <c r="K69" s="73">
        <f t="shared" si="19"/>
        <v>1.2974123709461827E-2</v>
      </c>
      <c r="L69" s="73">
        <f t="shared" si="11"/>
        <v>1.2973960007189126E-2</v>
      </c>
      <c r="M69" s="73">
        <f t="shared" si="12"/>
        <v>85308.377745233694</v>
      </c>
      <c r="N69" s="73">
        <f t="shared" si="20"/>
        <v>1106.7874811448419</v>
      </c>
      <c r="O69" s="73">
        <f t="shared" si="21"/>
        <v>16719.241365954287</v>
      </c>
      <c r="P69" s="73">
        <f t="shared" si="22"/>
        <v>251712.87649558537</v>
      </c>
      <c r="Q69" s="73">
        <f t="shared" ref="Q69:Q102" si="24">AVERAGEA(M69:M70)</f>
        <v>84754.984004661266</v>
      </c>
      <c r="R69" s="73">
        <f>SUM(Q69:$Q$103)</f>
        <v>1617746.091947468</v>
      </c>
      <c r="S69" s="73">
        <f t="shared" si="23"/>
        <v>18.963507860608143</v>
      </c>
      <c r="T69" s="73"/>
      <c r="U69" s="73"/>
      <c r="V69" s="73"/>
      <c r="W69" s="73">
        <f t="shared" si="13"/>
        <v>0.98702587629053817</v>
      </c>
      <c r="X69" s="73">
        <f t="shared" si="14"/>
        <v>-1.3059022779310701E-2</v>
      </c>
      <c r="Y69" s="73"/>
      <c r="Z69" s="73"/>
      <c r="AA69" s="73"/>
      <c r="AB69" s="73"/>
      <c r="AC69" s="73"/>
      <c r="AD69" s="73"/>
      <c r="AE69" s="85"/>
    </row>
    <row r="70" spans="1:31" x14ac:dyDescent="0.3">
      <c r="A70" s="77">
        <v>67</v>
      </c>
      <c r="B70" s="63">
        <v>30758</v>
      </c>
      <c r="C70" s="63">
        <v>34772</v>
      </c>
      <c r="D70" s="63">
        <v>65530</v>
      </c>
      <c r="E70" s="124">
        <v>2.0453310904527584E-2</v>
      </c>
      <c r="F70" s="193">
        <v>8.4984558112638896E-3</v>
      </c>
      <c r="G70" s="75">
        <f t="shared" si="15"/>
        <v>295.50830546926795</v>
      </c>
      <c r="H70" s="75">
        <f t="shared" si="16"/>
        <v>629.10293680145946</v>
      </c>
      <c r="I70" s="75">
        <f t="shared" si="17"/>
        <v>924.61124227072742</v>
      </c>
      <c r="J70" s="73">
        <f t="shared" si="18"/>
        <v>1.4109739695875589E-2</v>
      </c>
      <c r="K70" s="73">
        <f t="shared" si="19"/>
        <v>1.4010663844278071E-2</v>
      </c>
      <c r="L70" s="73">
        <f t="shared" si="11"/>
        <v>1.3998153995694897E-2</v>
      </c>
      <c r="M70" s="73">
        <f t="shared" si="12"/>
        <v>84201.590264088853</v>
      </c>
      <c r="N70" s="73">
        <f t="shared" si="20"/>
        <v>1178.6668271991221</v>
      </c>
      <c r="O70" s="73">
        <f t="shared" si="21"/>
        <v>16099.830826460347</v>
      </c>
      <c r="P70" s="73">
        <f t="shared" si="22"/>
        <v>234993.63512963109</v>
      </c>
      <c r="Q70" s="73">
        <f t="shared" si="24"/>
        <v>83612.256850489299</v>
      </c>
      <c r="R70" s="73">
        <f>SUM(Q70:$Q$103)</f>
        <v>1532991.1079428068</v>
      </c>
      <c r="S70" s="73">
        <f t="shared" si="23"/>
        <v>18.206201369056711</v>
      </c>
      <c r="T70" s="73"/>
      <c r="U70" s="73"/>
      <c r="V70" s="73"/>
      <c r="W70" s="73">
        <f t="shared" si="13"/>
        <v>0.98598933615572193</v>
      </c>
      <c r="X70" s="73">
        <f t="shared" si="14"/>
        <v>-1.4109739695875468E-2</v>
      </c>
      <c r="Y70" s="73"/>
      <c r="Z70" s="73"/>
      <c r="AA70" s="73"/>
      <c r="AB70" s="73"/>
      <c r="AC70" s="73"/>
      <c r="AD70" s="73"/>
      <c r="AE70" s="85"/>
    </row>
    <row r="71" spans="1:31" x14ac:dyDescent="0.3">
      <c r="A71" s="77">
        <v>68</v>
      </c>
      <c r="B71" s="63">
        <v>28812</v>
      </c>
      <c r="C71" s="63">
        <v>33260</v>
      </c>
      <c r="D71" s="63">
        <v>62072</v>
      </c>
      <c r="E71" s="124">
        <v>2.2104698628868151E-2</v>
      </c>
      <c r="F71" s="193">
        <v>9.3832389823413891E-3</v>
      </c>
      <c r="G71" s="75">
        <f t="shared" si="15"/>
        <v>312.08652855267462</v>
      </c>
      <c r="H71" s="75">
        <f t="shared" si="16"/>
        <v>636.88057689494917</v>
      </c>
      <c r="I71" s="75">
        <f t="shared" si="17"/>
        <v>948.96710544762379</v>
      </c>
      <c r="J71" s="73">
        <f t="shared" si="18"/>
        <v>1.5288167055155687E-2</v>
      </c>
      <c r="K71" s="73">
        <f t="shared" si="19"/>
        <v>1.5171896305528287E-2</v>
      </c>
      <c r="L71" s="73">
        <f t="shared" si="11"/>
        <v>1.5171952883142903E-2</v>
      </c>
      <c r="M71" s="73">
        <f t="shared" si="12"/>
        <v>83022.923436889731</v>
      </c>
      <c r="N71" s="73">
        <f t="shared" si="20"/>
        <v>1259.6198826052714</v>
      </c>
      <c r="O71" s="73">
        <f t="shared" si="21"/>
        <v>15487.280892923825</v>
      </c>
      <c r="P71" s="73">
        <f t="shared" si="22"/>
        <v>218893.80430317071</v>
      </c>
      <c r="Q71" s="73">
        <f t="shared" si="24"/>
        <v>82393.113495587095</v>
      </c>
      <c r="R71" s="73">
        <f>SUM(Q71:$Q$103)</f>
        <v>1449378.8510923176</v>
      </c>
      <c r="S71" s="73">
        <f t="shared" si="23"/>
        <v>17.457574258922232</v>
      </c>
      <c r="T71" s="73"/>
      <c r="U71" s="73"/>
      <c r="V71" s="73"/>
      <c r="W71" s="73">
        <f t="shared" si="13"/>
        <v>0.98482810369447171</v>
      </c>
      <c r="X71" s="73">
        <f t="shared" si="14"/>
        <v>-1.5288167055155627E-2</v>
      </c>
      <c r="Y71" s="73"/>
      <c r="Z71" s="73"/>
      <c r="AA71" s="73"/>
      <c r="AB71" s="73"/>
      <c r="AC71" s="73"/>
      <c r="AD71" s="73"/>
      <c r="AE71" s="85"/>
    </row>
    <row r="72" spans="1:31" x14ac:dyDescent="0.3">
      <c r="A72" s="77">
        <v>69</v>
      </c>
      <c r="B72" s="63">
        <v>28852</v>
      </c>
      <c r="C72" s="63">
        <v>34178</v>
      </c>
      <c r="D72" s="63">
        <v>63030</v>
      </c>
      <c r="E72" s="124">
        <v>2.3963684998984484E-2</v>
      </c>
      <c r="F72" s="193">
        <v>1.044945734963813E-2</v>
      </c>
      <c r="G72" s="75">
        <f t="shared" si="15"/>
        <v>357.141553295932</v>
      </c>
      <c r="H72" s="75">
        <f t="shared" si="16"/>
        <v>691.40023959070038</v>
      </c>
      <c r="I72" s="75">
        <f t="shared" si="17"/>
        <v>1048.5417928866323</v>
      </c>
      <c r="J72" s="73">
        <f t="shared" si="18"/>
        <v>1.6635598808291803E-2</v>
      </c>
      <c r="K72" s="73">
        <f t="shared" si="19"/>
        <v>1.6497991351905328E-2</v>
      </c>
      <c r="L72" s="73">
        <f t="shared" si="11"/>
        <v>1.6532836600903603E-2</v>
      </c>
      <c r="M72" s="73">
        <f t="shared" si="12"/>
        <v>81763.303554284459</v>
      </c>
      <c r="N72" s="73">
        <f t="shared" si="20"/>
        <v>1351.7793376130721</v>
      </c>
      <c r="O72" s="73">
        <f t="shared" si="21"/>
        <v>14880.301070174035</v>
      </c>
      <c r="P72" s="73">
        <f t="shared" si="22"/>
        <v>203406.52341024691</v>
      </c>
      <c r="Q72" s="73">
        <f t="shared" si="24"/>
        <v>81087.41388547793</v>
      </c>
      <c r="R72" s="73">
        <f>SUM(Q72:$Q$103)</f>
        <v>1366985.7375967307</v>
      </c>
      <c r="S72" s="73">
        <f t="shared" si="23"/>
        <v>16.718817344374532</v>
      </c>
      <c r="T72" s="73"/>
      <c r="U72" s="73"/>
      <c r="V72" s="73"/>
      <c r="W72" s="73">
        <f t="shared" si="13"/>
        <v>0.98350200864809467</v>
      </c>
      <c r="X72" s="73">
        <f t="shared" si="14"/>
        <v>-1.6635598808291723E-2</v>
      </c>
      <c r="Y72" s="73"/>
      <c r="Z72" s="73"/>
      <c r="AA72" s="73"/>
      <c r="AB72" s="73"/>
      <c r="AC72" s="73"/>
      <c r="AD72" s="73"/>
      <c r="AE72" s="85"/>
    </row>
    <row r="73" spans="1:31" x14ac:dyDescent="0.3">
      <c r="A73" s="77">
        <v>70</v>
      </c>
      <c r="B73" s="63">
        <v>28229</v>
      </c>
      <c r="C73" s="63">
        <v>33637</v>
      </c>
      <c r="D73" s="63">
        <v>61866</v>
      </c>
      <c r="E73" s="124">
        <v>2.604479896082226E-2</v>
      </c>
      <c r="F73" s="193">
        <v>1.1717310309859797E-2</v>
      </c>
      <c r="G73" s="75">
        <f t="shared" si="15"/>
        <v>394.135166892754</v>
      </c>
      <c r="H73" s="75">
        <f t="shared" si="16"/>
        <v>735.21862986505153</v>
      </c>
      <c r="I73" s="75">
        <f t="shared" si="17"/>
        <v>1129.3537967578054</v>
      </c>
      <c r="J73" s="73">
        <f t="shared" si="18"/>
        <v>1.8254837823001413E-2</v>
      </c>
      <c r="K73" s="73">
        <f t="shared" si="19"/>
        <v>1.8089227531825069E-2</v>
      </c>
      <c r="L73" s="73">
        <f t="shared" si="11"/>
        <v>1.8079517204084579E-2</v>
      </c>
      <c r="M73" s="73">
        <f t="shared" si="12"/>
        <v>80411.524216671387</v>
      </c>
      <c r="N73" s="73">
        <f t="shared" si="20"/>
        <v>1453.80153548198</v>
      </c>
      <c r="O73" s="73">
        <f t="shared" si="21"/>
        <v>14277.353642935219</v>
      </c>
      <c r="P73" s="73">
        <f t="shared" si="22"/>
        <v>188526.22234007285</v>
      </c>
      <c r="Q73" s="73">
        <f t="shared" si="24"/>
        <v>79684.62344893039</v>
      </c>
      <c r="R73" s="73">
        <f>SUM(Q73:$Q$103)</f>
        <v>1285898.3237112525</v>
      </c>
      <c r="S73" s="73">
        <f t="shared" si="23"/>
        <v>15.991468091642673</v>
      </c>
      <c r="T73" s="73"/>
      <c r="U73" s="73"/>
      <c r="V73" s="73"/>
      <c r="W73" s="73">
        <f t="shared" si="13"/>
        <v>0.98191077246817493</v>
      </c>
      <c r="X73" s="73">
        <f t="shared" si="14"/>
        <v>-1.8254837823001354E-2</v>
      </c>
      <c r="Y73" s="73"/>
      <c r="Z73" s="73"/>
      <c r="AA73" s="73"/>
      <c r="AB73" s="73"/>
      <c r="AC73" s="73"/>
      <c r="AD73" s="73"/>
      <c r="AE73" s="85"/>
    </row>
    <row r="74" spans="1:31" x14ac:dyDescent="0.3">
      <c r="A74" s="77">
        <v>71</v>
      </c>
      <c r="B74" s="63">
        <v>27141</v>
      </c>
      <c r="C74" s="63">
        <v>32827</v>
      </c>
      <c r="D74" s="63">
        <v>59968</v>
      </c>
      <c r="E74" s="124">
        <v>2.83511238063993E-2</v>
      </c>
      <c r="F74" s="193">
        <v>1.3201514030501307E-2</v>
      </c>
      <c r="G74" s="75">
        <f t="shared" si="15"/>
        <v>433.3661010792664</v>
      </c>
      <c r="H74" s="75">
        <f t="shared" si="16"/>
        <v>769.47785122948346</v>
      </c>
      <c r="I74" s="75">
        <f t="shared" si="17"/>
        <v>1202.84395230875</v>
      </c>
      <c r="J74" s="73">
        <f t="shared" si="18"/>
        <v>2.0058096856802793E-2</v>
      </c>
      <c r="K74" s="73">
        <f t="shared" si="19"/>
        <v>1.985827150103292E-2</v>
      </c>
      <c r="L74" s="73">
        <f t="shared" ref="L74:L78" si="25">((105*K74+90*(K73+K75)+45*(K72+K76)-30*(K71+K77))/315)</f>
        <v>1.9838172699698821E-2</v>
      </c>
      <c r="M74" s="73">
        <f t="shared" si="12"/>
        <v>78957.722681189407</v>
      </c>
      <c r="N74" s="73">
        <f t="shared" si="20"/>
        <v>1566.376938524365</v>
      </c>
      <c r="O74" s="73">
        <f t="shared" si="21"/>
        <v>13677.293641091677</v>
      </c>
      <c r="P74" s="73">
        <f t="shared" si="22"/>
        <v>174248.86869713766</v>
      </c>
      <c r="Q74" s="73">
        <f t="shared" si="24"/>
        <v>78174.534211927225</v>
      </c>
      <c r="R74" s="73">
        <f>SUM(Q74:$Q$103)</f>
        <v>1206213.7002623223</v>
      </c>
      <c r="S74" s="73">
        <f t="shared" si="23"/>
        <v>15.276703269833366</v>
      </c>
      <c r="T74" s="73"/>
      <c r="U74" s="73"/>
      <c r="V74" s="73"/>
      <c r="W74" s="73">
        <f t="shared" si="13"/>
        <v>0.98014172849896708</v>
      </c>
      <c r="X74" s="73">
        <f t="shared" si="14"/>
        <v>-2.0058096856802814E-2</v>
      </c>
      <c r="Y74" s="73"/>
      <c r="Z74" s="73"/>
      <c r="AA74" s="73"/>
      <c r="AB74" s="73"/>
      <c r="AC74" s="73"/>
      <c r="AD74" s="73"/>
      <c r="AE74" s="85"/>
    </row>
    <row r="75" spans="1:31" x14ac:dyDescent="0.3">
      <c r="A75" s="77">
        <v>72</v>
      </c>
      <c r="B75" s="63">
        <v>27172</v>
      </c>
      <c r="C75" s="63">
        <v>34049</v>
      </c>
      <c r="D75" s="63">
        <v>61221</v>
      </c>
      <c r="E75" s="124">
        <v>3.0882992138254836E-2</v>
      </c>
      <c r="F75" s="193">
        <v>1.4913107057980806E-2</v>
      </c>
      <c r="G75" s="75">
        <f t="shared" si="15"/>
        <v>507.77638221718848</v>
      </c>
      <c r="H75" s="75">
        <f t="shared" si="16"/>
        <v>839.15266238066044</v>
      </c>
      <c r="I75" s="75">
        <f t="shared" si="17"/>
        <v>1346.929044597849</v>
      </c>
      <c r="J75" s="73">
        <f t="shared" si="18"/>
        <v>2.2001095124186947E-2</v>
      </c>
      <c r="K75" s="73">
        <f t="shared" si="19"/>
        <v>2.1760836242745496E-2</v>
      </c>
      <c r="L75" s="73">
        <f t="shared" si="25"/>
        <v>2.1772168596258971E-2</v>
      </c>
      <c r="M75" s="73">
        <f t="shared" ref="M75:M103" si="26">M74*(1-L74)</f>
        <v>77391.345742665042</v>
      </c>
      <c r="N75" s="73">
        <f t="shared" si="20"/>
        <v>1684.9774274006777</v>
      </c>
      <c r="O75" s="73">
        <f t="shared" si="21"/>
        <v>13078.986466122155</v>
      </c>
      <c r="P75" s="73">
        <f t="shared" si="22"/>
        <v>160571.57505604601</v>
      </c>
      <c r="Q75" s="73">
        <f t="shared" si="24"/>
        <v>76548.857028964703</v>
      </c>
      <c r="R75" s="73">
        <f>SUM(Q75:$Q$103)</f>
        <v>1128039.1660503952</v>
      </c>
      <c r="S75" s="73">
        <f t="shared" si="23"/>
        <v>14.575779180804696</v>
      </c>
      <c r="T75" s="73"/>
      <c r="U75" s="73"/>
      <c r="V75" s="73"/>
      <c r="W75" s="73">
        <f t="shared" si="13"/>
        <v>0.9782391637572545</v>
      </c>
      <c r="X75" s="73">
        <f t="shared" si="14"/>
        <v>-2.2001095124187041E-2</v>
      </c>
      <c r="Y75" s="73"/>
      <c r="Z75" s="73"/>
      <c r="AA75" s="73"/>
      <c r="AB75" s="73"/>
      <c r="AC75" s="73"/>
      <c r="AD75" s="73"/>
      <c r="AE75" s="85"/>
    </row>
    <row r="76" spans="1:31" x14ac:dyDescent="0.3">
      <c r="A76" s="77">
        <v>73</v>
      </c>
      <c r="B76" s="63">
        <v>26977</v>
      </c>
      <c r="C76" s="63">
        <v>34533</v>
      </c>
      <c r="D76" s="63">
        <v>61510</v>
      </c>
      <c r="E76" s="124">
        <v>3.3650045511967264E-2</v>
      </c>
      <c r="F76" s="193">
        <v>1.6863406855715229E-2</v>
      </c>
      <c r="G76" s="75">
        <f t="shared" si="15"/>
        <v>582.34402894841401</v>
      </c>
      <c r="H76" s="75">
        <f t="shared" si="16"/>
        <v>907.77727777634084</v>
      </c>
      <c r="I76" s="75">
        <f t="shared" si="17"/>
        <v>1490.121306724755</v>
      </c>
      <c r="J76" s="73">
        <f t="shared" si="18"/>
        <v>2.4225675609246544E-2</v>
      </c>
      <c r="K76" s="73">
        <f t="shared" si="19"/>
        <v>2.3934589255447003E-2</v>
      </c>
      <c r="L76" s="73">
        <f t="shared" si="25"/>
        <v>2.3890528679161544E-2</v>
      </c>
      <c r="M76" s="73">
        <f t="shared" si="26"/>
        <v>75706.368315264364</v>
      </c>
      <c r="N76" s="73">
        <f t="shared" si="20"/>
        <v>1808.6651634309819</v>
      </c>
      <c r="O76" s="73">
        <f t="shared" si="21"/>
        <v>12482.174212403468</v>
      </c>
      <c r="P76" s="73">
        <f t="shared" si="22"/>
        <v>147492.58858992383</v>
      </c>
      <c r="Q76" s="73">
        <f t="shared" si="24"/>
        <v>74802.035733548866</v>
      </c>
      <c r="R76" s="73">
        <f>SUM(Q76:$Q$103)</f>
        <v>1051490.3090214308</v>
      </c>
      <c r="S76" s="73">
        <f t="shared" si="23"/>
        <v>13.889060225986604</v>
      </c>
      <c r="T76" s="73"/>
      <c r="U76" s="73"/>
      <c r="V76" s="73"/>
      <c r="W76" s="73">
        <f t="shared" si="13"/>
        <v>0.976065410744553</v>
      </c>
      <c r="X76" s="73">
        <f t="shared" si="14"/>
        <v>-2.4225675609246555E-2</v>
      </c>
      <c r="Y76" s="73"/>
      <c r="Z76" s="73"/>
      <c r="AA76" s="73"/>
      <c r="AB76" s="73"/>
      <c r="AC76" s="73"/>
      <c r="AD76" s="73"/>
      <c r="AE76" s="85"/>
    </row>
    <row r="77" spans="1:31" x14ac:dyDescent="0.3">
      <c r="A77" s="77">
        <v>74</v>
      </c>
      <c r="B77" s="63">
        <v>26076</v>
      </c>
      <c r="C77" s="63">
        <v>35076</v>
      </c>
      <c r="D77" s="63">
        <v>61152</v>
      </c>
      <c r="E77" s="124">
        <v>3.6683194985722208E-2</v>
      </c>
      <c r="F77" s="193">
        <v>1.9069931614503575E-2</v>
      </c>
      <c r="G77" s="75">
        <f t="shared" si="15"/>
        <v>668.89692131032734</v>
      </c>
      <c r="H77" s="75">
        <f t="shared" si="16"/>
        <v>956.55099244769224</v>
      </c>
      <c r="I77" s="75">
        <f t="shared" si="17"/>
        <v>1625.4479137580197</v>
      </c>
      <c r="J77" s="73">
        <f t="shared" si="18"/>
        <v>2.6580453848737893E-2</v>
      </c>
      <c r="K77" s="73">
        <f t="shared" si="19"/>
        <v>2.6230302835989483E-2</v>
      </c>
      <c r="L77" s="73">
        <f t="shared" si="25"/>
        <v>2.6254202984640086E-2</v>
      </c>
      <c r="M77" s="73">
        <f t="shared" si="26"/>
        <v>73897.703151833382</v>
      </c>
      <c r="N77" s="73">
        <f t="shared" si="20"/>
        <v>1940.125298646919</v>
      </c>
      <c r="O77" s="73">
        <f t="shared" si="21"/>
        <v>11886.79850868659</v>
      </c>
      <c r="P77" s="73">
        <f t="shared" si="22"/>
        <v>135010.41437752041</v>
      </c>
      <c r="Q77" s="73">
        <f t="shared" si="24"/>
        <v>72927.640502509923</v>
      </c>
      <c r="R77" s="73">
        <f>SUM(Q77:$Q$103)</f>
        <v>976688.27328788175</v>
      </c>
      <c r="S77" s="73">
        <f t="shared" si="23"/>
        <v>13.216760895546864</v>
      </c>
      <c r="T77" s="73"/>
      <c r="U77" s="73"/>
      <c r="V77" s="73"/>
      <c r="W77" s="73">
        <f t="shared" si="13"/>
        <v>0.97376969716401052</v>
      </c>
      <c r="X77" s="73">
        <f t="shared" si="14"/>
        <v>-2.6580453848737872E-2</v>
      </c>
      <c r="Y77" s="73"/>
      <c r="Z77" s="73"/>
      <c r="AA77" s="73"/>
      <c r="AB77" s="73"/>
      <c r="AC77" s="73"/>
      <c r="AD77" s="73"/>
      <c r="AE77" s="85"/>
    </row>
    <row r="78" spans="1:31" x14ac:dyDescent="0.3">
      <c r="A78" s="77">
        <v>75</v>
      </c>
      <c r="B78" s="63">
        <v>24819</v>
      </c>
      <c r="C78" s="63">
        <v>34148</v>
      </c>
      <c r="D78" s="63">
        <v>58967</v>
      </c>
      <c r="E78" s="124">
        <v>4.0042796675168246E-2</v>
      </c>
      <c r="F78" s="193">
        <v>2.1563413964221029E-2</v>
      </c>
      <c r="G78" s="75">
        <f t="shared" si="15"/>
        <v>736.34746005021975</v>
      </c>
      <c r="H78" s="75">
        <f t="shared" si="16"/>
        <v>993.82217068100067</v>
      </c>
      <c r="I78" s="75">
        <f t="shared" si="17"/>
        <v>1730.1696307312204</v>
      </c>
      <c r="J78" s="73">
        <f t="shared" si="18"/>
        <v>2.9341320242359633E-2</v>
      </c>
      <c r="K78" s="73">
        <f t="shared" si="19"/>
        <v>2.8915043058146295E-2</v>
      </c>
      <c r="L78" s="73">
        <f t="shared" si="25"/>
        <v>2.8927276784598988E-2</v>
      </c>
      <c r="M78" s="73">
        <f t="shared" si="26"/>
        <v>71957.577853186463</v>
      </c>
      <c r="N78" s="73">
        <f t="shared" si="20"/>
        <v>2081.5367713084561</v>
      </c>
      <c r="O78" s="73">
        <f t="shared" si="21"/>
        <v>11292.409841758063</v>
      </c>
      <c r="P78" s="73">
        <f t="shared" si="22"/>
        <v>123123.6158688338</v>
      </c>
      <c r="Q78" s="73">
        <f t="shared" si="24"/>
        <v>70916.809467532235</v>
      </c>
      <c r="R78" s="73">
        <f>SUM(Q78:$Q$103)</f>
        <v>903760.63278537174</v>
      </c>
      <c r="S78" s="73">
        <f t="shared" si="23"/>
        <v>12.559631101387204</v>
      </c>
      <c r="T78" s="73"/>
      <c r="U78" s="73"/>
      <c r="V78" s="73"/>
      <c r="W78" s="73">
        <f t="shared" si="13"/>
        <v>0.97108495694185371</v>
      </c>
      <c r="X78" s="73">
        <f t="shared" si="14"/>
        <v>-2.9341320242359591E-2</v>
      </c>
      <c r="Y78" s="73"/>
      <c r="Z78" s="73"/>
      <c r="AA78" s="73"/>
      <c r="AB78" s="73"/>
      <c r="AC78" s="73"/>
      <c r="AD78" s="73"/>
      <c r="AE78" s="85"/>
    </row>
    <row r="79" spans="1:31" x14ac:dyDescent="0.3">
      <c r="A79" s="77">
        <v>76</v>
      </c>
      <c r="B79" s="63">
        <v>23192</v>
      </c>
      <c r="C79" s="63">
        <v>32483</v>
      </c>
      <c r="D79" s="63">
        <v>55675</v>
      </c>
      <c r="E79" s="124">
        <v>4.3820606455202943E-2</v>
      </c>
      <c r="F79" s="193">
        <v>2.439458699301067E-2</v>
      </c>
      <c r="G79" s="75">
        <f t="shared" si="15"/>
        <v>792.4093692939656</v>
      </c>
      <c r="H79" s="75">
        <f t="shared" si="16"/>
        <v>1016.2875049090667</v>
      </c>
      <c r="I79" s="75">
        <f t="shared" si="17"/>
        <v>1808.6968742030322</v>
      </c>
      <c r="J79" s="73">
        <f t="shared" si="18"/>
        <v>3.2486697336381362E-2</v>
      </c>
      <c r="K79" s="73">
        <f t="shared" si="19"/>
        <v>3.1964672806017003E-2</v>
      </c>
      <c r="L79">
        <f>IF(T79=1,1-V79,((105*K79+90*(K78+K80)+45*(K77+K81)-30*(K76+K82))/315))</f>
        <v>2.9175385646516672E-2</v>
      </c>
      <c r="M79" s="73">
        <f t="shared" si="26"/>
        <v>69876.041081878007</v>
      </c>
      <c r="N79" s="73">
        <f t="shared" si="20"/>
        <v>2038.6604460156377</v>
      </c>
      <c r="O79" s="73">
        <f t="shared" si="21"/>
        <v>10698.293830927218</v>
      </c>
      <c r="P79" s="73">
        <f t="shared" si="22"/>
        <v>111831.20602707574</v>
      </c>
      <c r="Q79" s="73">
        <f t="shared" si="24"/>
        <v>68856.710858870181</v>
      </c>
      <c r="R79" s="73">
        <f>SUM(Q79:$Q$103)</f>
        <v>832843.82331783953</v>
      </c>
      <c r="S79" s="73">
        <f t="shared" si="23"/>
        <v>11.918875345870637</v>
      </c>
      <c r="T79" s="73">
        <f>IF(U79=$U$63,1,0)</f>
        <v>1</v>
      </c>
      <c r="U79" s="73">
        <f>ABS(W79-V79)</f>
        <v>2.789287159500331E-3</v>
      </c>
      <c r="V79" s="73">
        <f>$W$3^($AC$63+$AE$63*$AD$63^A78)</f>
        <v>0.97082461435348333</v>
      </c>
      <c r="W79" s="73">
        <f t="shared" si="13"/>
        <v>0.968035327193983</v>
      </c>
      <c r="X79" s="73">
        <f t="shared" si="14"/>
        <v>-3.2486697336381223E-2</v>
      </c>
      <c r="Y79" s="73"/>
      <c r="Z79" s="73"/>
      <c r="AA79" s="73"/>
      <c r="AB79" s="73"/>
      <c r="AC79" s="73"/>
      <c r="AD79" s="73"/>
      <c r="AE79" s="85"/>
    </row>
    <row r="80" spans="1:31" x14ac:dyDescent="0.3">
      <c r="A80" s="77">
        <v>77</v>
      </c>
      <c r="B80" s="63">
        <v>21743</v>
      </c>
      <c r="C80" s="63">
        <v>31191</v>
      </c>
      <c r="D80" s="63">
        <v>52934</v>
      </c>
      <c r="E80" s="124">
        <v>4.8135112428066097E-2</v>
      </c>
      <c r="F80" s="193">
        <v>2.7639427999230446E-2</v>
      </c>
      <c r="G80" s="75">
        <f t="shared" si="15"/>
        <v>862.10139872399679</v>
      </c>
      <c r="H80" s="75">
        <f t="shared" si="16"/>
        <v>1046.6017495234412</v>
      </c>
      <c r="I80" s="75">
        <f t="shared" si="17"/>
        <v>1908.7031482474381</v>
      </c>
      <c r="J80" s="73">
        <f t="shared" si="18"/>
        <v>3.605816957432724E-2</v>
      </c>
      <c r="K80" s="73">
        <f t="shared" si="19"/>
        <v>3.5415817600133015E-2</v>
      </c>
      <c r="L80" s="73">
        <f t="shared" ref="L80:L103" si="27">IF(T80=1,1-V80,((105*K80+90*(K79+K81)+45*(K78+K82)-30*(K77+K83))/315))</f>
        <v>3.2345306719867684E-2</v>
      </c>
      <c r="M80" s="73">
        <f t="shared" si="26"/>
        <v>67837.38063586237</v>
      </c>
      <c r="N80" s="73">
        <f t="shared" si="20"/>
        <v>2194.2208837393846</v>
      </c>
      <c r="O80" s="73">
        <f t="shared" si="21"/>
        <v>10132.845836731867</v>
      </c>
      <c r="P80" s="73">
        <f t="shared" si="22"/>
        <v>101132.91219614852</v>
      </c>
      <c r="Q80" s="73">
        <f t="shared" si="24"/>
        <v>66740.270193992677</v>
      </c>
      <c r="R80" s="73">
        <f>SUM(Q80:$Q$103)</f>
        <v>763987.11245896947</v>
      </c>
      <c r="S80" s="73">
        <f t="shared" si="23"/>
        <v>11.262037320690506</v>
      </c>
      <c r="T80" s="73">
        <f>IF(T79=1,1,IF(U80=$U$63,1,T79))</f>
        <v>1</v>
      </c>
      <c r="U80" s="73">
        <f t="shared" ref="U80:U88" si="28">ABS(W80-V80)</f>
        <v>3.0705108802653314E-3</v>
      </c>
      <c r="V80" s="73">
        <f t="shared" ref="V80:V104" si="29">$W$3^($AC$63+$AE$63*$AD$63^A79)</f>
        <v>0.96765469328013232</v>
      </c>
      <c r="W80" s="73">
        <f t="shared" si="13"/>
        <v>0.96458418239986699</v>
      </c>
      <c r="X80" s="73">
        <f t="shared" si="14"/>
        <v>-3.6058169574327205E-2</v>
      </c>
      <c r="Y80" s="73"/>
      <c r="Z80" s="73"/>
      <c r="AA80" s="73"/>
      <c r="AB80" s="73"/>
      <c r="AC80" s="73"/>
      <c r="AD80" s="73"/>
      <c r="AE80" s="85"/>
    </row>
    <row r="81" spans="1:31" x14ac:dyDescent="0.3">
      <c r="A81" s="77">
        <v>78</v>
      </c>
      <c r="B81" s="63">
        <v>20434</v>
      </c>
      <c r="C81" s="63">
        <v>30534</v>
      </c>
      <c r="D81" s="63">
        <v>50968</v>
      </c>
      <c r="E81" s="124">
        <v>5.3121530028879434E-2</v>
      </c>
      <c r="F81" s="193">
        <v>3.1401893234359615E-2</v>
      </c>
      <c r="G81" s="75">
        <f t="shared" si="15"/>
        <v>958.82540801793652</v>
      </c>
      <c r="H81" s="75">
        <f t="shared" si="16"/>
        <v>1085.4853446101224</v>
      </c>
      <c r="I81" s="75">
        <f t="shared" si="17"/>
        <v>2044.3107526280589</v>
      </c>
      <c r="J81" s="73">
        <f t="shared" si="18"/>
        <v>4.0109691426543304E-2</v>
      </c>
      <c r="K81" s="73">
        <f t="shared" si="19"/>
        <v>3.9315945431866672E-2</v>
      </c>
      <c r="L81" s="73">
        <f t="shared" si="27"/>
        <v>3.5922162968351379E-2</v>
      </c>
      <c r="M81" s="73">
        <f t="shared" si="26"/>
        <v>65643.159752122985</v>
      </c>
      <c r="N81" s="73">
        <f t="shared" si="20"/>
        <v>2358.0442823732883</v>
      </c>
      <c r="O81" s="73">
        <f t="shared" si="21"/>
        <v>9565.9471514123343</v>
      </c>
      <c r="P81" s="73">
        <f t="shared" si="22"/>
        <v>91000.066359416654</v>
      </c>
      <c r="Q81" s="73">
        <f t="shared" si="24"/>
        <v>64464.137610936341</v>
      </c>
      <c r="R81" s="73">
        <f>SUM(Q81:$Q$103)</f>
        <v>697246.8422649767</v>
      </c>
      <c r="S81" s="73">
        <f t="shared" si="23"/>
        <v>10.621774529103572</v>
      </c>
      <c r="T81" s="73">
        <f t="shared" ref="T81:T88" si="30">IF(T80=1,1,IF(U81=$U$63,1,T80))</f>
        <v>1</v>
      </c>
      <c r="U81" s="73">
        <f t="shared" si="28"/>
        <v>3.3937824635152936E-3</v>
      </c>
      <c r="V81" s="73">
        <f t="shared" si="29"/>
        <v>0.96407783703164862</v>
      </c>
      <c r="W81" s="73">
        <f t="shared" si="13"/>
        <v>0.96068405456813333</v>
      </c>
      <c r="X81" s="73">
        <f>LN(W81)</f>
        <v>-4.0109691426543179E-2</v>
      </c>
      <c r="Y81" s="73"/>
      <c r="Z81" s="73"/>
      <c r="AA81" s="73"/>
      <c r="AB81" s="73"/>
      <c r="AC81" s="73"/>
      <c r="AD81" s="73"/>
      <c r="AE81" s="85"/>
    </row>
    <row r="82" spans="1:31" x14ac:dyDescent="0.3">
      <c r="A82" s="77">
        <v>79</v>
      </c>
      <c r="B82" s="63">
        <v>18677</v>
      </c>
      <c r="C82" s="63">
        <v>29057</v>
      </c>
      <c r="D82" s="63">
        <v>47734</v>
      </c>
      <c r="E82" s="124">
        <v>5.8918461342694135E-2</v>
      </c>
      <c r="F82" s="193">
        <v>3.5813537908805017E-2</v>
      </c>
      <c r="G82" s="75">
        <f t="shared" si="15"/>
        <v>1040.6339710161474</v>
      </c>
      <c r="H82" s="75">
        <f t="shared" si="16"/>
        <v>1100.4201024974984</v>
      </c>
      <c r="I82" s="75">
        <f t="shared" si="17"/>
        <v>2141.0540735136456</v>
      </c>
      <c r="J82" s="73">
        <f t="shared" si="18"/>
        <v>4.4853858329778472E-2</v>
      </c>
      <c r="K82" s="73">
        <f t="shared" si="19"/>
        <v>4.386279688887551E-2</v>
      </c>
      <c r="L82" s="73">
        <f t="shared" si="27"/>
        <v>3.9956332724885413E-2</v>
      </c>
      <c r="M82" s="73">
        <f t="shared" si="26"/>
        <v>63285.115469749697</v>
      </c>
      <c r="N82" s="73">
        <f t="shared" si="20"/>
        <v>2528.6411302421111</v>
      </c>
      <c r="O82" s="73">
        <f t="shared" si="21"/>
        <v>8997.3830623343074</v>
      </c>
      <c r="P82" s="73">
        <f t="shared" si="22"/>
        <v>81434.119208004311</v>
      </c>
      <c r="Q82" s="73">
        <f t="shared" si="24"/>
        <v>62020.794904628638</v>
      </c>
      <c r="R82" s="73">
        <f>SUM(Q82:$Q$103)</f>
        <v>632782.70465404028</v>
      </c>
      <c r="S82" s="73">
        <f t="shared" si="23"/>
        <v>9.9989183863701818</v>
      </c>
      <c r="T82" s="73">
        <f t="shared" si="30"/>
        <v>1</v>
      </c>
      <c r="U82" s="73">
        <f t="shared" si="28"/>
        <v>3.9064641639900977E-3</v>
      </c>
      <c r="V82" s="73">
        <f t="shared" si="29"/>
        <v>0.96004366727511459</v>
      </c>
      <c r="W82" s="73">
        <f t="shared" si="13"/>
        <v>0.95613720311112449</v>
      </c>
      <c r="X82" s="73">
        <f t="shared" ref="X82:X103" si="31">LN(W82)</f>
        <v>-4.485385832977834E-2</v>
      </c>
      <c r="Y82" s="84"/>
      <c r="Z82" s="84"/>
      <c r="AA82" s="73"/>
      <c r="AB82" s="73"/>
      <c r="AC82" s="73"/>
      <c r="AD82" s="73"/>
      <c r="AE82" s="85"/>
    </row>
    <row r="83" spans="1:31" x14ac:dyDescent="0.3">
      <c r="A83" s="77">
        <v>80</v>
      </c>
      <c r="B83" s="63">
        <v>16520</v>
      </c>
      <c r="C83" s="63">
        <v>26524</v>
      </c>
      <c r="D83" s="63">
        <v>43044</v>
      </c>
      <c r="E83" s="124">
        <v>6.5653201300196737E-2</v>
      </c>
      <c r="F83" s="193">
        <v>4.1029507071303616E-2</v>
      </c>
      <c r="G83" s="75">
        <f t="shared" si="15"/>
        <v>1088.2666455592571</v>
      </c>
      <c r="H83" s="75">
        <f t="shared" si="16"/>
        <v>1084.5908854792501</v>
      </c>
      <c r="I83" s="75">
        <f t="shared" si="17"/>
        <v>2172.8575310385072</v>
      </c>
      <c r="J83" s="73">
        <f t="shared" si="18"/>
        <v>5.0479916621097187E-2</v>
      </c>
      <c r="K83" s="73">
        <f t="shared" si="19"/>
        <v>4.9226976784539245E-2</v>
      </c>
      <c r="L83" s="73">
        <f t="shared" si="27"/>
        <v>4.4503908973825834E-2</v>
      </c>
      <c r="M83" s="73">
        <f t="shared" si="26"/>
        <v>60756.474339507586</v>
      </c>
      <c r="N83" s="73">
        <f t="shared" si="20"/>
        <v>2703.9006035760322</v>
      </c>
      <c r="O83" s="73">
        <f t="shared" si="21"/>
        <v>8427.2006156511488</v>
      </c>
      <c r="P83" s="73">
        <f t="shared" si="22"/>
        <v>72436.736145670016</v>
      </c>
      <c r="Q83" s="73">
        <f t="shared" si="24"/>
        <v>59404.524037719573</v>
      </c>
      <c r="R83" s="73">
        <f>SUM(Q83:$Q$103)</f>
        <v>570761.90974941163</v>
      </c>
      <c r="S83" s="73">
        <f t="shared" si="23"/>
        <v>9.3942565949431209</v>
      </c>
      <c r="T83" s="73">
        <f t="shared" si="30"/>
        <v>1</v>
      </c>
      <c r="U83" s="73">
        <f t="shared" si="28"/>
        <v>4.7230678107134105E-3</v>
      </c>
      <c r="V83" s="73">
        <f t="shared" si="29"/>
        <v>0.95549609102617417</v>
      </c>
      <c r="W83" s="73">
        <f t="shared" si="13"/>
        <v>0.95077302321546076</v>
      </c>
      <c r="X83" s="73">
        <f t="shared" si="31"/>
        <v>-5.0479916621097028E-2</v>
      </c>
      <c r="Y83" s="73"/>
      <c r="Z83" s="73"/>
      <c r="AA83" s="73"/>
      <c r="AB83" s="73"/>
      <c r="AC83" s="73"/>
      <c r="AD83" s="73"/>
      <c r="AE83" s="85"/>
    </row>
    <row r="84" spans="1:31" x14ac:dyDescent="0.3">
      <c r="A84" s="77">
        <v>81</v>
      </c>
      <c r="B84" s="63">
        <v>13934</v>
      </c>
      <c r="C84" s="63">
        <v>23282</v>
      </c>
      <c r="D84" s="63">
        <v>37216</v>
      </c>
      <c r="E84" s="124">
        <v>7.3427528378529727E-2</v>
      </c>
      <c r="F84" s="193">
        <v>4.722019160187034E-2</v>
      </c>
      <c r="G84" s="75">
        <f t="shared" si="15"/>
        <v>1099.3805008747452</v>
      </c>
      <c r="H84" s="75">
        <f t="shared" si="16"/>
        <v>1023.1391804264332</v>
      </c>
      <c r="I84" s="75">
        <f t="shared" si="17"/>
        <v>2122.5196813011785</v>
      </c>
      <c r="J84" s="73">
        <f t="shared" si="18"/>
        <v>5.7032450593862277E-2</v>
      </c>
      <c r="K84" s="73">
        <f t="shared" si="19"/>
        <v>5.5436582774643361E-2</v>
      </c>
      <c r="L84" s="73">
        <f t="shared" si="27"/>
        <v>4.9627198899470093E-2</v>
      </c>
      <c r="M84" s="73">
        <f t="shared" si="26"/>
        <v>58052.573735931554</v>
      </c>
      <c r="N84" s="73">
        <f t="shared" si="20"/>
        <v>2880.9866234192305</v>
      </c>
      <c r="O84" s="73">
        <f t="shared" si="21"/>
        <v>7855.7631673639435</v>
      </c>
      <c r="P84" s="73">
        <f t="shared" si="22"/>
        <v>64009.535530018882</v>
      </c>
      <c r="Q84" s="73">
        <f t="shared" si="24"/>
        <v>56612.080424221938</v>
      </c>
      <c r="R84" s="73">
        <f>SUM(Q84:$Q$103)</f>
        <v>511357.38571169204</v>
      </c>
      <c r="S84" s="73">
        <f t="shared" si="23"/>
        <v>8.8085222205262568</v>
      </c>
      <c r="T84" s="73">
        <f t="shared" si="30"/>
        <v>1</v>
      </c>
      <c r="U84" s="73">
        <f t="shared" si="28"/>
        <v>5.8093838751732685E-3</v>
      </c>
      <c r="V84" s="73">
        <f t="shared" si="29"/>
        <v>0.95037280110052991</v>
      </c>
      <c r="W84" s="73">
        <f t="shared" si="13"/>
        <v>0.94456341722535664</v>
      </c>
      <c r="X84" s="73">
        <f t="shared" si="31"/>
        <v>-5.7032450593862027E-2</v>
      </c>
      <c r="Y84" s="73"/>
      <c r="Z84" s="73"/>
      <c r="AA84" s="73"/>
      <c r="AB84" s="73"/>
      <c r="AC84" s="73"/>
      <c r="AD84" s="73"/>
      <c r="AE84" s="85"/>
    </row>
    <row r="85" spans="1:31" x14ac:dyDescent="0.3">
      <c r="A85" s="77">
        <v>82</v>
      </c>
      <c r="B85" s="63">
        <v>12518</v>
      </c>
      <c r="C85" s="63">
        <v>21651</v>
      </c>
      <c r="D85" s="63">
        <v>34169</v>
      </c>
      <c r="E85" s="124">
        <v>8.2305838949491214E-2</v>
      </c>
      <c r="F85" s="193">
        <v>5.4557668075625891E-2</v>
      </c>
      <c r="G85" s="75">
        <f t="shared" si="15"/>
        <v>1181.2280715053762</v>
      </c>
      <c r="H85" s="75">
        <f t="shared" si="16"/>
        <v>1030.3044919697311</v>
      </c>
      <c r="I85" s="75">
        <f t="shared" si="17"/>
        <v>2211.5325634751071</v>
      </c>
      <c r="J85" s="73">
        <f t="shared" si="18"/>
        <v>6.4723362213559274E-2</v>
      </c>
      <c r="K85" s="73">
        <f t="shared" si="19"/>
        <v>6.2673272494308208E-2</v>
      </c>
      <c r="L85" s="73">
        <f t="shared" si="27"/>
        <v>5.539522231997851E-2</v>
      </c>
      <c r="M85" s="73">
        <f t="shared" si="26"/>
        <v>55171.587112512323</v>
      </c>
      <c r="N85" s="73">
        <f t="shared" si="20"/>
        <v>3056.2423338436784</v>
      </c>
      <c r="O85" s="73">
        <f t="shared" si="21"/>
        <v>7283.8084352683336</v>
      </c>
      <c r="P85" s="73">
        <f t="shared" si="22"/>
        <v>56153.772362654941</v>
      </c>
      <c r="Q85" s="73">
        <f t="shared" si="24"/>
        <v>53643.465945590484</v>
      </c>
      <c r="R85" s="73">
        <f>SUM(Q85:$Q$103)</f>
        <v>454745.30528747011</v>
      </c>
      <c r="S85" s="73">
        <f t="shared" si="23"/>
        <v>8.2423821587749604</v>
      </c>
      <c r="T85" s="73">
        <f t="shared" si="30"/>
        <v>1</v>
      </c>
      <c r="U85" s="73">
        <f t="shared" si="28"/>
        <v>7.2780501743296977E-3</v>
      </c>
      <c r="V85" s="73">
        <f t="shared" si="29"/>
        <v>0.94460477768002149</v>
      </c>
      <c r="W85" s="73">
        <f t="shared" si="13"/>
        <v>0.93732672750569179</v>
      </c>
      <c r="X85" s="73">
        <f t="shared" si="31"/>
        <v>-6.4723362213559107E-2</v>
      </c>
      <c r="Y85" s="73"/>
      <c r="Z85" s="73"/>
      <c r="AA85" s="73"/>
      <c r="AB85" s="73"/>
      <c r="AC85" s="73"/>
      <c r="AD85" s="73"/>
      <c r="AE85" s="85"/>
    </row>
    <row r="86" spans="1:31" x14ac:dyDescent="0.3">
      <c r="A86" s="77">
        <v>83</v>
      </c>
      <c r="B86" s="63">
        <v>10736</v>
      </c>
      <c r="C86" s="63">
        <v>19659</v>
      </c>
      <c r="D86" s="63">
        <v>30395</v>
      </c>
      <c r="E86" s="124">
        <v>9.2307384097624123E-2</v>
      </c>
      <c r="F86" s="193">
        <v>6.3196362478702917E-2</v>
      </c>
      <c r="G86" s="75">
        <f t="shared" si="15"/>
        <v>1242.3772899688206</v>
      </c>
      <c r="H86" s="75">
        <f t="shared" si="16"/>
        <v>991.01207567209258</v>
      </c>
      <c r="I86" s="75">
        <f t="shared" si="17"/>
        <v>2233.3893656409132</v>
      </c>
      <c r="J86" s="73">
        <f t="shared" si="18"/>
        <v>7.3478840784369573E-2</v>
      </c>
      <c r="K86" s="73">
        <f t="shared" si="19"/>
        <v>7.0844194208427247E-2</v>
      </c>
      <c r="L86" s="73">
        <f t="shared" si="27"/>
        <v>6.1884192148937367E-2</v>
      </c>
      <c r="M86" s="73">
        <f t="shared" si="26"/>
        <v>52115.344778668645</v>
      </c>
      <c r="N86" s="73">
        <f t="shared" si="20"/>
        <v>3225.1160101912537</v>
      </c>
      <c r="O86" s="73">
        <f t="shared" si="21"/>
        <v>6712.5075586931816</v>
      </c>
      <c r="P86" s="73">
        <f t="shared" si="22"/>
        <v>48869.963927386612</v>
      </c>
      <c r="Q86" s="73">
        <f t="shared" si="24"/>
        <v>50502.786773573018</v>
      </c>
      <c r="R86" s="73">
        <f>SUM(Q86:$Q$103)</f>
        <v>401101.83934187965</v>
      </c>
      <c r="S86" s="73">
        <f t="shared" si="23"/>
        <v>7.6964249405878409</v>
      </c>
      <c r="T86" s="73">
        <f t="shared" si="30"/>
        <v>1</v>
      </c>
      <c r="U86" s="73">
        <f t="shared" si="28"/>
        <v>8.9600020594898799E-3</v>
      </c>
      <c r="V86" s="73">
        <f t="shared" si="29"/>
        <v>0.93811580785106263</v>
      </c>
      <c r="W86" s="73">
        <f t="shared" si="13"/>
        <v>0.92915580579157275</v>
      </c>
      <c r="X86" s="73">
        <f t="shared" si="31"/>
        <v>-7.3478840784369295E-2</v>
      </c>
      <c r="Y86" s="73"/>
      <c r="Z86" s="73"/>
      <c r="AA86" s="73"/>
      <c r="AB86" s="73"/>
      <c r="AC86" s="73"/>
      <c r="AD86" s="73"/>
      <c r="AE86" s="85"/>
    </row>
    <row r="87" spans="1:31" x14ac:dyDescent="0.3">
      <c r="A87" s="77">
        <v>84</v>
      </c>
      <c r="B87" s="63">
        <v>8207</v>
      </c>
      <c r="C87" s="63">
        <v>15790</v>
      </c>
      <c r="D87" s="63">
        <v>23997</v>
      </c>
      <c r="E87" s="124">
        <v>0.10340359788732136</v>
      </c>
      <c r="F87" s="193">
        <v>7.324861945428332E-2</v>
      </c>
      <c r="G87" s="75">
        <f t="shared" si="15"/>
        <v>1156.5957011831335</v>
      </c>
      <c r="H87" s="75">
        <f t="shared" si="16"/>
        <v>848.63332786124636</v>
      </c>
      <c r="I87" s="75">
        <f t="shared" si="17"/>
        <v>2005.2290290443798</v>
      </c>
      <c r="J87" s="73">
        <f t="shared" si="18"/>
        <v>8.3561654750359621E-2</v>
      </c>
      <c r="K87" s="73">
        <f t="shared" si="19"/>
        <v>8.0165627235711301E-2</v>
      </c>
      <c r="L87" s="73">
        <f t="shared" si="27"/>
        <v>6.9177954044567058E-2</v>
      </c>
      <c r="M87" s="73">
        <f t="shared" si="26"/>
        <v>48890.228768477391</v>
      </c>
      <c r="N87" s="73">
        <f t="shared" si="20"/>
        <v>3382.1259989741011</v>
      </c>
      <c r="O87" s="73">
        <f t="shared" si="21"/>
        <v>6143.521415736408</v>
      </c>
      <c r="P87" s="73">
        <f t="shared" si="22"/>
        <v>42157.45636869342</v>
      </c>
      <c r="Q87" s="73">
        <f t="shared" si="24"/>
        <v>47199.165768990337</v>
      </c>
      <c r="R87" s="73">
        <f>SUM(Q87:$Q$103)</f>
        <v>350599.05256830662</v>
      </c>
      <c r="S87" s="73">
        <f t="shared" si="23"/>
        <v>7.1711477201014837</v>
      </c>
      <c r="T87" s="73">
        <f t="shared" si="30"/>
        <v>1</v>
      </c>
      <c r="U87" s="73">
        <f t="shared" si="28"/>
        <v>1.0987673191144243E-2</v>
      </c>
      <c r="V87" s="73">
        <f t="shared" si="29"/>
        <v>0.93082204595543294</v>
      </c>
      <c r="W87" s="73">
        <f t="shared" si="13"/>
        <v>0.9198343727642887</v>
      </c>
      <c r="X87" s="73">
        <f t="shared" si="31"/>
        <v>-8.3561654750359468E-2</v>
      </c>
      <c r="Y87" s="73"/>
      <c r="Z87" s="73"/>
      <c r="AA87" s="73"/>
      <c r="AB87" s="73"/>
      <c r="AC87" s="73"/>
      <c r="AD87" s="73"/>
      <c r="AE87" s="85"/>
    </row>
    <row r="88" spans="1:31" x14ac:dyDescent="0.3">
      <c r="A88" s="77">
        <v>85</v>
      </c>
      <c r="B88" s="63">
        <v>6651</v>
      </c>
      <c r="C88" s="63">
        <v>13619</v>
      </c>
      <c r="D88" s="63">
        <v>20270</v>
      </c>
      <c r="E88" s="124">
        <v>0.11551987961469386</v>
      </c>
      <c r="F88" s="193">
        <v>8.4758080624362811E-2</v>
      </c>
      <c r="G88" s="75">
        <f t="shared" si="15"/>
        <v>1154.3203000231972</v>
      </c>
      <c r="H88" s="75">
        <f t="shared" si="16"/>
        <v>768.32271931732885</v>
      </c>
      <c r="I88" s="75">
        <f t="shared" si="17"/>
        <v>1922.6430193405261</v>
      </c>
      <c r="J88" s="73">
        <f t="shared" si="18"/>
        <v>9.4851653642847852E-2</v>
      </c>
      <c r="K88" s="73">
        <f t="shared" si="19"/>
        <v>9.0492153363030403E-2</v>
      </c>
      <c r="L88" s="73">
        <f t="shared" si="27"/>
        <v>7.7368354975265841E-2</v>
      </c>
      <c r="M88" s="73">
        <f t="shared" si="26"/>
        <v>45508.10276950329</v>
      </c>
      <c r="N88" s="73">
        <f t="shared" si="20"/>
        <v>3520.8870493218055</v>
      </c>
      <c r="O88" s="73">
        <f t="shared" si="21"/>
        <v>5579.0489498212501</v>
      </c>
      <c r="P88" s="73">
        <f t="shared" si="22"/>
        <v>36013.934952957003</v>
      </c>
      <c r="Q88" s="73">
        <f t="shared" si="24"/>
        <v>43747.659244842391</v>
      </c>
      <c r="R88" s="73">
        <f>SUM(Q88:$Q$103)</f>
        <v>303399.88679931633</v>
      </c>
      <c r="S88" s="73">
        <f t="shared" si="23"/>
        <v>6.666942112177793</v>
      </c>
      <c r="T88" s="73">
        <f t="shared" si="30"/>
        <v>1</v>
      </c>
      <c r="U88" s="73">
        <f t="shared" si="28"/>
        <v>1.3123798387764563E-2</v>
      </c>
      <c r="V88" s="73">
        <f t="shared" si="29"/>
        <v>0.92263164502473416</v>
      </c>
      <c r="W88" s="73">
        <f t="shared" si="13"/>
        <v>0.9095078466369696</v>
      </c>
      <c r="X88" s="73">
        <f t="shared" si="31"/>
        <v>-9.4851653642847755E-2</v>
      </c>
      <c r="Y88" s="73"/>
      <c r="Z88" s="73"/>
      <c r="AA88" s="73"/>
      <c r="AB88" s="73"/>
      <c r="AC88" s="73"/>
      <c r="AD88" s="73"/>
      <c r="AE88" s="85"/>
    </row>
    <row r="89" spans="1:31" x14ac:dyDescent="0.3">
      <c r="A89" s="77">
        <v>86</v>
      </c>
      <c r="B89" s="63">
        <v>6033</v>
      </c>
      <c r="C89" s="63">
        <v>12927</v>
      </c>
      <c r="D89" s="63">
        <v>18960</v>
      </c>
      <c r="E89" s="124">
        <v>0.12853930343619771</v>
      </c>
      <c r="F89" s="193">
        <v>9.7676385029231261E-2</v>
      </c>
      <c r="G89" s="75">
        <f t="shared" si="15"/>
        <v>1262.6626292728724</v>
      </c>
      <c r="H89" s="75">
        <f t="shared" si="16"/>
        <v>775.47761763058077</v>
      </c>
      <c r="I89" s="75">
        <f t="shared" si="17"/>
        <v>2038.1402469034533</v>
      </c>
      <c r="J89" s="73">
        <f t="shared" si="18"/>
        <v>0.10749684846537201</v>
      </c>
      <c r="K89" s="73">
        <f t="shared" si="19"/>
        <v>0.10192064722547833</v>
      </c>
      <c r="L89" s="73">
        <f t="shared" si="27"/>
        <v>8.6555501332750029E-2</v>
      </c>
      <c r="M89" s="73">
        <f t="shared" si="26"/>
        <v>41987.215720181484</v>
      </c>
      <c r="N89" s="73">
        <f t="shared" si="20"/>
        <v>3634.2245062266302</v>
      </c>
      <c r="O89" s="73">
        <f t="shared" si="21"/>
        <v>5021.8605953630204</v>
      </c>
      <c r="P89" s="73">
        <f t="shared" si="22"/>
        <v>30434.886003135758</v>
      </c>
      <c r="Q89" s="73">
        <f t="shared" si="24"/>
        <v>40170.103467068169</v>
      </c>
      <c r="R89" s="73">
        <f>SUM(Q89:$Q$103)</f>
        <v>259652.22755447391</v>
      </c>
      <c r="S89" s="73">
        <f t="shared" si="23"/>
        <v>6.1840782509822398</v>
      </c>
      <c r="T89" s="73">
        <f>T88</f>
        <v>1</v>
      </c>
      <c r="U89" s="73"/>
      <c r="V89" s="73">
        <f t="shared" si="29"/>
        <v>0.91344449866724997</v>
      </c>
      <c r="W89" s="73">
        <f t="shared" si="13"/>
        <v>0.89807935277452167</v>
      </c>
      <c r="X89" s="73">
        <f t="shared" si="31"/>
        <v>-0.10749684846537191</v>
      </c>
      <c r="Y89" s="73"/>
      <c r="Z89" s="73"/>
      <c r="AA89" s="73"/>
      <c r="AB89" s="73"/>
      <c r="AC89" s="73"/>
      <c r="AD89" s="73"/>
      <c r="AE89" s="85"/>
    </row>
    <row r="90" spans="1:31" x14ac:dyDescent="0.3">
      <c r="A90" s="77">
        <v>87</v>
      </c>
      <c r="B90" s="63">
        <v>4907</v>
      </c>
      <c r="C90" s="63">
        <v>10733</v>
      </c>
      <c r="D90" s="63">
        <v>15640</v>
      </c>
      <c r="E90" s="124">
        <v>0.14230477091982313</v>
      </c>
      <c r="F90" s="193">
        <v>0.11185041356679223</v>
      </c>
      <c r="G90" s="75">
        <f t="shared" si="15"/>
        <v>1200.490488812381</v>
      </c>
      <c r="H90" s="75">
        <f t="shared" si="16"/>
        <v>698.28951090357214</v>
      </c>
      <c r="I90" s="75">
        <f t="shared" si="17"/>
        <v>1898.7799997159532</v>
      </c>
      <c r="J90" s="73">
        <f t="shared" si="18"/>
        <v>0.12140537082582821</v>
      </c>
      <c r="K90" s="73">
        <f t="shared" si="19"/>
        <v>0.11432513993588245</v>
      </c>
      <c r="L90" s="73">
        <f t="shared" si="27"/>
        <v>9.6847856267406218E-2</v>
      </c>
      <c r="M90" s="73">
        <f t="shared" si="26"/>
        <v>38352.991213954854</v>
      </c>
      <c r="N90" s="73">
        <f t="shared" si="20"/>
        <v>3714.4049805141913</v>
      </c>
      <c r="O90" s="73">
        <f t="shared" si="21"/>
        <v>4475.3082282031155</v>
      </c>
      <c r="P90" s="73">
        <f t="shared" si="22"/>
        <v>25413.02540777274</v>
      </c>
      <c r="Q90" s="73">
        <f t="shared" si="24"/>
        <v>36495.788723697755</v>
      </c>
      <c r="R90" s="73">
        <f>SUM(Q90:$Q$103)</f>
        <v>219482.12408740574</v>
      </c>
      <c r="S90" s="73">
        <f t="shared" si="23"/>
        <v>5.7226859533069874</v>
      </c>
      <c r="T90" s="73">
        <f t="shared" ref="T90:T103" si="32">T89</f>
        <v>1</v>
      </c>
      <c r="U90" s="73"/>
      <c r="V90" s="73">
        <f t="shared" si="29"/>
        <v>0.90315214373259378</v>
      </c>
      <c r="W90" s="73">
        <f t="shared" si="13"/>
        <v>0.88567486006411755</v>
      </c>
      <c r="X90" s="73">
        <f t="shared" si="31"/>
        <v>-0.1214053708258279</v>
      </c>
      <c r="Y90" s="73"/>
      <c r="Z90" s="73"/>
      <c r="AA90" s="73"/>
      <c r="AB90" s="73"/>
      <c r="AC90" s="73"/>
      <c r="AD90" s="73"/>
      <c r="AE90" s="85"/>
    </row>
    <row r="91" spans="1:31" x14ac:dyDescent="0.3">
      <c r="A91" s="77">
        <v>88</v>
      </c>
      <c r="B91" s="63">
        <v>4087</v>
      </c>
      <c r="C91" s="63">
        <v>9383</v>
      </c>
      <c r="D91" s="63">
        <v>13470</v>
      </c>
      <c r="E91" s="124">
        <v>0.15661713815236841</v>
      </c>
      <c r="F91" s="193">
        <v>0.12702660212411923</v>
      </c>
      <c r="G91" s="75">
        <f t="shared" si="15"/>
        <v>1191.8906077306108</v>
      </c>
      <c r="H91" s="75">
        <f t="shared" si="16"/>
        <v>640.09424362872971</v>
      </c>
      <c r="I91" s="75">
        <f t="shared" si="17"/>
        <v>1831.9848513593406</v>
      </c>
      <c r="J91" s="73">
        <f t="shared" si="18"/>
        <v>0.1360048145032918</v>
      </c>
      <c r="K91" s="73">
        <f t="shared" si="19"/>
        <v>0.12716156980489179</v>
      </c>
      <c r="L91" s="73">
        <f t="shared" si="27"/>
        <v>0.10836211297308218</v>
      </c>
      <c r="M91" s="73">
        <f t="shared" si="26"/>
        <v>34638.586233440663</v>
      </c>
      <c r="N91" s="73">
        <f t="shared" si="20"/>
        <v>3753.5103946559466</v>
      </c>
      <c r="O91" s="73">
        <f t="shared" si="21"/>
        <v>3943.3016782104964</v>
      </c>
      <c r="P91" s="73">
        <f t="shared" si="22"/>
        <v>20937.717179569623</v>
      </c>
      <c r="Q91" s="73">
        <f t="shared" si="24"/>
        <v>32761.83103611269</v>
      </c>
      <c r="R91" s="73">
        <f>SUM(Q91:$Q$103)</f>
        <v>182986.335363708</v>
      </c>
      <c r="S91" s="73">
        <f t="shared" si="23"/>
        <v>5.2827310598216615</v>
      </c>
      <c r="T91" s="73">
        <f t="shared" si="32"/>
        <v>1</v>
      </c>
      <c r="U91" s="73"/>
      <c r="V91" s="73">
        <f t="shared" si="29"/>
        <v>0.89163788702691782</v>
      </c>
      <c r="W91" s="73">
        <f t="shared" si="13"/>
        <v>0.87283843019510821</v>
      </c>
      <c r="X91" s="73">
        <f t="shared" si="31"/>
        <v>-0.13600481450329152</v>
      </c>
      <c r="Y91" s="73"/>
      <c r="Z91" s="73"/>
      <c r="AA91" s="73"/>
      <c r="AB91" s="73"/>
      <c r="AC91" s="73"/>
      <c r="AD91" s="73"/>
      <c r="AE91" s="85"/>
    </row>
    <row r="92" spans="1:31" x14ac:dyDescent="0.3">
      <c r="A92" s="77">
        <v>89</v>
      </c>
      <c r="B92" s="63">
        <v>3375</v>
      </c>
      <c r="C92" s="63">
        <v>7986</v>
      </c>
      <c r="D92" s="63">
        <v>11361</v>
      </c>
      <c r="E92" s="124">
        <v>0.17121558041010465</v>
      </c>
      <c r="F92" s="193">
        <v>0.14220454908594277</v>
      </c>
      <c r="G92" s="75">
        <f t="shared" si="15"/>
        <v>1135.6455290003389</v>
      </c>
      <c r="H92" s="75">
        <f t="shared" si="16"/>
        <v>577.85258388410318</v>
      </c>
      <c r="I92" s="75">
        <f t="shared" si="17"/>
        <v>1713.498112884442</v>
      </c>
      <c r="J92" s="73">
        <f t="shared" si="18"/>
        <v>0.15082282482919127</v>
      </c>
      <c r="K92" s="73">
        <f t="shared" si="19"/>
        <v>0.13999994418136041</v>
      </c>
      <c r="L92" s="73">
        <f t="shared" si="27"/>
        <v>0.12122276569747648</v>
      </c>
      <c r="M92" s="73">
        <f t="shared" si="26"/>
        <v>30885.075838784716</v>
      </c>
      <c r="N92" s="73">
        <f t="shared" si="20"/>
        <v>3743.9743119537925</v>
      </c>
      <c r="O92" s="73">
        <f t="shared" si="21"/>
        <v>3430.2411475798117</v>
      </c>
      <c r="P92" s="73">
        <f t="shared" si="22"/>
        <v>16994.415501359126</v>
      </c>
      <c r="Q92" s="73">
        <f t="shared" si="24"/>
        <v>29013.088682807822</v>
      </c>
      <c r="R92" s="73">
        <f>SUM(Q92:$Q$103)</f>
        <v>150224.50432759529</v>
      </c>
      <c r="S92" s="73">
        <f t="shared" si="23"/>
        <v>4.8639836635578879</v>
      </c>
      <c r="T92" s="73">
        <f t="shared" si="32"/>
        <v>1</v>
      </c>
      <c r="U92" s="73"/>
      <c r="V92" s="73">
        <f t="shared" si="29"/>
        <v>0.87877723430252352</v>
      </c>
      <c r="W92" s="73">
        <f t="shared" si="13"/>
        <v>0.86000005581863959</v>
      </c>
      <c r="X92" s="73">
        <f t="shared" si="31"/>
        <v>-0.15082282482919088</v>
      </c>
      <c r="Y92" s="73"/>
      <c r="Z92" s="73"/>
      <c r="AA92" s="73"/>
      <c r="AB92" s="73"/>
      <c r="AC92" s="73"/>
      <c r="AD92" s="73"/>
      <c r="AE92" s="85"/>
    </row>
    <row r="93" spans="1:31" x14ac:dyDescent="0.3">
      <c r="A93" s="77">
        <v>90</v>
      </c>
      <c r="B93" s="63">
        <v>2714</v>
      </c>
      <c r="C93" s="63">
        <v>6545</v>
      </c>
      <c r="D93" s="63">
        <v>9259</v>
      </c>
      <c r="E93" s="124">
        <v>0.18656557419175951</v>
      </c>
      <c r="F93" s="193">
        <v>0.15826589229577187</v>
      </c>
      <c r="G93" s="75">
        <f t="shared" si="15"/>
        <v>1035.8502650758269</v>
      </c>
      <c r="H93" s="75">
        <f t="shared" si="16"/>
        <v>506.33896835643532</v>
      </c>
      <c r="I93" s="75">
        <f t="shared" si="17"/>
        <v>1542.1892334322622</v>
      </c>
      <c r="J93" s="73">
        <f t="shared" si="18"/>
        <v>0.16656110092151011</v>
      </c>
      <c r="K93" s="73">
        <f t="shared" si="19"/>
        <v>0.1534289109185204</v>
      </c>
      <c r="L93" s="73">
        <f t="shared" si="27"/>
        <v>0.13556128348801455</v>
      </c>
      <c r="M93" s="73">
        <f t="shared" si="26"/>
        <v>27141.101526830924</v>
      </c>
      <c r="N93" s="73">
        <f t="shared" si="20"/>
        <v>3679.2825582557125</v>
      </c>
      <c r="O93" s="73">
        <f t="shared" si="21"/>
        <v>2940.895442596001</v>
      </c>
      <c r="P93" s="73">
        <f t="shared" si="22"/>
        <v>13564.174353779314</v>
      </c>
      <c r="Q93" s="73">
        <f t="shared" si="24"/>
        <v>25301.460247703068</v>
      </c>
      <c r="R93" s="73">
        <f>SUM(Q93:$Q$103)</f>
        <v>121211.41564478746</v>
      </c>
      <c r="S93" s="73">
        <f t="shared" si="23"/>
        <v>4.4659725960260417</v>
      </c>
      <c r="T93" s="73">
        <f t="shared" si="32"/>
        <v>1</v>
      </c>
      <c r="U93" s="73"/>
      <c r="V93" s="73">
        <f t="shared" si="29"/>
        <v>0.86443871651198545</v>
      </c>
      <c r="W93" s="73">
        <f t="shared" si="13"/>
        <v>0.8465710890814796</v>
      </c>
      <c r="X93" s="73">
        <f t="shared" si="31"/>
        <v>-0.16656110092150972</v>
      </c>
      <c r="Y93" s="73"/>
      <c r="Z93" s="73"/>
      <c r="AA93" s="73"/>
      <c r="AB93" s="73"/>
      <c r="AC93" s="73"/>
      <c r="AD93" s="73"/>
      <c r="AE93" s="85"/>
    </row>
    <row r="94" spans="1:31" x14ac:dyDescent="0.3">
      <c r="A94" s="77">
        <v>91</v>
      </c>
      <c r="B94" s="63">
        <v>1976</v>
      </c>
      <c r="C94" s="63">
        <v>5062</v>
      </c>
      <c r="D94" s="63">
        <v>7038</v>
      </c>
      <c r="E94" s="124">
        <v>0.20205633737918285</v>
      </c>
      <c r="F94" s="193">
        <v>0.17423904694418585</v>
      </c>
      <c r="G94" s="75">
        <f t="shared" si="15"/>
        <v>881.99805563146879</v>
      </c>
      <c r="H94" s="75">
        <f t="shared" si="16"/>
        <v>399.26332266126531</v>
      </c>
      <c r="I94" s="75">
        <f t="shared" si="17"/>
        <v>1281.2613782927342</v>
      </c>
      <c r="J94" s="73">
        <f t="shared" si="18"/>
        <v>0.18204907335787643</v>
      </c>
      <c r="K94" s="73">
        <f t="shared" si="19"/>
        <v>0.16643956619744826</v>
      </c>
      <c r="L94" s="73">
        <f t="shared" si="27"/>
        <v>0.15151477360771459</v>
      </c>
      <c r="M94" s="73">
        <f t="shared" si="26"/>
        <v>23461.818968575211</v>
      </c>
      <c r="N94" s="73">
        <f t="shared" si="20"/>
        <v>3554.8121894488577</v>
      </c>
      <c r="O94" s="73">
        <f t="shared" si="21"/>
        <v>2480.2184212620828</v>
      </c>
      <c r="P94" s="73">
        <f t="shared" si="22"/>
        <v>10623.278911183314</v>
      </c>
      <c r="Q94" s="73">
        <f t="shared" si="24"/>
        <v>21684.412873850782</v>
      </c>
      <c r="R94" s="73">
        <f>SUM(Q94:$Q$103)</f>
        <v>95909.955397084384</v>
      </c>
      <c r="S94" s="73">
        <f t="shared" si="23"/>
        <v>4.0879164367241216</v>
      </c>
      <c r="T94" s="73">
        <f t="shared" si="32"/>
        <v>1</v>
      </c>
      <c r="U94" s="73"/>
      <c r="V94" s="73">
        <f t="shared" si="29"/>
        <v>0.84848522639228541</v>
      </c>
      <c r="W94" s="73">
        <f t="shared" si="13"/>
        <v>0.83356043380255174</v>
      </c>
      <c r="X94" s="73">
        <f t="shared" si="31"/>
        <v>-0.1820490733578761</v>
      </c>
      <c r="Y94" s="73"/>
      <c r="Z94" s="73"/>
      <c r="AA94" s="73"/>
      <c r="AB94" s="73"/>
      <c r="AC94" s="73"/>
      <c r="AD94" s="73"/>
      <c r="AE94" s="85"/>
    </row>
    <row r="95" spans="1:31" x14ac:dyDescent="0.3">
      <c r="A95" s="77">
        <v>92</v>
      </c>
      <c r="B95" s="63">
        <v>1462</v>
      </c>
      <c r="C95" s="63">
        <v>3785</v>
      </c>
      <c r="D95" s="63">
        <v>5247</v>
      </c>
      <c r="E95" s="124">
        <v>0.21731579783104193</v>
      </c>
      <c r="F95" s="193">
        <v>0.1896666196189323</v>
      </c>
      <c r="G95" s="75">
        <f t="shared" si="15"/>
        <v>717.88815525765881</v>
      </c>
      <c r="H95" s="75">
        <f t="shared" si="16"/>
        <v>317.71569642898334</v>
      </c>
      <c r="I95" s="75">
        <f t="shared" si="17"/>
        <v>1035.6038516866422</v>
      </c>
      <c r="J95" s="73">
        <f t="shared" si="18"/>
        <v>0.19737065974588189</v>
      </c>
      <c r="K95" s="73">
        <f t="shared" si="19"/>
        <v>0.17911369259464016</v>
      </c>
      <c r="L95" s="73">
        <f t="shared" si="27"/>
        <v>0.16922400315114272</v>
      </c>
      <c r="M95" s="73">
        <f t="shared" si="26"/>
        <v>19907.006779126354</v>
      </c>
      <c r="N95" s="73">
        <f t="shared" si="20"/>
        <v>3368.7433779206985</v>
      </c>
      <c r="O95" s="73">
        <f t="shared" si="21"/>
        <v>2053.101159675</v>
      </c>
      <c r="P95" s="73">
        <f t="shared" si="22"/>
        <v>8143.0604899212294</v>
      </c>
      <c r="Q95" s="73">
        <f t="shared" si="24"/>
        <v>18222.635090166004</v>
      </c>
      <c r="R95" s="73">
        <f>SUM(Q95:$Q$103)</f>
        <v>74225.542523233598</v>
      </c>
      <c r="S95" s="73">
        <f t="shared" si="23"/>
        <v>3.7286139170386665</v>
      </c>
      <c r="T95" s="73">
        <f t="shared" si="32"/>
        <v>1</v>
      </c>
      <c r="U95" s="73"/>
      <c r="V95" s="73">
        <f t="shared" si="29"/>
        <v>0.83077599684885728</v>
      </c>
      <c r="W95" s="73">
        <f t="shared" si="13"/>
        <v>0.82088630740535984</v>
      </c>
      <c r="X95" s="73">
        <f t="shared" si="31"/>
        <v>-0.19737065974588164</v>
      </c>
      <c r="Y95" s="73"/>
      <c r="Z95" s="73"/>
      <c r="AA95" s="73"/>
      <c r="AB95" s="73"/>
      <c r="AC95" s="73"/>
      <c r="AD95" s="73"/>
      <c r="AE95" s="85"/>
    </row>
    <row r="96" spans="1:31" x14ac:dyDescent="0.3">
      <c r="A96" s="77">
        <v>93</v>
      </c>
      <c r="B96" s="63">
        <v>1064</v>
      </c>
      <c r="C96" s="63">
        <v>2774</v>
      </c>
      <c r="D96" s="63">
        <v>3838</v>
      </c>
      <c r="E96" s="124">
        <v>0.23191721384645114</v>
      </c>
      <c r="F96" s="193">
        <v>0.20413401394110145</v>
      </c>
      <c r="G96" s="75">
        <f t="shared" si="15"/>
        <v>566.26775467261541</v>
      </c>
      <c r="H96" s="75">
        <f t="shared" si="16"/>
        <v>246.75991553262401</v>
      </c>
      <c r="I96" s="75">
        <f t="shared" si="17"/>
        <v>813.02767020523947</v>
      </c>
      <c r="J96" s="73">
        <f t="shared" si="18"/>
        <v>0.2118362871821885</v>
      </c>
      <c r="K96" s="73">
        <f t="shared" si="19"/>
        <v>0.19090285370186955</v>
      </c>
      <c r="L96" s="73">
        <f t="shared" si="27"/>
        <v>0.18883063031404035</v>
      </c>
      <c r="M96" s="73">
        <f t="shared" si="26"/>
        <v>16538.263401205655</v>
      </c>
      <c r="N96" s="73">
        <f t="shared" si="20"/>
        <v>3122.9307023492893</v>
      </c>
      <c r="O96" s="73">
        <f t="shared" si="21"/>
        <v>1664.06552444931</v>
      </c>
      <c r="P96" s="73">
        <f t="shared" si="22"/>
        <v>6089.9593302462299</v>
      </c>
      <c r="Q96" s="73">
        <f t="shared" si="24"/>
        <v>14976.798050031011</v>
      </c>
      <c r="R96" s="73">
        <f>SUM(Q96:$Q$103)</f>
        <v>56002.907433067616</v>
      </c>
      <c r="S96" s="73">
        <f t="shared" si="23"/>
        <v>3.3862628786638473</v>
      </c>
      <c r="T96" s="73">
        <f t="shared" si="32"/>
        <v>1</v>
      </c>
      <c r="U96" s="73"/>
      <c r="V96" s="73">
        <f t="shared" si="29"/>
        <v>0.81116936968595965</v>
      </c>
      <c r="W96" s="73">
        <f t="shared" si="13"/>
        <v>0.80909714629813045</v>
      </c>
      <c r="X96" s="73">
        <f t="shared" si="31"/>
        <v>-0.21183628718218819</v>
      </c>
      <c r="Y96" s="73"/>
      <c r="Z96" s="73"/>
      <c r="AA96" s="73"/>
      <c r="AB96" s="73"/>
      <c r="AC96" s="73"/>
      <c r="AD96" s="73"/>
      <c r="AE96" s="85"/>
    </row>
    <row r="97" spans="1:31" x14ac:dyDescent="0.3">
      <c r="A97" s="77">
        <v>94</v>
      </c>
      <c r="B97" s="63">
        <v>753</v>
      </c>
      <c r="C97" s="63">
        <v>1972</v>
      </c>
      <c r="D97" s="63">
        <v>2725</v>
      </c>
      <c r="E97" s="124">
        <v>0.24544612355809503</v>
      </c>
      <c r="F97" s="193">
        <v>0.21732848936531493</v>
      </c>
      <c r="G97" s="75">
        <f t="shared" si="15"/>
        <v>428.57178102840106</v>
      </c>
      <c r="H97" s="75">
        <f t="shared" si="16"/>
        <v>184.82093103924555</v>
      </c>
      <c r="I97" s="75">
        <f t="shared" si="17"/>
        <v>613.39271206764658</v>
      </c>
      <c r="J97" s="73">
        <f t="shared" si="18"/>
        <v>0.22509824296060424</v>
      </c>
      <c r="K97" s="73">
        <f t="shared" si="19"/>
        <v>0.201562225984659</v>
      </c>
      <c r="L97" s="73">
        <f t="shared" si="27"/>
        <v>0.21047348360431828</v>
      </c>
      <c r="M97" s="73">
        <f t="shared" si="26"/>
        <v>13415.332698856366</v>
      </c>
      <c r="N97" s="73">
        <f t="shared" si="20"/>
        <v>2823.5718068392198</v>
      </c>
      <c r="O97" s="73">
        <f t="shared" si="21"/>
        <v>1316.9160805694469</v>
      </c>
      <c r="P97" s="73">
        <f t="shared" si="22"/>
        <v>4425.8938057969199</v>
      </c>
      <c r="Q97" s="73">
        <f t="shared" si="24"/>
        <v>12003.546795436756</v>
      </c>
      <c r="R97" s="73">
        <f>SUM(Q97:$Q$103)</f>
        <v>41026.109383036601</v>
      </c>
      <c r="S97" s="73">
        <f t="shared" si="23"/>
        <v>3.0581507223100033</v>
      </c>
      <c r="T97" s="73">
        <f t="shared" si="32"/>
        <v>1</v>
      </c>
      <c r="U97" s="73"/>
      <c r="V97" s="73">
        <f t="shared" si="29"/>
        <v>0.78952651639568172</v>
      </c>
      <c r="W97" s="73">
        <f t="shared" si="13"/>
        <v>0.798437774015341</v>
      </c>
      <c r="X97" s="73">
        <f t="shared" si="31"/>
        <v>-0.22509824296060382</v>
      </c>
      <c r="Y97" s="73"/>
      <c r="Z97" s="73"/>
      <c r="AA97" s="73"/>
      <c r="AB97" s="73"/>
      <c r="AC97" s="73"/>
      <c r="AD97" s="73"/>
      <c r="AE97" s="85"/>
    </row>
    <row r="98" spans="1:31" x14ac:dyDescent="0.3">
      <c r="A98" s="77">
        <v>95</v>
      </c>
      <c r="B98" s="63">
        <v>542</v>
      </c>
      <c r="C98" s="63">
        <v>1371</v>
      </c>
      <c r="D98" s="63">
        <v>1913</v>
      </c>
      <c r="E98" s="124">
        <v>0.25758343526824651</v>
      </c>
      <c r="F98" s="193">
        <v>0.22908597511956616</v>
      </c>
      <c r="G98" s="75">
        <f t="shared" si="15"/>
        <v>314.07687188892521</v>
      </c>
      <c r="H98" s="75">
        <f t="shared" si="16"/>
        <v>139.61022191538962</v>
      </c>
      <c r="I98" s="75">
        <f t="shared" si="17"/>
        <v>453.68709380431483</v>
      </c>
      <c r="J98" s="73">
        <f t="shared" si="18"/>
        <v>0.23716000721605585</v>
      </c>
      <c r="K98" s="73">
        <f t="shared" si="19"/>
        <v>0.21113494618241713</v>
      </c>
      <c r="L98" s="73">
        <f t="shared" si="27"/>
        <v>0.23428372182171786</v>
      </c>
      <c r="M98" s="73">
        <f t="shared" si="26"/>
        <v>10591.760892017146</v>
      </c>
      <c r="N98" s="73">
        <f t="shared" si="20"/>
        <v>2481.4771624274954</v>
      </c>
      <c r="O98" s="73">
        <f t="shared" si="21"/>
        <v>1014.3806492462932</v>
      </c>
      <c r="P98" s="73">
        <f t="shared" si="22"/>
        <v>3108.9777252274735</v>
      </c>
      <c r="Q98" s="73">
        <f t="shared" si="24"/>
        <v>9351.0223108033988</v>
      </c>
      <c r="R98" s="73">
        <f>SUM(Q98:$Q$103)</f>
        <v>29022.562587599852</v>
      </c>
      <c r="S98" s="73">
        <f t="shared" si="23"/>
        <v>2.7401074177829798</v>
      </c>
      <c r="T98" s="73">
        <f t="shared" si="32"/>
        <v>1</v>
      </c>
      <c r="U98" s="73"/>
      <c r="V98" s="73">
        <f t="shared" si="29"/>
        <v>0.76571627817828214</v>
      </c>
      <c r="W98" s="73">
        <f t="shared" si="13"/>
        <v>0.78886505381758287</v>
      </c>
      <c r="X98" s="73">
        <f t="shared" si="31"/>
        <v>-0.23716000721605535</v>
      </c>
      <c r="Y98" s="73"/>
      <c r="Z98" s="73"/>
      <c r="AA98" s="73"/>
      <c r="AB98" s="73"/>
      <c r="AC98" s="73"/>
      <c r="AD98" s="73"/>
      <c r="AE98" s="85"/>
    </row>
    <row r="99" spans="1:31" x14ac:dyDescent="0.3">
      <c r="A99" s="77">
        <v>96</v>
      </c>
      <c r="B99" s="63">
        <v>361</v>
      </c>
      <c r="C99" s="63">
        <v>873</v>
      </c>
      <c r="D99" s="63">
        <v>1234</v>
      </c>
      <c r="E99" s="124">
        <v>0.26817887931295553</v>
      </c>
      <c r="F99" s="193">
        <v>0.23941272229326888</v>
      </c>
      <c r="G99" s="75">
        <f t="shared" si="15"/>
        <v>209.00730656202373</v>
      </c>
      <c r="H99" s="75">
        <f t="shared" si="16"/>
        <v>96.812575431976953</v>
      </c>
      <c r="I99" s="75">
        <f t="shared" si="17"/>
        <v>305.8198819940007</v>
      </c>
      <c r="J99" s="73">
        <f t="shared" si="18"/>
        <v>0.24782810534359861</v>
      </c>
      <c r="K99" s="73">
        <f t="shared" si="19"/>
        <v>0.21950590548803639</v>
      </c>
      <c r="L99" s="73">
        <f t="shared" si="27"/>
        <v>0.26037871518067612</v>
      </c>
      <c r="M99" s="73">
        <f t="shared" si="26"/>
        <v>8110.2837295896506</v>
      </c>
      <c r="N99" s="73">
        <f t="shared" si="20"/>
        <v>2111.7452572612956</v>
      </c>
      <c r="O99" s="73">
        <f t="shared" si="21"/>
        <v>757.7831955092106</v>
      </c>
      <c r="P99" s="73">
        <f t="shared" si="22"/>
        <v>2094.5970759811803</v>
      </c>
      <c r="Q99" s="73">
        <f t="shared" si="24"/>
        <v>7054.4111009590033</v>
      </c>
      <c r="R99" s="73">
        <f>SUM(Q99:$Q$103)</f>
        <v>19671.540276796452</v>
      </c>
      <c r="S99" s="73">
        <f t="shared" si="23"/>
        <v>2.4255058062921502</v>
      </c>
      <c r="T99" s="73">
        <f t="shared" si="32"/>
        <v>1</v>
      </c>
      <c r="U99" s="73"/>
      <c r="V99" s="73">
        <f t="shared" si="29"/>
        <v>0.73962128481932388</v>
      </c>
      <c r="W99" s="73">
        <f t="shared" si="13"/>
        <v>0.78049409451196361</v>
      </c>
      <c r="X99" s="73">
        <f t="shared" si="31"/>
        <v>-0.24782810534359817</v>
      </c>
      <c r="Y99" s="73"/>
      <c r="Z99" s="73"/>
      <c r="AA99" s="73"/>
      <c r="AB99" s="73"/>
      <c r="AC99" s="73"/>
      <c r="AD99" s="73"/>
      <c r="AE99" s="85"/>
    </row>
    <row r="100" spans="1:31" x14ac:dyDescent="0.3">
      <c r="A100" s="77">
        <v>97</v>
      </c>
      <c r="B100" s="63">
        <v>229</v>
      </c>
      <c r="C100" s="63">
        <v>532</v>
      </c>
      <c r="D100" s="63">
        <v>761</v>
      </c>
      <c r="E100" s="124">
        <v>0.27728773794048384</v>
      </c>
      <c r="F100" s="193">
        <v>0.24847436719779339</v>
      </c>
      <c r="G100" s="75">
        <f t="shared" si="15"/>
        <v>132.18836334922608</v>
      </c>
      <c r="H100" s="75">
        <f t="shared" si="16"/>
        <v>63.498891988370801</v>
      </c>
      <c r="I100" s="75">
        <f t="shared" si="17"/>
        <v>195.68725533759687</v>
      </c>
      <c r="J100" s="73">
        <f t="shared" si="18"/>
        <v>0.25714488217818249</v>
      </c>
      <c r="K100" s="73">
        <f t="shared" si="19"/>
        <v>0.22674382538946358</v>
      </c>
      <c r="L100" s="73">
        <f t="shared" si="27"/>
        <v>0.28885451556166886</v>
      </c>
      <c r="M100" s="73">
        <f t="shared" si="26"/>
        <v>5998.5384723283551</v>
      </c>
      <c r="N100" s="73">
        <f t="shared" si="20"/>
        <v>1732.70492450244</v>
      </c>
      <c r="O100" s="73">
        <f t="shared" si="21"/>
        <v>546.80251773367354</v>
      </c>
      <c r="P100" s="73">
        <f t="shared" si="22"/>
        <v>1336.8138804719697</v>
      </c>
      <c r="Q100" s="73">
        <f t="shared" si="24"/>
        <v>5132.1860100771355</v>
      </c>
      <c r="R100" s="73">
        <f>SUM(Q100:$Q$103)</f>
        <v>12617.129175837446</v>
      </c>
      <c r="S100" s="73">
        <f t="shared" si="23"/>
        <v>2.1033672175382514</v>
      </c>
      <c r="T100" s="73">
        <f t="shared" si="32"/>
        <v>1</v>
      </c>
      <c r="U100" s="73"/>
      <c r="V100" s="73">
        <f t="shared" si="29"/>
        <v>0.71114548443833114</v>
      </c>
      <c r="W100" s="73">
        <f t="shared" si="13"/>
        <v>0.77325617461053642</v>
      </c>
      <c r="X100" s="73">
        <f t="shared" si="31"/>
        <v>-0.25714488217818199</v>
      </c>
      <c r="Y100" s="73"/>
      <c r="Z100" s="73"/>
      <c r="AA100" s="73"/>
      <c r="AB100" s="73"/>
      <c r="AC100" s="73"/>
      <c r="AD100" s="73"/>
      <c r="AE100" s="85"/>
    </row>
    <row r="101" spans="1:31" x14ac:dyDescent="0.3">
      <c r="A101" s="77">
        <v>98</v>
      </c>
      <c r="B101" s="63">
        <v>147</v>
      </c>
      <c r="C101" s="63">
        <v>314</v>
      </c>
      <c r="D101" s="63">
        <v>461</v>
      </c>
      <c r="E101" s="124">
        <v>0.28515358887404296</v>
      </c>
      <c r="F101" s="193">
        <v>0.25655260944928659</v>
      </c>
      <c r="G101" s="75">
        <f t="shared" si="15"/>
        <v>80.557519367075997</v>
      </c>
      <c r="H101" s="75">
        <f t="shared" si="16"/>
        <v>41.917577564484318</v>
      </c>
      <c r="I101" s="75">
        <f t="shared" si="17"/>
        <v>122.47509693156032</v>
      </c>
      <c r="J101" s="73">
        <f t="shared" si="18"/>
        <v>0.26567266145674689</v>
      </c>
      <c r="K101" s="73">
        <f t="shared" si="19"/>
        <v>0.23330994636483515</v>
      </c>
      <c r="L101" s="73">
        <f t="shared" si="27"/>
        <v>0.31977684045497445</v>
      </c>
      <c r="M101" s="73">
        <f t="shared" si="26"/>
        <v>4265.833547825915</v>
      </c>
      <c r="N101" s="73">
        <f t="shared" si="20"/>
        <v>1364.1147738306054</v>
      </c>
      <c r="O101" s="73">
        <f t="shared" si="21"/>
        <v>379.37184523493897</v>
      </c>
      <c r="P101" s="73">
        <f t="shared" si="22"/>
        <v>790.01136273829604</v>
      </c>
      <c r="Q101" s="73">
        <f t="shared" si="24"/>
        <v>3583.7761609106124</v>
      </c>
      <c r="R101" s="73">
        <f>SUM(Q101:$Q$103)</f>
        <v>7484.9431657603109</v>
      </c>
      <c r="S101" s="73">
        <f t="shared" si="23"/>
        <v>1.7546261666902163</v>
      </c>
      <c r="T101" s="73">
        <f t="shared" si="32"/>
        <v>1</v>
      </c>
      <c r="U101" s="73"/>
      <c r="V101" s="73">
        <f t="shared" si="29"/>
        <v>0.68022315954502555</v>
      </c>
      <c r="W101" s="73">
        <f t="shared" si="13"/>
        <v>0.76669005363516485</v>
      </c>
      <c r="X101" s="73">
        <f t="shared" si="31"/>
        <v>-0.26567266145674651</v>
      </c>
      <c r="Y101" s="73"/>
      <c r="Z101" s="73"/>
      <c r="AA101" s="73"/>
      <c r="AB101" s="73"/>
      <c r="AC101" s="73"/>
      <c r="AD101" s="73"/>
      <c r="AE101" s="85"/>
    </row>
    <row r="102" spans="1:31" x14ac:dyDescent="0.3">
      <c r="A102" s="77">
        <v>99</v>
      </c>
      <c r="B102" s="63">
        <v>85</v>
      </c>
      <c r="C102" s="63">
        <v>159</v>
      </c>
      <c r="D102" s="63">
        <v>244</v>
      </c>
      <c r="E102" s="124">
        <v>0.29213581932671023</v>
      </c>
      <c r="F102" s="193">
        <v>0.26397601173525903</v>
      </c>
      <c r="G102" s="75">
        <f t="shared" si="15"/>
        <v>41.972185865906184</v>
      </c>
      <c r="H102" s="75">
        <f t="shared" si="16"/>
        <v>24.831544642770371</v>
      </c>
      <c r="I102" s="75">
        <f t="shared" si="17"/>
        <v>66.803730508676551</v>
      </c>
      <c r="J102" s="73">
        <f t="shared" si="18"/>
        <v>0.27378578077326454</v>
      </c>
      <c r="K102" s="73">
        <f t="shared" si="19"/>
        <v>0.23950502954287445</v>
      </c>
      <c r="L102" s="73">
        <f t="shared" si="27"/>
        <v>0.35317059123817551</v>
      </c>
      <c r="M102" s="73">
        <f t="shared" si="26"/>
        <v>2901.7187739953097</v>
      </c>
      <c r="N102" s="73">
        <f t="shared" si="20"/>
        <v>1024.8017350188372</v>
      </c>
      <c r="O102" s="73">
        <f t="shared" si="21"/>
        <v>251.76342947135282</v>
      </c>
      <c r="P102" s="73">
        <f t="shared" si="22"/>
        <v>410.63951750335718</v>
      </c>
      <c r="Q102" s="73">
        <f t="shared" si="24"/>
        <v>2389.3179064858909</v>
      </c>
      <c r="R102" s="73">
        <f>SUM(Q102:$Q$103)</f>
        <v>3901.1670048496981</v>
      </c>
      <c r="S102" s="73">
        <f t="shared" si="23"/>
        <v>1.3444331820889284</v>
      </c>
      <c r="T102" s="73">
        <f t="shared" si="32"/>
        <v>1</v>
      </c>
      <c r="U102" s="73"/>
      <c r="V102" s="73">
        <f t="shared" si="29"/>
        <v>0.64682940876182449</v>
      </c>
      <c r="W102" s="73">
        <f t="shared" si="13"/>
        <v>0.76049497045712555</v>
      </c>
      <c r="X102" s="73">
        <f t="shared" si="31"/>
        <v>-0.27378578077326404</v>
      </c>
      <c r="Y102" s="73"/>
      <c r="Z102" s="73"/>
      <c r="AA102" s="73"/>
      <c r="AB102" s="73"/>
      <c r="AC102" s="73"/>
      <c r="AD102" s="73"/>
      <c r="AE102" s="85"/>
    </row>
    <row r="103" spans="1:31" x14ac:dyDescent="0.3">
      <c r="A103" s="77">
        <v>100</v>
      </c>
      <c r="B103" s="63">
        <v>90</v>
      </c>
      <c r="C103" s="63">
        <v>125</v>
      </c>
      <c r="D103" s="63">
        <v>215</v>
      </c>
      <c r="E103" s="125">
        <v>0.30357855178119925</v>
      </c>
      <c r="F103" s="194">
        <v>0.27103385271690833</v>
      </c>
      <c r="G103" s="75">
        <f t="shared" si="15"/>
        <v>33.879231589613539</v>
      </c>
      <c r="H103" s="75">
        <f t="shared" si="16"/>
        <v>27.322069660307932</v>
      </c>
      <c r="I103" s="75">
        <f t="shared" si="17"/>
        <v>61.201301249921471</v>
      </c>
      <c r="J103" s="73">
        <f t="shared" si="18"/>
        <v>0.2846572151159138</v>
      </c>
      <c r="K103" s="73">
        <f t="shared" si="19"/>
        <v>0.24772792237517749</v>
      </c>
      <c r="L103" s="73">
        <f t="shared" si="27"/>
        <v>0.38900807337946641</v>
      </c>
      <c r="M103" s="73">
        <f t="shared" si="26"/>
        <v>1876.9170389764724</v>
      </c>
      <c r="N103" s="73">
        <f t="shared" si="20"/>
        <v>1876.9170389764724</v>
      </c>
      <c r="O103" s="73">
        <f t="shared" si="21"/>
        <v>158.87608803200433</v>
      </c>
      <c r="P103" s="73">
        <f t="shared" si="22"/>
        <v>158.87608803200433</v>
      </c>
      <c r="Q103">
        <f>M103-0.5*(M103*L103)</f>
        <v>1511.8490983638071</v>
      </c>
      <c r="R103">
        <f>M103-0.5*(M103*L103)</f>
        <v>1511.8490983638071</v>
      </c>
      <c r="S103" s="73">
        <f t="shared" si="23"/>
        <v>0.80549596331026674</v>
      </c>
      <c r="T103" s="73">
        <f t="shared" si="32"/>
        <v>1</v>
      </c>
      <c r="U103" s="73"/>
      <c r="V103" s="73">
        <f t="shared" si="29"/>
        <v>0.61099192662053359</v>
      </c>
      <c r="W103" s="73">
        <f t="shared" si="13"/>
        <v>0.75227207762482251</v>
      </c>
      <c r="X103" s="73">
        <f t="shared" si="31"/>
        <v>-0.28465721511591319</v>
      </c>
      <c r="Y103" s="73"/>
      <c r="Z103" s="73"/>
      <c r="AA103" s="73"/>
      <c r="AB103" s="73"/>
      <c r="AC103" s="73"/>
      <c r="AD103" s="73"/>
      <c r="AE103" s="85"/>
    </row>
    <row r="104" spans="1:31" x14ac:dyDescent="0.3">
      <c r="A104" s="77" t="s">
        <v>9</v>
      </c>
      <c r="B104" s="63">
        <v>2734033</v>
      </c>
      <c r="C104" s="63">
        <v>2823940</v>
      </c>
      <c r="D104" s="63">
        <v>5557973</v>
      </c>
      <c r="T104" s="73"/>
      <c r="U104" s="73"/>
      <c r="V104" s="73">
        <f t="shared" si="29"/>
        <v>0.57280370546803561</v>
      </c>
      <c r="W104" s="73"/>
      <c r="X104" s="73"/>
      <c r="Y104" s="73"/>
      <c r="Z104" s="73"/>
      <c r="AA104" s="73"/>
      <c r="AB104" s="73"/>
      <c r="AC104" s="73"/>
      <c r="AD104" s="73"/>
      <c r="AE104" s="85"/>
    </row>
  </sheetData>
  <pageMargins left="0.7" right="0.7" top="0.75" bottom="0.75" header="0.3" footer="0.3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03"/>
  <sheetViews>
    <sheetView topLeftCell="A80" workbookViewId="0">
      <selection activeCell="R102" sqref="R102"/>
    </sheetView>
  </sheetViews>
  <sheetFormatPr defaultRowHeight="14.4" x14ac:dyDescent="0.3"/>
  <cols>
    <col min="1" max="1" width="9.109375" style="73"/>
  </cols>
  <sheetData>
    <row r="1" spans="1:23" ht="72" x14ac:dyDescent="0.3">
      <c r="A1" s="79" t="s">
        <v>0</v>
      </c>
      <c r="B1" s="79" t="s">
        <v>1</v>
      </c>
      <c r="C1" s="79" t="s">
        <v>2</v>
      </c>
      <c r="D1" s="80" t="s">
        <v>3</v>
      </c>
      <c r="E1" s="81" t="s">
        <v>5</v>
      </c>
      <c r="F1" s="81" t="s">
        <v>4</v>
      </c>
      <c r="G1" s="7" t="s">
        <v>6</v>
      </c>
      <c r="H1" s="7" t="s">
        <v>7</v>
      </c>
      <c r="I1" s="86" t="s">
        <v>8</v>
      </c>
      <c r="J1" s="82" t="s">
        <v>10</v>
      </c>
      <c r="K1" s="7" t="s">
        <v>13</v>
      </c>
      <c r="L1" s="83" t="s">
        <v>14</v>
      </c>
      <c r="M1" s="79" t="s">
        <v>15</v>
      </c>
      <c r="N1" s="79" t="s">
        <v>16</v>
      </c>
      <c r="O1" s="79" t="s">
        <v>17</v>
      </c>
      <c r="P1" s="79" t="s">
        <v>18</v>
      </c>
      <c r="Q1" s="79" t="s">
        <v>19</v>
      </c>
      <c r="R1" s="79" t="s">
        <v>20</v>
      </c>
      <c r="S1" s="79" t="s">
        <v>21</v>
      </c>
    </row>
    <row r="2" spans="1:23" ht="28.8" x14ac:dyDescent="0.3">
      <c r="A2" s="77">
        <v>0</v>
      </c>
      <c r="B2" s="64">
        <v>23275</v>
      </c>
      <c r="C2" s="64">
        <v>22207</v>
      </c>
      <c r="D2" s="64">
        <v>45482</v>
      </c>
      <c r="E2" s="126">
        <v>4.7943945600215218E-3</v>
      </c>
      <c r="F2" s="195">
        <v>3.4168129027420439E-3</v>
      </c>
      <c r="G2" s="75">
        <f>C2*F2</f>
        <v>75.877164131192572</v>
      </c>
      <c r="H2" s="75">
        <f>B2*E2</f>
        <v>111.58953338450092</v>
      </c>
      <c r="I2" s="13">
        <f>G2+H2</f>
        <v>187.46669751569351</v>
      </c>
      <c r="J2">
        <f>I2/D2</f>
        <v>4.1217777915591551E-3</v>
      </c>
      <c r="K2">
        <f>1-($W$2^((-1)*J2))</f>
        <v>4.1132949243111172E-3</v>
      </c>
      <c r="M2">
        <v>100000</v>
      </c>
      <c r="N2">
        <f>M2-M3</f>
        <v>411.32949243110488</v>
      </c>
      <c r="O2">
        <f>M2*$W$3^A2</f>
        <v>100000</v>
      </c>
      <c r="P2">
        <f>SUM(O2:O102)</f>
        <v>3492372.8157146033</v>
      </c>
      <c r="Q2">
        <f>M2-(I2/D2)*M2*K2</f>
        <v>99998.304591233085</v>
      </c>
      <c r="R2">
        <f>SUM(Q2:$Q$102)</f>
        <v>8038345.3325298391</v>
      </c>
      <c r="S2">
        <f>R2/M2</f>
        <v>80.38345332529839</v>
      </c>
      <c r="V2" s="76" t="s">
        <v>11</v>
      </c>
      <c r="W2" s="73">
        <v>2.7182818284590402</v>
      </c>
    </row>
    <row r="3" spans="1:23" x14ac:dyDescent="0.3">
      <c r="A3" s="77">
        <v>1</v>
      </c>
      <c r="B3" s="64">
        <v>23546</v>
      </c>
      <c r="C3" s="64">
        <v>22545</v>
      </c>
      <c r="D3" s="64">
        <v>46091</v>
      </c>
      <c r="E3" s="127">
        <v>6.6785314924149367E-4</v>
      </c>
      <c r="F3" s="196">
        <v>5.1134896579972298E-4</v>
      </c>
      <c r="G3" s="75">
        <f t="shared" ref="G3:G66" si="0">C3*F3</f>
        <v>11.528362433954754</v>
      </c>
      <c r="H3" s="75">
        <f t="shared" ref="H3:H66" si="1">B3*E3</f>
        <v>15.725270252040209</v>
      </c>
      <c r="I3" s="75">
        <f t="shared" ref="I3:I66" si="2">G3+H3</f>
        <v>27.253632685994965</v>
      </c>
      <c r="J3" s="73">
        <f t="shared" ref="J3:J66" si="3">I3/D3</f>
        <v>5.9130052908365981E-4</v>
      </c>
      <c r="K3" s="73">
        <f t="shared" ref="K3:K66" si="4">1-($W$2^((-1)*J3))</f>
        <v>5.9112574537745211E-4</v>
      </c>
      <c r="M3">
        <f>M2*(1-K2)</f>
        <v>99588.670507568895</v>
      </c>
      <c r="N3" s="73">
        <f t="shared" ref="N3:N66" si="5">M3-M4</f>
        <v>58.869427084937342</v>
      </c>
      <c r="O3" s="73">
        <f t="shared" ref="O3:O66" si="6">M3*$W$3^A3</f>
        <v>97159.678543969669</v>
      </c>
      <c r="P3" s="73">
        <f t="shared" ref="P3:P66" si="7">SUM(O3:O103)</f>
        <v>3392372.8157146033</v>
      </c>
      <c r="Q3">
        <f>AVERAGEA(M3:M4)</f>
        <v>99559.235794026434</v>
      </c>
      <c r="R3" s="73">
        <f>SUM(Q3:$Q$102)</f>
        <v>7938347.0279386062</v>
      </c>
      <c r="S3" s="73">
        <f t="shared" ref="S3:S66" si="8">R3/M3</f>
        <v>79.711346556587273</v>
      </c>
      <c r="V3" s="78" t="s">
        <v>12</v>
      </c>
      <c r="W3" s="73">
        <f>1/1.025</f>
        <v>0.97560975609756106</v>
      </c>
    </row>
    <row r="4" spans="1:23" ht="15" x14ac:dyDescent="0.25">
      <c r="A4" s="77">
        <v>2</v>
      </c>
      <c r="B4" s="64">
        <v>23855</v>
      </c>
      <c r="C4" s="64">
        <v>22861</v>
      </c>
      <c r="D4" s="64">
        <v>46716</v>
      </c>
      <c r="E4" s="127">
        <v>2.2094869318732696E-4</v>
      </c>
      <c r="F4" s="196">
        <v>1.8504138596450547E-4</v>
      </c>
      <c r="G4" s="75">
        <f t="shared" si="0"/>
        <v>4.2302311245345594</v>
      </c>
      <c r="H4" s="75">
        <f t="shared" si="1"/>
        <v>5.2707310759836847</v>
      </c>
      <c r="I4" s="75">
        <f t="shared" si="2"/>
        <v>9.500962200518245</v>
      </c>
      <c r="J4" s="73">
        <f t="shared" si="3"/>
        <v>2.0337704855977063E-4</v>
      </c>
      <c r="K4" s="73">
        <f t="shared" si="4"/>
        <v>2.0335636884982744E-4</v>
      </c>
      <c r="M4" s="73">
        <f t="shared" ref="M4:M8" si="9">M3*(1-K3)</f>
        <v>99529.801080483958</v>
      </c>
      <c r="N4" s="73">
        <f t="shared" si="5"/>
        <v>20.240018940079608</v>
      </c>
      <c r="O4" s="73">
        <f t="shared" si="6"/>
        <v>94733.897518604615</v>
      </c>
      <c r="P4" s="73">
        <f t="shared" si="7"/>
        <v>3295213.1371706338</v>
      </c>
      <c r="Q4" s="73">
        <f t="shared" ref="Q4:Q67" si="10">AVERAGEA(M4:M5)</f>
        <v>99519.681071013911</v>
      </c>
      <c r="R4" s="73">
        <f>SUM(Q4:$Q$102)</f>
        <v>7838787.7921445798</v>
      </c>
      <c r="S4" s="73">
        <f t="shared" si="8"/>
        <v>78.758198118027067</v>
      </c>
    </row>
    <row r="5" spans="1:23" ht="15" x14ac:dyDescent="0.25">
      <c r="A5" s="77">
        <v>3</v>
      </c>
      <c r="B5" s="64">
        <v>24234</v>
      </c>
      <c r="C5" s="64">
        <v>23226</v>
      </c>
      <c r="D5" s="64">
        <v>47460</v>
      </c>
      <c r="E5" s="127">
        <v>1.6181965885202172E-4</v>
      </c>
      <c r="F5" s="196">
        <v>1.7185995178428459E-4</v>
      </c>
      <c r="G5" s="75">
        <f t="shared" si="0"/>
        <v>3.991619240141794</v>
      </c>
      <c r="H5" s="75">
        <f t="shared" si="1"/>
        <v>3.9215376126198942</v>
      </c>
      <c r="I5" s="75">
        <f t="shared" si="2"/>
        <v>7.9131568527616878</v>
      </c>
      <c r="J5" s="73">
        <f t="shared" si="3"/>
        <v>1.6673318273834151E-4</v>
      </c>
      <c r="K5" s="73">
        <f t="shared" si="4"/>
        <v>1.6671928353373389E-4</v>
      </c>
      <c r="M5" s="73">
        <f t="shared" si="9"/>
        <v>99509.561061543878</v>
      </c>
      <c r="N5" s="73">
        <f t="shared" si="5"/>
        <v>16.590162724940456</v>
      </c>
      <c r="O5" s="73">
        <f t="shared" si="6"/>
        <v>92404.519782632429</v>
      </c>
      <c r="P5" s="73">
        <f t="shared" si="7"/>
        <v>3200479.2396520292</v>
      </c>
      <c r="Q5" s="73">
        <f t="shared" si="10"/>
        <v>99501.265980181401</v>
      </c>
      <c r="R5" s="73">
        <f>SUM(Q5:$Q$102)</f>
        <v>7739268.1110735666</v>
      </c>
      <c r="S5" s="73">
        <f t="shared" si="8"/>
        <v>77.774115657962213</v>
      </c>
    </row>
    <row r="6" spans="1:23" ht="15" x14ac:dyDescent="0.25">
      <c r="A6" s="77">
        <v>4</v>
      </c>
      <c r="B6" s="64">
        <v>24651</v>
      </c>
      <c r="C6" s="64">
        <v>23648</v>
      </c>
      <c r="D6" s="64">
        <v>48299</v>
      </c>
      <c r="E6" s="127">
        <v>1.1099726708269508E-4</v>
      </c>
      <c r="F6" s="196">
        <v>1.3427468808399588E-4</v>
      </c>
      <c r="G6" s="75">
        <f t="shared" si="0"/>
        <v>3.1753278238103344</v>
      </c>
      <c r="H6" s="75">
        <f t="shared" si="1"/>
        <v>2.7361936308555164</v>
      </c>
      <c r="I6" s="75">
        <f t="shared" si="2"/>
        <v>5.9115214546658503</v>
      </c>
      <c r="J6" s="73">
        <f t="shared" si="3"/>
        <v>1.2239428258692416E-4</v>
      </c>
      <c r="K6" s="73">
        <f t="shared" si="4"/>
        <v>1.2238679271237007E-4</v>
      </c>
      <c r="M6" s="73">
        <f t="shared" si="9"/>
        <v>99492.970898818938</v>
      </c>
      <c r="N6" s="73">
        <f t="shared" si="5"/>
        <v>12.176625605730806</v>
      </c>
      <c r="O6" s="73">
        <f t="shared" si="6"/>
        <v>90135.721138828289</v>
      </c>
      <c r="P6" s="73">
        <f t="shared" si="7"/>
        <v>3108074.7198693962</v>
      </c>
      <c r="Q6" s="73">
        <f t="shared" si="10"/>
        <v>99486.882586016072</v>
      </c>
      <c r="R6" s="73">
        <f>SUM(Q6:$Q$102)</f>
        <v>7639766.8450933844</v>
      </c>
      <c r="S6" s="73">
        <f t="shared" si="8"/>
        <v>76.787000891377289</v>
      </c>
    </row>
    <row r="7" spans="1:23" ht="15" x14ac:dyDescent="0.25">
      <c r="A7" s="77">
        <v>5</v>
      </c>
      <c r="B7" s="64">
        <v>25112</v>
      </c>
      <c r="C7" s="64">
        <v>24105</v>
      </c>
      <c r="D7" s="64">
        <v>49217</v>
      </c>
      <c r="E7" s="127">
        <v>9.2712547222896814E-5</v>
      </c>
      <c r="F7" s="196">
        <v>9.4614067522257506E-5</v>
      </c>
      <c r="G7" s="75">
        <f t="shared" si="0"/>
        <v>2.2806720976240173</v>
      </c>
      <c r="H7" s="75">
        <f t="shared" si="1"/>
        <v>2.3281974858613848</v>
      </c>
      <c r="I7" s="75">
        <f t="shared" si="2"/>
        <v>4.6088695834854025</v>
      </c>
      <c r="J7" s="73">
        <f t="shared" si="3"/>
        <v>9.3643854430083148E-5</v>
      </c>
      <c r="K7" s="73">
        <f t="shared" si="4"/>
        <v>9.3639469981199319E-5</v>
      </c>
      <c r="M7" s="73">
        <f t="shared" si="9"/>
        <v>99480.794273213207</v>
      </c>
      <c r="N7" s="73">
        <f t="shared" si="5"/>
        <v>9.3153288490575505</v>
      </c>
      <c r="O7" s="73">
        <f t="shared" si="6"/>
        <v>87926.526553179807</v>
      </c>
      <c r="P7" s="73">
        <f t="shared" si="7"/>
        <v>3017938.9987305677</v>
      </c>
      <c r="Q7" s="73">
        <f t="shared" si="10"/>
        <v>99476.136608788685</v>
      </c>
      <c r="R7" s="73">
        <f>SUM(Q7:$Q$102)</f>
        <v>7540279.962507369</v>
      </c>
      <c r="S7" s="73">
        <f t="shared" si="8"/>
        <v>75.7963385555488</v>
      </c>
    </row>
    <row r="8" spans="1:23" ht="15" x14ac:dyDescent="0.25">
      <c r="A8" s="77">
        <v>6</v>
      </c>
      <c r="B8" s="64">
        <v>25618</v>
      </c>
      <c r="C8" s="64">
        <v>24590</v>
      </c>
      <c r="D8" s="64">
        <v>50208</v>
      </c>
      <c r="E8" s="127">
        <v>8.2117070852391337E-5</v>
      </c>
      <c r="F8" s="196">
        <v>7.0369793125955106E-5</v>
      </c>
      <c r="G8" s="75">
        <f t="shared" si="0"/>
        <v>1.7303932129672361</v>
      </c>
      <c r="H8" s="75">
        <f t="shared" si="1"/>
        <v>2.1036751210965612</v>
      </c>
      <c r="I8" s="75">
        <f t="shared" si="2"/>
        <v>3.8340683340637973</v>
      </c>
      <c r="J8" s="73">
        <f t="shared" si="3"/>
        <v>7.6363693715419799E-5</v>
      </c>
      <c r="K8" s="73">
        <f t="shared" si="4"/>
        <v>7.6360778082817937E-5</v>
      </c>
      <c r="L8">
        <f>((105*K8+90*(K7+K9)+45*(K6+K10)-30*(K5+K11))/315)</f>
        <v>7.5343554084090987E-5</v>
      </c>
      <c r="M8" s="73">
        <f t="shared" si="9"/>
        <v>99471.478944364149</v>
      </c>
      <c r="N8" s="73">
        <f t="shared" si="5"/>
        <v>7.4945347536704503</v>
      </c>
      <c r="O8" s="73">
        <f t="shared" si="6"/>
        <v>85773.944546181534</v>
      </c>
      <c r="P8" s="73">
        <f t="shared" si="7"/>
        <v>2930012.4721773886</v>
      </c>
      <c r="Q8" s="73">
        <f t="shared" si="10"/>
        <v>99467.731676987314</v>
      </c>
      <c r="R8" s="73">
        <f>SUM(Q8:$Q$102)</f>
        <v>7440803.8258985803</v>
      </c>
      <c r="S8" s="73">
        <f t="shared" si="8"/>
        <v>74.803389925069183</v>
      </c>
    </row>
    <row r="9" spans="1:23" ht="15" x14ac:dyDescent="0.25">
      <c r="A9" s="77">
        <v>7</v>
      </c>
      <c r="B9" s="64">
        <v>26150</v>
      </c>
      <c r="C9" s="64">
        <v>25098</v>
      </c>
      <c r="D9" s="64">
        <v>51248</v>
      </c>
      <c r="E9" s="127">
        <v>7.3893008612831103E-5</v>
      </c>
      <c r="F9" s="196">
        <v>5.9727602002294442E-5</v>
      </c>
      <c r="G9" s="75">
        <f t="shared" si="0"/>
        <v>1.499043355053586</v>
      </c>
      <c r="H9" s="75">
        <f t="shared" si="1"/>
        <v>1.9323021752255334</v>
      </c>
      <c r="I9" s="75">
        <f t="shared" si="2"/>
        <v>3.4313455302791196</v>
      </c>
      <c r="J9" s="73">
        <f t="shared" si="3"/>
        <v>6.6955696422867615E-5</v>
      </c>
      <c r="K9" s="73">
        <f t="shared" si="4"/>
        <v>6.6953454940232859E-5</v>
      </c>
      <c r="L9" s="73">
        <f t="shared" ref="L9:L72" si="11">((105*K9+90*(K8+K10)+45*(K7+K11)-30*(K6+K12))/315)</f>
        <v>6.7740359712660454E-5</v>
      </c>
      <c r="M9" s="73">
        <f>M8*(1-L8)</f>
        <v>99463.984409610479</v>
      </c>
      <c r="N9" s="73">
        <f t="shared" si="5"/>
        <v>6.7377260823705001</v>
      </c>
      <c r="O9" s="73">
        <f t="shared" si="6"/>
        <v>83675.592226684515</v>
      </c>
      <c r="P9" s="73">
        <f t="shared" si="7"/>
        <v>2844238.5276312064</v>
      </c>
      <c r="Q9" s="73">
        <f t="shared" si="10"/>
        <v>99460.615546569286</v>
      </c>
      <c r="R9" s="73">
        <f>SUM(Q9:$Q$102)</f>
        <v>7341336.0942215938</v>
      </c>
      <c r="S9" s="73">
        <f t="shared" si="8"/>
        <v>73.808988628372845</v>
      </c>
    </row>
    <row r="10" spans="1:23" ht="15" x14ac:dyDescent="0.25">
      <c r="A10" s="77">
        <v>8</v>
      </c>
      <c r="B10" s="64">
        <v>26696</v>
      </c>
      <c r="C10" s="64">
        <v>25623</v>
      </c>
      <c r="D10" s="64">
        <v>52319</v>
      </c>
      <c r="E10" s="127">
        <v>7.4653306769304056E-5</v>
      </c>
      <c r="F10" s="196">
        <v>6.0510201592765832E-5</v>
      </c>
      <c r="G10" s="75">
        <f t="shared" si="0"/>
        <v>1.5504528954114389</v>
      </c>
      <c r="H10" s="75">
        <f t="shared" si="1"/>
        <v>1.992944677513341</v>
      </c>
      <c r="I10" s="75">
        <f t="shared" si="2"/>
        <v>3.5433975729247802</v>
      </c>
      <c r="J10" s="73">
        <f t="shared" si="3"/>
        <v>6.7726783251300293E-5</v>
      </c>
      <c r="K10" s="73">
        <f t="shared" si="4"/>
        <v>6.7724489844489533E-5</v>
      </c>
      <c r="L10" s="73">
        <f t="shared" si="11"/>
        <v>6.8580901631241196E-5</v>
      </c>
      <c r="M10" s="73">
        <f t="shared" ref="M10:M73" si="12">M9*(1-L9)</f>
        <v>99457.246683528108</v>
      </c>
      <c r="N10" s="73">
        <f t="shared" si="5"/>
        <v>6.8208676513168029</v>
      </c>
      <c r="O10" s="73">
        <f t="shared" si="6"/>
        <v>81629.194158017461</v>
      </c>
      <c r="P10" s="73">
        <f t="shared" si="7"/>
        <v>2760562.9354045219</v>
      </c>
      <c r="Q10" s="73">
        <f t="shared" si="10"/>
        <v>99453.83624970245</v>
      </c>
      <c r="R10" s="73">
        <f>SUM(Q10:$Q$102)</f>
        <v>7241875.4786750246</v>
      </c>
      <c r="S10" s="73">
        <f t="shared" si="8"/>
        <v>72.81395494205259</v>
      </c>
    </row>
    <row r="11" spans="1:23" ht="15" x14ac:dyDescent="0.25">
      <c r="A11" s="77">
        <v>9</v>
      </c>
      <c r="B11" s="64">
        <v>27247</v>
      </c>
      <c r="C11" s="64">
        <v>26147</v>
      </c>
      <c r="D11" s="64">
        <v>53394</v>
      </c>
      <c r="E11" s="127">
        <v>8.1360301196047263E-5</v>
      </c>
      <c r="F11" s="196">
        <v>7.1199853089664455E-5</v>
      </c>
      <c r="G11" s="75">
        <f t="shared" si="0"/>
        <v>1.8616625587354565</v>
      </c>
      <c r="H11" s="75">
        <f t="shared" si="1"/>
        <v>2.2168241266886999</v>
      </c>
      <c r="I11" s="75">
        <f t="shared" si="2"/>
        <v>4.0784866854241564</v>
      </c>
      <c r="J11" s="73">
        <f t="shared" si="3"/>
        <v>7.6384737712554895E-5</v>
      </c>
      <c r="K11" s="73">
        <f t="shared" si="4"/>
        <v>7.6381820472759543E-5</v>
      </c>
      <c r="L11" s="73">
        <f t="shared" si="11"/>
        <v>7.5890458039578902E-5</v>
      </c>
      <c r="M11" s="73">
        <f t="shared" si="12"/>
        <v>99450.425815876792</v>
      </c>
      <c r="N11" s="73">
        <f t="shared" si="5"/>
        <v>7.5473383673961507</v>
      </c>
      <c r="O11" s="73">
        <f t="shared" si="6"/>
        <v>79632.776540763589</v>
      </c>
      <c r="P11" s="73">
        <f t="shared" si="7"/>
        <v>2678933.7412465042</v>
      </c>
      <c r="Q11" s="73">
        <f t="shared" si="10"/>
        <v>99446.652146693086</v>
      </c>
      <c r="R11" s="73">
        <f>SUM(Q11:$Q$102)</f>
        <v>7142421.642425321</v>
      </c>
      <c r="S11" s="73">
        <f t="shared" si="8"/>
        <v>71.818914638423465</v>
      </c>
    </row>
    <row r="12" spans="1:23" ht="15" x14ac:dyDescent="0.25">
      <c r="A12" s="77">
        <v>10</v>
      </c>
      <c r="B12" s="64">
        <v>27818</v>
      </c>
      <c r="C12" s="64">
        <v>26681</v>
      </c>
      <c r="D12" s="64">
        <v>54499</v>
      </c>
      <c r="E12" s="127">
        <v>8.6920463027247323E-5</v>
      </c>
      <c r="F12" s="196">
        <v>8.9060445206768401E-5</v>
      </c>
      <c r="G12" s="75">
        <f t="shared" si="0"/>
        <v>2.3762217385617879</v>
      </c>
      <c r="H12" s="75">
        <f t="shared" si="1"/>
        <v>2.4179534404919663</v>
      </c>
      <c r="I12" s="75">
        <f t="shared" si="2"/>
        <v>4.7941751790537541</v>
      </c>
      <c r="J12" s="73">
        <f t="shared" si="3"/>
        <v>8.7968131141007256E-5</v>
      </c>
      <c r="K12" s="73">
        <f t="shared" si="4"/>
        <v>8.7964262058370934E-5</v>
      </c>
      <c r="L12" s="73">
        <f t="shared" si="11"/>
        <v>8.7224015884705745E-5</v>
      </c>
      <c r="M12" s="73">
        <f t="shared" si="12"/>
        <v>99442.878477509395</v>
      </c>
      <c r="N12" s="73">
        <f t="shared" si="5"/>
        <v>8.6738072119333083</v>
      </c>
      <c r="O12" s="73">
        <f t="shared" si="6"/>
        <v>77684.617729636055</v>
      </c>
      <c r="P12" s="73">
        <f t="shared" si="7"/>
        <v>2599300.964705741</v>
      </c>
      <c r="Q12" s="73">
        <f t="shared" si="10"/>
        <v>99438.541573903436</v>
      </c>
      <c r="R12" s="73">
        <f>SUM(Q12:$Q$102)</f>
        <v>7042974.9902786296</v>
      </c>
      <c r="S12" s="73">
        <f t="shared" si="8"/>
        <v>70.82432747430488</v>
      </c>
    </row>
    <row r="13" spans="1:23" ht="15" x14ac:dyDescent="0.25">
      <c r="A13" s="77">
        <v>11</v>
      </c>
      <c r="B13" s="64">
        <v>28374</v>
      </c>
      <c r="C13" s="64">
        <v>27188</v>
      </c>
      <c r="D13" s="64">
        <v>55562</v>
      </c>
      <c r="E13" s="127">
        <v>9.187377329901474E-5</v>
      </c>
      <c r="F13" s="196">
        <v>1.0806206050633005E-4</v>
      </c>
      <c r="G13" s="75">
        <f t="shared" si="0"/>
        <v>2.9379913010461012</v>
      </c>
      <c r="H13" s="75">
        <f t="shared" si="1"/>
        <v>2.606826443586244</v>
      </c>
      <c r="I13" s="75">
        <f t="shared" si="2"/>
        <v>5.5448177446323452</v>
      </c>
      <c r="J13" s="73">
        <f t="shared" si="3"/>
        <v>9.9795143166774865E-5</v>
      </c>
      <c r="K13" s="73">
        <f t="shared" si="4"/>
        <v>9.9790163797242037E-5</v>
      </c>
      <c r="L13" s="73">
        <f t="shared" si="11"/>
        <v>9.9525605159742203E-5</v>
      </c>
      <c r="M13" s="73">
        <f t="shared" si="12"/>
        <v>99434.204670297462</v>
      </c>
      <c r="N13" s="73">
        <f t="shared" si="5"/>
        <v>9.8962493933795486</v>
      </c>
      <c r="O13" s="73">
        <f t="shared" si="6"/>
        <v>75783.260258834358</v>
      </c>
      <c r="P13" s="73">
        <f t="shared" si="7"/>
        <v>2521616.3469761051</v>
      </c>
      <c r="Q13" s="73">
        <f t="shared" si="10"/>
        <v>99429.256545600772</v>
      </c>
      <c r="R13" s="73">
        <f>SUM(Q13:$Q$102)</f>
        <v>6943536.448704727</v>
      </c>
      <c r="S13" s="73">
        <f t="shared" si="8"/>
        <v>69.830461979637761</v>
      </c>
    </row>
    <row r="14" spans="1:23" ht="15" x14ac:dyDescent="0.25">
      <c r="A14" s="77">
        <v>12</v>
      </c>
      <c r="B14" s="64">
        <v>28884</v>
      </c>
      <c r="C14" s="64">
        <v>27666</v>
      </c>
      <c r="D14" s="64">
        <v>56550</v>
      </c>
      <c r="E14" s="127">
        <v>1.0241232431447734E-4</v>
      </c>
      <c r="F14" s="196">
        <v>1.2060688473925192E-4</v>
      </c>
      <c r="G14" s="75">
        <f t="shared" si="0"/>
        <v>3.3367100731961434</v>
      </c>
      <c r="H14" s="75">
        <f t="shared" si="1"/>
        <v>2.9580775754993636</v>
      </c>
      <c r="I14" s="75">
        <f t="shared" si="2"/>
        <v>6.2947876486955074</v>
      </c>
      <c r="J14" s="73">
        <f t="shared" si="3"/>
        <v>1.1131366310690552E-4</v>
      </c>
      <c r="K14" s="73">
        <f t="shared" si="4"/>
        <v>1.1130746797105573E-4</v>
      </c>
      <c r="L14" s="73">
        <f t="shared" si="11"/>
        <v>1.1109006184831105E-4</v>
      </c>
      <c r="M14" s="73">
        <f t="shared" si="12"/>
        <v>99424.308420904083</v>
      </c>
      <c r="N14" s="73">
        <f t="shared" si="5"/>
        <v>11.045052571702399</v>
      </c>
      <c r="O14" s="73">
        <f t="shared" si="6"/>
        <v>73927.529642923066</v>
      </c>
      <c r="P14" s="73">
        <f t="shared" si="7"/>
        <v>2445833.0867172703</v>
      </c>
      <c r="Q14" s="73">
        <f t="shared" si="10"/>
        <v>99418.785894618224</v>
      </c>
      <c r="R14" s="73">
        <f>SUM(Q14:$Q$102)</f>
        <v>6844107.1921591256</v>
      </c>
      <c r="S14" s="73">
        <f t="shared" si="8"/>
        <v>68.837362822632855</v>
      </c>
    </row>
    <row r="15" spans="1:23" ht="15" x14ac:dyDescent="0.25">
      <c r="A15" s="77">
        <v>13</v>
      </c>
      <c r="B15" s="64">
        <v>29421</v>
      </c>
      <c r="C15" s="64">
        <v>28167</v>
      </c>
      <c r="D15" s="64">
        <v>57588</v>
      </c>
      <c r="E15" s="127">
        <v>1.2087567046816051E-4</v>
      </c>
      <c r="F15" s="196">
        <v>1.2346193412502416E-4</v>
      </c>
      <c r="G15" s="75">
        <f t="shared" si="0"/>
        <v>3.4775522984995555</v>
      </c>
      <c r="H15" s="75">
        <f t="shared" si="1"/>
        <v>3.5562831008437503</v>
      </c>
      <c r="I15" s="75">
        <f t="shared" si="2"/>
        <v>7.0338353993433058</v>
      </c>
      <c r="J15" s="73">
        <f t="shared" si="3"/>
        <v>1.2214064387273922E-4</v>
      </c>
      <c r="K15" s="73">
        <f t="shared" si="4"/>
        <v>1.2213318500797765E-4</v>
      </c>
      <c r="L15" s="73">
        <f t="shared" si="11"/>
        <v>1.214035640759038E-4</v>
      </c>
      <c r="M15" s="73">
        <f t="shared" si="12"/>
        <v>99413.26336833238</v>
      </c>
      <c r="N15" s="73">
        <f t="shared" si="5"/>
        <v>12.069124489324167</v>
      </c>
      <c r="O15" s="73">
        <f t="shared" si="6"/>
        <v>72116.40685764169</v>
      </c>
      <c r="P15" s="73">
        <f t="shared" si="7"/>
        <v>2371905.5570743475</v>
      </c>
      <c r="Q15" s="73">
        <f t="shared" si="10"/>
        <v>99407.228806087718</v>
      </c>
      <c r="R15" s="73">
        <f>SUM(Q15:$Q$102)</f>
        <v>6744688.4062645081</v>
      </c>
      <c r="S15" s="73">
        <f t="shared" si="8"/>
        <v>67.844955267940605</v>
      </c>
    </row>
    <row r="16" spans="1:23" ht="15" x14ac:dyDescent="0.25">
      <c r="A16" s="77">
        <v>14</v>
      </c>
      <c r="B16" s="64">
        <v>29892</v>
      </c>
      <c r="C16" s="64">
        <v>28613</v>
      </c>
      <c r="D16" s="64">
        <v>58505</v>
      </c>
      <c r="E16" s="127">
        <v>1.4327898278333509E-4</v>
      </c>
      <c r="F16" s="196">
        <v>1.2045946071393743E-4</v>
      </c>
      <c r="G16" s="75">
        <f t="shared" si="0"/>
        <v>3.4467065494078915</v>
      </c>
      <c r="H16" s="75">
        <f t="shared" si="1"/>
        <v>4.2828953533594527</v>
      </c>
      <c r="I16" s="75">
        <f t="shared" si="2"/>
        <v>7.7296019027673442</v>
      </c>
      <c r="J16" s="73">
        <f t="shared" si="3"/>
        <v>1.321186548631287E-4</v>
      </c>
      <c r="K16" s="73">
        <f t="shared" si="4"/>
        <v>1.3210992757795026E-4</v>
      </c>
      <c r="L16" s="73">
        <f t="shared" si="11"/>
        <v>1.3091309473915272E-4</v>
      </c>
      <c r="M16" s="73">
        <f t="shared" si="12"/>
        <v>99401.194243843056</v>
      </c>
      <c r="N16" s="73">
        <f t="shared" si="5"/>
        <v>13.012917959218612</v>
      </c>
      <c r="O16" s="73">
        <f t="shared" si="6"/>
        <v>70348.928457386195</v>
      </c>
      <c r="P16" s="73">
        <f t="shared" si="7"/>
        <v>2299789.150216707</v>
      </c>
      <c r="Q16" s="73">
        <f t="shared" si="10"/>
        <v>99394.687784863447</v>
      </c>
      <c r="R16" s="73">
        <f>SUM(Q16:$Q$102)</f>
        <v>6645281.1774584204</v>
      </c>
      <c r="S16" s="73">
        <f t="shared" si="8"/>
        <v>66.85313217823871</v>
      </c>
    </row>
    <row r="17" spans="1:19" ht="15" x14ac:dyDescent="0.25">
      <c r="A17" s="77">
        <v>15</v>
      </c>
      <c r="B17" s="64">
        <v>30136</v>
      </c>
      <c r="C17" s="64">
        <v>28841</v>
      </c>
      <c r="D17" s="64">
        <v>58977</v>
      </c>
      <c r="E17" s="127">
        <v>1.6598690390848535E-4</v>
      </c>
      <c r="F17" s="196">
        <v>1.1824513918430792E-4</v>
      </c>
      <c r="G17" s="75">
        <f t="shared" si="0"/>
        <v>3.4103080592146249</v>
      </c>
      <c r="H17" s="75">
        <f t="shared" si="1"/>
        <v>5.0021813361861147</v>
      </c>
      <c r="I17" s="75">
        <f t="shared" si="2"/>
        <v>8.4124893954007405</v>
      </c>
      <c r="J17" s="73">
        <f t="shared" si="3"/>
        <v>1.4264017151433168E-4</v>
      </c>
      <c r="K17" s="73">
        <f t="shared" si="4"/>
        <v>1.4262999888881023E-4</v>
      </c>
      <c r="L17" s="73">
        <f t="shared" si="11"/>
        <v>1.42018239003262E-4</v>
      </c>
      <c r="M17" s="73">
        <f t="shared" si="12"/>
        <v>99388.181325883837</v>
      </c>
      <c r="N17" s="73">
        <f t="shared" si="5"/>
        <v>14.114934489640291</v>
      </c>
      <c r="O17" s="73">
        <f t="shared" si="6"/>
        <v>68624.115962390511</v>
      </c>
      <c r="P17" s="73">
        <f t="shared" si="7"/>
        <v>2229440.2217593207</v>
      </c>
      <c r="Q17" s="73">
        <f t="shared" si="10"/>
        <v>99381.12385863901</v>
      </c>
      <c r="R17" s="73">
        <f>SUM(Q17:$Q$102)</f>
        <v>6545886.4896735568</v>
      </c>
      <c r="S17" s="73">
        <f t="shared" si="8"/>
        <v>65.86181980944248</v>
      </c>
    </row>
    <row r="18" spans="1:19" ht="15" x14ac:dyDescent="0.25">
      <c r="A18" s="77">
        <v>16</v>
      </c>
      <c r="B18" s="64">
        <v>30381</v>
      </c>
      <c r="C18" s="64">
        <v>29067</v>
      </c>
      <c r="D18" s="64">
        <v>59448</v>
      </c>
      <c r="E18" s="127">
        <v>1.944668946624781E-4</v>
      </c>
      <c r="F18" s="196">
        <v>1.2123335695774492E-4</v>
      </c>
      <c r="G18" s="75">
        <f t="shared" si="0"/>
        <v>3.5238899866907718</v>
      </c>
      <c r="H18" s="75">
        <f t="shared" si="1"/>
        <v>5.9080987267407474</v>
      </c>
      <c r="I18" s="75">
        <f t="shared" si="2"/>
        <v>9.4319887134315188</v>
      </c>
      <c r="J18" s="73">
        <f t="shared" si="3"/>
        <v>1.5865947909822901E-4</v>
      </c>
      <c r="K18" s="73">
        <f t="shared" si="4"/>
        <v>1.5864689334865734E-4</v>
      </c>
      <c r="L18" s="73">
        <f t="shared" si="11"/>
        <v>1.5982739818462148E-4</v>
      </c>
      <c r="M18" s="73">
        <f t="shared" si="12"/>
        <v>99374.066391394197</v>
      </c>
      <c r="N18" s="73">
        <f t="shared" si="5"/>
        <v>15.882698478366365</v>
      </c>
      <c r="O18" s="73">
        <f t="shared" si="6"/>
        <v>66940.84886467157</v>
      </c>
      <c r="P18" s="73">
        <f t="shared" si="7"/>
        <v>2160816.1057969304</v>
      </c>
      <c r="Q18" s="73">
        <f t="shared" si="10"/>
        <v>99366.125042155007</v>
      </c>
      <c r="R18" s="73">
        <f>SUM(Q18:$Q$102)</f>
        <v>6446505.3658149187</v>
      </c>
      <c r="S18" s="73">
        <f t="shared" si="8"/>
        <v>64.871103698471444</v>
      </c>
    </row>
    <row r="19" spans="1:19" ht="15" x14ac:dyDescent="0.25">
      <c r="A19" s="77">
        <v>17</v>
      </c>
      <c r="B19" s="64">
        <v>30579</v>
      </c>
      <c r="C19" s="64">
        <v>29261</v>
      </c>
      <c r="D19" s="64">
        <v>59840</v>
      </c>
      <c r="E19" s="127">
        <v>2.4202756408928672E-4</v>
      </c>
      <c r="F19" s="196">
        <v>1.2999632497387288E-4</v>
      </c>
      <c r="G19" s="75">
        <f t="shared" si="0"/>
        <v>3.8038224650604944</v>
      </c>
      <c r="H19" s="75">
        <f t="shared" si="1"/>
        <v>7.4009608822862987</v>
      </c>
      <c r="I19" s="75">
        <f t="shared" si="2"/>
        <v>11.204783347346794</v>
      </c>
      <c r="J19" s="73">
        <f t="shared" si="3"/>
        <v>1.872457110184959E-4</v>
      </c>
      <c r="K19" s="73">
        <f t="shared" si="4"/>
        <v>1.8722818163441346E-4</v>
      </c>
      <c r="L19" s="73">
        <f t="shared" si="11"/>
        <v>1.9067347666498362E-4</v>
      </c>
      <c r="M19" s="73">
        <f t="shared" si="12"/>
        <v>99358.183692915831</v>
      </c>
      <c r="N19" s="73">
        <f t="shared" si="5"/>
        <v>18.944970319847926</v>
      </c>
      <c r="O19" s="73">
        <f t="shared" si="6"/>
        <v>65297.707202892947</v>
      </c>
      <c r="P19" s="73">
        <f t="shared" si="7"/>
        <v>2093875.2569322579</v>
      </c>
      <c r="Q19" s="73">
        <f t="shared" si="10"/>
        <v>99348.7112077559</v>
      </c>
      <c r="R19" s="73">
        <f>SUM(Q19:$Q$102)</f>
        <v>6347139.2407727633</v>
      </c>
      <c r="S19" s="73">
        <f t="shared" si="8"/>
        <v>63.881393609103483</v>
      </c>
    </row>
    <row r="20" spans="1:19" ht="15" x14ac:dyDescent="0.25">
      <c r="A20" s="77">
        <v>18</v>
      </c>
      <c r="B20" s="64">
        <v>30851</v>
      </c>
      <c r="C20" s="64">
        <v>29543</v>
      </c>
      <c r="D20" s="64">
        <v>60394</v>
      </c>
      <c r="E20" s="127">
        <v>3.2058301652422116E-4</v>
      </c>
      <c r="F20" s="196">
        <v>1.4163268523708592E-4</v>
      </c>
      <c r="G20" s="75">
        <f t="shared" si="0"/>
        <v>4.1842544199592293</v>
      </c>
      <c r="H20" s="75">
        <f t="shared" si="1"/>
        <v>9.8903066427887474</v>
      </c>
      <c r="I20" s="75">
        <f t="shared" si="2"/>
        <v>14.074561062747977</v>
      </c>
      <c r="J20" s="73">
        <f t="shared" si="3"/>
        <v>2.3304568438500475E-4</v>
      </c>
      <c r="K20" s="73">
        <f t="shared" si="4"/>
        <v>2.3301853134893857E-4</v>
      </c>
      <c r="L20" s="73">
        <f t="shared" si="11"/>
        <v>2.37123174222309E-4</v>
      </c>
      <c r="M20" s="73">
        <f t="shared" si="12"/>
        <v>99339.238722595983</v>
      </c>
      <c r="N20" s="73">
        <f t="shared" si="5"/>
        <v>23.555635610726313</v>
      </c>
      <c r="O20" s="73">
        <f t="shared" si="6"/>
        <v>63692.933328821768</v>
      </c>
      <c r="P20" s="73">
        <f t="shared" si="7"/>
        <v>2028577.5497293652</v>
      </c>
      <c r="Q20" s="73">
        <f t="shared" si="10"/>
        <v>99327.460904790612</v>
      </c>
      <c r="R20" s="73">
        <f>SUM(Q20:$Q$102)</f>
        <v>6247790.5295650065</v>
      </c>
      <c r="S20" s="73">
        <f t="shared" si="8"/>
        <v>62.893481064535948</v>
      </c>
    </row>
    <row r="21" spans="1:19" ht="15" x14ac:dyDescent="0.25">
      <c r="A21" s="77">
        <v>19</v>
      </c>
      <c r="B21" s="64">
        <v>31140</v>
      </c>
      <c r="C21" s="64">
        <v>29840</v>
      </c>
      <c r="D21" s="64">
        <v>60980</v>
      </c>
      <c r="E21" s="127">
        <v>4.271771455515207E-4</v>
      </c>
      <c r="F21" s="196">
        <v>1.514511852716342E-4</v>
      </c>
      <c r="G21" s="75">
        <f t="shared" si="0"/>
        <v>4.5193033685055646</v>
      </c>
      <c r="H21" s="75">
        <f t="shared" si="1"/>
        <v>13.302296312474354</v>
      </c>
      <c r="I21" s="75">
        <f t="shared" si="2"/>
        <v>17.821599680979919</v>
      </c>
      <c r="J21" s="73">
        <f t="shared" si="3"/>
        <v>2.9225319253820789E-4</v>
      </c>
      <c r="K21" s="73">
        <f t="shared" si="4"/>
        <v>2.922104907338019E-4</v>
      </c>
      <c r="L21" s="73">
        <f t="shared" si="11"/>
        <v>2.9172533292996068E-4</v>
      </c>
      <c r="M21" s="73">
        <f t="shared" si="12"/>
        <v>99315.683086985257</v>
      </c>
      <c r="N21" s="73">
        <f t="shared" si="5"/>
        <v>28.972900713721174</v>
      </c>
      <c r="O21" s="73">
        <f t="shared" si="6"/>
        <v>62124.712447117388</v>
      </c>
      <c r="P21" s="73">
        <f t="shared" si="7"/>
        <v>1964884.6164005434</v>
      </c>
      <c r="Q21" s="73">
        <f t="shared" si="10"/>
        <v>99301.196636628389</v>
      </c>
      <c r="R21" s="73">
        <f>SUM(Q21:$Q$102)</f>
        <v>6148463.0686602164</v>
      </c>
      <c r="S21" s="73">
        <f t="shared" si="8"/>
        <v>61.908279513872031</v>
      </c>
    </row>
    <row r="22" spans="1:19" ht="15" x14ac:dyDescent="0.25">
      <c r="A22" s="77">
        <v>20</v>
      </c>
      <c r="B22" s="64">
        <v>31549</v>
      </c>
      <c r="C22" s="64">
        <v>30356</v>
      </c>
      <c r="D22" s="64">
        <v>61905</v>
      </c>
      <c r="E22" s="127">
        <v>5.3332191553560611E-4</v>
      </c>
      <c r="F22" s="196">
        <v>1.5628178519692352E-4</v>
      </c>
      <c r="G22" s="75">
        <f t="shared" si="0"/>
        <v>4.7440898714378106</v>
      </c>
      <c r="H22" s="75">
        <f t="shared" si="1"/>
        <v>16.825773113232838</v>
      </c>
      <c r="I22" s="75">
        <f t="shared" si="2"/>
        <v>21.56986298467065</v>
      </c>
      <c r="J22" s="73">
        <f t="shared" si="3"/>
        <v>3.4843490807964864E-4</v>
      </c>
      <c r="K22" s="73">
        <f t="shared" si="4"/>
        <v>3.4837421168687488E-4</v>
      </c>
      <c r="L22" s="73">
        <f t="shared" si="11"/>
        <v>3.4292067469084603E-4</v>
      </c>
      <c r="M22" s="73">
        <f t="shared" si="12"/>
        <v>99286.710186271535</v>
      </c>
      <c r="N22" s="73">
        <f t="shared" si="5"/>
        <v>34.047465644907788</v>
      </c>
      <c r="O22" s="73">
        <f t="shared" si="6"/>
        <v>60591.794238727387</v>
      </c>
      <c r="P22" s="73">
        <f t="shared" si="7"/>
        <v>1902759.9039534258</v>
      </c>
      <c r="Q22" s="73">
        <f t="shared" si="10"/>
        <v>99269.686453449074</v>
      </c>
      <c r="R22" s="73">
        <f>SUM(Q22:$Q$102)</f>
        <v>6049161.8720235899</v>
      </c>
      <c r="S22" s="73">
        <f t="shared" si="8"/>
        <v>60.926199092252865</v>
      </c>
    </row>
    <row r="23" spans="1:19" ht="15" x14ac:dyDescent="0.25">
      <c r="A23" s="77">
        <v>21</v>
      </c>
      <c r="B23" s="64">
        <v>29942</v>
      </c>
      <c r="C23" s="64">
        <v>29327</v>
      </c>
      <c r="D23" s="64">
        <v>59269</v>
      </c>
      <c r="E23" s="127">
        <v>6.026157259587222E-4</v>
      </c>
      <c r="F23" s="196">
        <v>1.5688353513537454E-4</v>
      </c>
      <c r="G23" s="75">
        <f t="shared" si="0"/>
        <v>4.6009234349151287</v>
      </c>
      <c r="H23" s="75">
        <f t="shared" si="1"/>
        <v>18.043520066656061</v>
      </c>
      <c r="I23" s="75">
        <f t="shared" si="2"/>
        <v>22.644443501571189</v>
      </c>
      <c r="J23" s="73">
        <f t="shared" si="3"/>
        <v>3.8206218261774603E-4</v>
      </c>
      <c r="K23" s="73">
        <f t="shared" si="4"/>
        <v>3.8198920615617471E-4</v>
      </c>
      <c r="L23" s="73">
        <f t="shared" si="11"/>
        <v>3.7859951403339053E-4</v>
      </c>
      <c r="M23" s="73">
        <f t="shared" si="12"/>
        <v>99252.662720626628</v>
      </c>
      <c r="N23" s="73">
        <f t="shared" si="5"/>
        <v>37.577009872547933</v>
      </c>
      <c r="O23" s="73">
        <f t="shared" si="6"/>
        <v>59093.674204650073</v>
      </c>
      <c r="P23" s="73">
        <f t="shared" si="7"/>
        <v>1842168.1097146985</v>
      </c>
      <c r="Q23" s="73">
        <f t="shared" si="10"/>
        <v>99233.874215690361</v>
      </c>
      <c r="R23" s="73">
        <f>SUM(Q23:$Q$102)</f>
        <v>5949892.1855701394</v>
      </c>
      <c r="S23" s="73">
        <f t="shared" si="8"/>
        <v>59.946927593446183</v>
      </c>
    </row>
    <row r="24" spans="1:19" ht="15" x14ac:dyDescent="0.25">
      <c r="A24" s="77">
        <v>22</v>
      </c>
      <c r="B24" s="64">
        <v>31672</v>
      </c>
      <c r="C24" s="64">
        <v>29913</v>
      </c>
      <c r="D24" s="64">
        <v>61585</v>
      </c>
      <c r="E24" s="127">
        <v>6.2783394823732379E-4</v>
      </c>
      <c r="F24" s="196">
        <v>1.5682863172662112E-4</v>
      </c>
      <c r="G24" s="75">
        <f t="shared" si="0"/>
        <v>4.6912148608384179</v>
      </c>
      <c r="H24" s="75">
        <f t="shared" si="1"/>
        <v>19.884756808572519</v>
      </c>
      <c r="I24" s="75">
        <f t="shared" si="2"/>
        <v>24.575971669410936</v>
      </c>
      <c r="J24" s="73">
        <f t="shared" si="3"/>
        <v>3.9905775220282436E-4</v>
      </c>
      <c r="K24" s="73">
        <f t="shared" si="4"/>
        <v>3.9897813924838488E-4</v>
      </c>
      <c r="L24" s="73">
        <f t="shared" si="11"/>
        <v>3.9646212828422671E-4</v>
      </c>
      <c r="M24" s="73">
        <f t="shared" si="12"/>
        <v>99215.08571075408</v>
      </c>
      <c r="N24" s="73">
        <f t="shared" si="5"/>
        <v>39.335024038795382</v>
      </c>
      <c r="O24" s="73">
        <f t="shared" si="6"/>
        <v>57630.537920306095</v>
      </c>
      <c r="P24" s="73">
        <f t="shared" si="7"/>
        <v>1783074.4355100486</v>
      </c>
      <c r="Q24" s="73">
        <f t="shared" si="10"/>
        <v>99195.418198734682</v>
      </c>
      <c r="R24" s="73">
        <f>SUM(Q24:$Q$102)</f>
        <v>5850658.311354449</v>
      </c>
      <c r="S24" s="73">
        <f t="shared" si="8"/>
        <v>58.969442695550548</v>
      </c>
    </row>
    <row r="25" spans="1:19" ht="15" x14ac:dyDescent="0.25">
      <c r="A25" s="77">
        <v>23</v>
      </c>
      <c r="B25" s="64">
        <v>30336</v>
      </c>
      <c r="C25" s="64">
        <v>28958</v>
      </c>
      <c r="D25" s="64">
        <v>59294</v>
      </c>
      <c r="E25" s="127">
        <v>6.3350676311606637E-4</v>
      </c>
      <c r="F25" s="196">
        <v>1.5965977070411669E-4</v>
      </c>
      <c r="G25" s="75">
        <f t="shared" si="0"/>
        <v>4.6234276400498109</v>
      </c>
      <c r="H25" s="75">
        <f t="shared" si="1"/>
        <v>19.21806116588899</v>
      </c>
      <c r="I25" s="75">
        <f t="shared" si="2"/>
        <v>23.841488805938802</v>
      </c>
      <c r="J25" s="73">
        <f t="shared" si="3"/>
        <v>4.0208939869023513E-4</v>
      </c>
      <c r="K25" s="73">
        <f t="shared" si="4"/>
        <v>4.0200857158168013E-4</v>
      </c>
      <c r="L25" s="73">
        <f t="shared" si="11"/>
        <v>4.05060946606988E-4</v>
      </c>
      <c r="M25" s="73">
        <f t="shared" si="12"/>
        <v>99175.750686715284</v>
      </c>
      <c r="N25" s="73">
        <f t="shared" si="5"/>
        <v>40.172223453613697</v>
      </c>
      <c r="O25" s="73">
        <f t="shared" si="6"/>
        <v>56202.623994720052</v>
      </c>
      <c r="P25" s="73">
        <f t="shared" si="7"/>
        <v>1725443.8975897429</v>
      </c>
      <c r="Q25" s="73">
        <f t="shared" si="10"/>
        <v>99155.664574988477</v>
      </c>
      <c r="R25" s="73">
        <f>SUM(Q25:$Q$102)</f>
        <v>5751462.8931557164</v>
      </c>
      <c r="S25" s="73">
        <f t="shared" si="8"/>
        <v>57.992632809243077</v>
      </c>
    </row>
    <row r="26" spans="1:19" ht="15" x14ac:dyDescent="0.25">
      <c r="A26" s="77">
        <v>24</v>
      </c>
      <c r="B26" s="64">
        <v>29144</v>
      </c>
      <c r="C26" s="64">
        <v>27859</v>
      </c>
      <c r="D26" s="64">
        <v>57003</v>
      </c>
      <c r="E26" s="127">
        <v>6.4619435117055845E-4</v>
      </c>
      <c r="F26" s="196">
        <v>1.6724760616038445E-4</v>
      </c>
      <c r="G26" s="75">
        <f t="shared" si="0"/>
        <v>4.6593510600221508</v>
      </c>
      <c r="H26" s="75">
        <f t="shared" si="1"/>
        <v>18.832688170514757</v>
      </c>
      <c r="I26" s="75">
        <f t="shared" si="2"/>
        <v>23.492039230536907</v>
      </c>
      <c r="J26" s="73">
        <f t="shared" si="3"/>
        <v>4.1211934864019274E-4</v>
      </c>
      <c r="K26" s="73">
        <f t="shared" si="4"/>
        <v>4.120344391260744E-4</v>
      </c>
      <c r="L26" s="73">
        <f t="shared" si="11"/>
        <v>4.1625165601075339E-4</v>
      </c>
      <c r="M26" s="73">
        <f t="shared" si="12"/>
        <v>99135.578463261671</v>
      </c>
      <c r="N26" s="73">
        <f t="shared" si="5"/>
        <v>41.265348704924691</v>
      </c>
      <c r="O26" s="73">
        <f t="shared" si="6"/>
        <v>54809.618055261417</v>
      </c>
      <c r="P26" s="73">
        <f t="shared" si="7"/>
        <v>1669241.2735950227</v>
      </c>
      <c r="Q26" s="73">
        <f t="shared" si="10"/>
        <v>99114.945788909215</v>
      </c>
      <c r="R26" s="73">
        <f>SUM(Q26:$Q$102)</f>
        <v>5652307.2285807263</v>
      </c>
      <c r="S26" s="73">
        <f t="shared" si="8"/>
        <v>57.015930266401746</v>
      </c>
    </row>
    <row r="27" spans="1:19" ht="15" x14ac:dyDescent="0.25">
      <c r="A27" s="77">
        <v>25</v>
      </c>
      <c r="B27" s="64">
        <v>29174</v>
      </c>
      <c r="C27" s="64">
        <v>27707</v>
      </c>
      <c r="D27" s="64">
        <v>56881</v>
      </c>
      <c r="E27" s="127">
        <v>6.7565430238206647E-4</v>
      </c>
      <c r="F27" s="196">
        <v>1.7967638702309495E-4</v>
      </c>
      <c r="G27" s="75">
        <f t="shared" si="0"/>
        <v>4.9782936552488914</v>
      </c>
      <c r="H27" s="75">
        <f t="shared" si="1"/>
        <v>19.711538617694409</v>
      </c>
      <c r="I27" s="75">
        <f t="shared" si="2"/>
        <v>24.689832272943299</v>
      </c>
      <c r="J27" s="73">
        <f t="shared" si="3"/>
        <v>4.3406114999636609E-4</v>
      </c>
      <c r="K27" s="73">
        <f t="shared" si="4"/>
        <v>4.3396695908415328E-4</v>
      </c>
      <c r="L27" s="73">
        <f t="shared" si="11"/>
        <v>4.3533330872881838E-4</v>
      </c>
      <c r="M27" s="73">
        <f t="shared" si="12"/>
        <v>99094.313114556746</v>
      </c>
      <c r="N27" s="73">
        <f t="shared" si="5"/>
        <v>43.139055204374017</v>
      </c>
      <c r="O27" s="73">
        <f t="shared" si="6"/>
        <v>53450.539961932292</v>
      </c>
      <c r="P27" s="73">
        <f t="shared" si="7"/>
        <v>1614431.6555397613</v>
      </c>
      <c r="Q27" s="73">
        <f t="shared" si="10"/>
        <v>99072.743586954559</v>
      </c>
      <c r="R27" s="73">
        <f>SUM(Q27:$Q$102)</f>
        <v>5553192.2827918176</v>
      </c>
      <c r="S27" s="73">
        <f t="shared" si="8"/>
        <v>56.039464912301462</v>
      </c>
    </row>
    <row r="28" spans="1:19" ht="15" x14ac:dyDescent="0.25">
      <c r="A28" s="77">
        <v>26</v>
      </c>
      <c r="B28" s="64">
        <v>29640</v>
      </c>
      <c r="C28" s="64">
        <v>28044</v>
      </c>
      <c r="D28" s="64">
        <v>57684</v>
      </c>
      <c r="E28" s="127">
        <v>7.150661813744828E-4</v>
      </c>
      <c r="F28" s="196">
        <v>1.95755155251507E-4</v>
      </c>
      <c r="G28" s="75">
        <f t="shared" si="0"/>
        <v>5.4897575738732627</v>
      </c>
      <c r="H28" s="75">
        <f t="shared" si="1"/>
        <v>21.194561615939669</v>
      </c>
      <c r="I28" s="75">
        <f t="shared" si="2"/>
        <v>26.684319189812932</v>
      </c>
      <c r="J28" s="73">
        <f t="shared" si="3"/>
        <v>4.6259481294315462E-4</v>
      </c>
      <c r="K28" s="73">
        <f t="shared" si="4"/>
        <v>4.6248783245950165E-4</v>
      </c>
      <c r="L28" s="73">
        <f t="shared" si="11"/>
        <v>4.6158625176612444E-4</v>
      </c>
      <c r="M28" s="73">
        <f t="shared" si="12"/>
        <v>99051.174059352372</v>
      </c>
      <c r="N28" s="73">
        <f t="shared" si="5"/>
        <v>45.72066016709141</v>
      </c>
      <c r="O28" s="73">
        <f t="shared" si="6"/>
        <v>52124.166986846161</v>
      </c>
      <c r="P28" s="73">
        <f t="shared" si="7"/>
        <v>1560981.1155778288</v>
      </c>
      <c r="Q28" s="73">
        <f t="shared" si="10"/>
        <v>99028.313729268819</v>
      </c>
      <c r="R28" s="73">
        <f>SUM(Q28:$Q$102)</f>
        <v>5454119.539204862</v>
      </c>
      <c r="S28" s="73">
        <f t="shared" si="8"/>
        <v>55.063653621477556</v>
      </c>
    </row>
    <row r="29" spans="1:19" ht="15" x14ac:dyDescent="0.25">
      <c r="A29" s="77">
        <v>27</v>
      </c>
      <c r="B29" s="64">
        <v>29542</v>
      </c>
      <c r="C29" s="64">
        <v>27880</v>
      </c>
      <c r="D29" s="64">
        <v>57422</v>
      </c>
      <c r="E29" s="127">
        <v>7.5026366514050987E-4</v>
      </c>
      <c r="F29" s="196">
        <v>2.1367428598117731E-4</v>
      </c>
      <c r="G29" s="75">
        <f t="shared" si="0"/>
        <v>5.9572390931552235</v>
      </c>
      <c r="H29" s="75">
        <f t="shared" si="1"/>
        <v>22.164289195580942</v>
      </c>
      <c r="I29" s="75">
        <f t="shared" si="2"/>
        <v>28.121528288736165</v>
      </c>
      <c r="J29" s="73">
        <f t="shared" si="3"/>
        <v>4.8973439254529913E-4</v>
      </c>
      <c r="K29" s="73">
        <f t="shared" si="4"/>
        <v>4.8961449223150488E-4</v>
      </c>
      <c r="L29" s="73">
        <f t="shared" si="11"/>
        <v>4.8713515766859078E-4</v>
      </c>
      <c r="M29" s="73">
        <f t="shared" si="12"/>
        <v>99005.45339918528</v>
      </c>
      <c r="N29" s="73">
        <f t="shared" si="5"/>
        <v>48.229037151671946</v>
      </c>
      <c r="O29" s="73">
        <f t="shared" si="6"/>
        <v>50829.372866322228</v>
      </c>
      <c r="P29" s="73">
        <f t="shared" si="7"/>
        <v>1508856.9485909822</v>
      </c>
      <c r="Q29" s="73">
        <f t="shared" si="10"/>
        <v>98981.338880609444</v>
      </c>
      <c r="R29" s="73">
        <f>SUM(Q29:$Q$102)</f>
        <v>5355091.2254755944</v>
      </c>
      <c r="S29" s="73">
        <f t="shared" si="8"/>
        <v>54.088851084637945</v>
      </c>
    </row>
    <row r="30" spans="1:19" ht="15" x14ac:dyDescent="0.25">
      <c r="A30" s="77">
        <v>28</v>
      </c>
      <c r="B30" s="64">
        <v>28503</v>
      </c>
      <c r="C30" s="64">
        <v>26814</v>
      </c>
      <c r="D30" s="64">
        <v>55317</v>
      </c>
      <c r="E30" s="127">
        <v>7.7193555045305148E-4</v>
      </c>
      <c r="F30" s="196">
        <v>2.3164352124763562E-4</v>
      </c>
      <c r="G30" s="75">
        <f t="shared" si="0"/>
        <v>6.2112893787341017</v>
      </c>
      <c r="H30" s="75">
        <f t="shared" si="1"/>
        <v>22.002478994563326</v>
      </c>
      <c r="I30" s="75">
        <f t="shared" si="2"/>
        <v>28.213768373297427</v>
      </c>
      <c r="J30" s="73">
        <f t="shared" si="3"/>
        <v>5.10037933606259E-4</v>
      </c>
      <c r="K30" s="73">
        <f t="shared" si="4"/>
        <v>5.0990788637006457E-4</v>
      </c>
      <c r="L30" s="73">
        <f t="shared" si="11"/>
        <v>5.0827014891299154E-4</v>
      </c>
      <c r="M30" s="73">
        <f t="shared" si="12"/>
        <v>98957.224362033608</v>
      </c>
      <c r="N30" s="73">
        <f t="shared" si="5"/>
        <v>50.297003162500914</v>
      </c>
      <c r="O30" s="73">
        <f t="shared" si="6"/>
        <v>49565.475211470046</v>
      </c>
      <c r="P30" s="73">
        <f t="shared" si="7"/>
        <v>1458027.5757246602</v>
      </c>
      <c r="Q30" s="73">
        <f t="shared" si="10"/>
        <v>98932.075860452358</v>
      </c>
      <c r="R30" s="73">
        <f>SUM(Q30:$Q$102)</f>
        <v>5256109.8865949847</v>
      </c>
      <c r="S30" s="73">
        <f t="shared" si="8"/>
        <v>53.114968820927928</v>
      </c>
    </row>
    <row r="31" spans="1:19" ht="15" x14ac:dyDescent="0.25">
      <c r="A31" s="77">
        <v>29</v>
      </c>
      <c r="B31" s="64">
        <v>28205</v>
      </c>
      <c r="C31" s="64">
        <v>26519</v>
      </c>
      <c r="D31" s="64">
        <v>54724</v>
      </c>
      <c r="E31" s="127">
        <v>7.828523521082589E-4</v>
      </c>
      <c r="F31" s="196">
        <v>2.4835673131927503E-4</v>
      </c>
      <c r="G31" s="75">
        <f t="shared" si="0"/>
        <v>6.5861721578558541</v>
      </c>
      <c r="H31" s="75">
        <f t="shared" si="1"/>
        <v>22.080350591213442</v>
      </c>
      <c r="I31" s="75">
        <f t="shared" si="2"/>
        <v>28.666522749069294</v>
      </c>
      <c r="J31" s="73">
        <f t="shared" si="3"/>
        <v>5.2383821995960261E-4</v>
      </c>
      <c r="K31" s="73">
        <f t="shared" si="4"/>
        <v>5.2370104067345213E-4</v>
      </c>
      <c r="L31" s="73">
        <f t="shared" si="11"/>
        <v>5.2443723373808899E-4</v>
      </c>
      <c r="M31" s="73">
        <f t="shared" si="12"/>
        <v>98906.927358871108</v>
      </c>
      <c r="N31" s="73">
        <f t="shared" si="5"/>
        <v>51.870475381612778</v>
      </c>
      <c r="O31" s="73">
        <f t="shared" si="6"/>
        <v>48331.982985369141</v>
      </c>
      <c r="P31" s="73">
        <f t="shared" si="7"/>
        <v>1408462.1005131903</v>
      </c>
      <c r="Q31" s="73">
        <f t="shared" si="10"/>
        <v>98880.992121180301</v>
      </c>
      <c r="R31" s="73">
        <f>SUM(Q31:$Q$102)</f>
        <v>5157177.8107345318</v>
      </c>
      <c r="S31" s="73">
        <f t="shared" si="8"/>
        <v>52.141725038352199</v>
      </c>
    </row>
    <row r="32" spans="1:19" ht="15" x14ac:dyDescent="0.25">
      <c r="A32" s="77">
        <v>30</v>
      </c>
      <c r="B32" s="64">
        <v>28954</v>
      </c>
      <c r="C32" s="64">
        <v>26533</v>
      </c>
      <c r="D32" s="64">
        <v>55487</v>
      </c>
      <c r="E32" s="127">
        <v>7.9462049105864503E-4</v>
      </c>
      <c r="F32" s="196">
        <v>2.6325996159645319E-4</v>
      </c>
      <c r="G32" s="75">
        <f t="shared" si="0"/>
        <v>6.9850765610386922</v>
      </c>
      <c r="H32" s="75">
        <f t="shared" si="1"/>
        <v>23.007441698112007</v>
      </c>
      <c r="I32" s="75">
        <f t="shared" si="2"/>
        <v>29.9925182591507</v>
      </c>
      <c r="J32" s="73">
        <f t="shared" si="3"/>
        <v>5.4053234557915723E-4</v>
      </c>
      <c r="K32" s="73">
        <f t="shared" si="4"/>
        <v>5.4038628428909607E-4</v>
      </c>
      <c r="L32" s="73">
        <f t="shared" si="11"/>
        <v>5.3911069740009674E-4</v>
      </c>
      <c r="M32" s="73">
        <f t="shared" si="12"/>
        <v>98855.056883489495</v>
      </c>
      <c r="N32" s="73">
        <f t="shared" si="5"/>
        <v>53.293818657984957</v>
      </c>
      <c r="O32" s="73">
        <f t="shared" si="6"/>
        <v>47128.425262352423</v>
      </c>
      <c r="P32" s="73">
        <f t="shared" si="7"/>
        <v>1360130.1175278209</v>
      </c>
      <c r="Q32" s="73">
        <f t="shared" si="10"/>
        <v>98828.409974160502</v>
      </c>
      <c r="R32" s="73">
        <f>SUM(Q32:$Q$102)</f>
        <v>5058296.8186133513</v>
      </c>
      <c r="S32" s="73">
        <f t="shared" si="8"/>
        <v>51.16882209248088</v>
      </c>
    </row>
    <row r="33" spans="1:19" ht="15" x14ac:dyDescent="0.25">
      <c r="A33" s="77">
        <v>31</v>
      </c>
      <c r="B33" s="64">
        <v>30651</v>
      </c>
      <c r="C33" s="64">
        <v>28408</v>
      </c>
      <c r="D33" s="64">
        <v>59059</v>
      </c>
      <c r="E33" s="127">
        <v>8.1921432035696195E-4</v>
      </c>
      <c r="F33" s="196">
        <v>2.767591239625921E-4</v>
      </c>
      <c r="G33" s="75">
        <f t="shared" si="0"/>
        <v>7.8621731935293164</v>
      </c>
      <c r="H33" s="75">
        <f t="shared" si="1"/>
        <v>25.109738133261242</v>
      </c>
      <c r="I33" s="75">
        <f t="shared" si="2"/>
        <v>32.971911326790561</v>
      </c>
      <c r="J33" s="73">
        <f t="shared" si="3"/>
        <v>5.5828766702434112E-4</v>
      </c>
      <c r="K33" s="73">
        <f t="shared" si="4"/>
        <v>5.5813185346242911E-4</v>
      </c>
      <c r="L33" s="73">
        <f t="shared" si="11"/>
        <v>5.5906621301394209E-4</v>
      </c>
      <c r="M33" s="73">
        <f t="shared" si="12"/>
        <v>98801.76306483151</v>
      </c>
      <c r="N33" s="73">
        <f t="shared" si="5"/>
        <v>55.236727515759412</v>
      </c>
      <c r="O33" s="73">
        <f t="shared" si="6"/>
        <v>45954.163730870117</v>
      </c>
      <c r="P33" s="73">
        <f t="shared" si="7"/>
        <v>1313001.6922654682</v>
      </c>
      <c r="Q33" s="73">
        <f t="shared" si="10"/>
        <v>98774.14470107363</v>
      </c>
      <c r="R33" s="73">
        <f>SUM(Q33:$Q$102)</f>
        <v>4959468.4086391898</v>
      </c>
      <c r="S33" s="73">
        <f t="shared" si="8"/>
        <v>50.196152930842921</v>
      </c>
    </row>
    <row r="34" spans="1:19" ht="15" x14ac:dyDescent="0.25">
      <c r="A34" s="77">
        <v>32</v>
      </c>
      <c r="B34" s="64">
        <v>31030</v>
      </c>
      <c r="C34" s="64">
        <v>29005</v>
      </c>
      <c r="D34" s="64">
        <v>60035</v>
      </c>
      <c r="E34" s="127">
        <v>8.6335615383444336E-4</v>
      </c>
      <c r="F34" s="196">
        <v>2.9041613848437094E-4</v>
      </c>
      <c r="G34" s="75">
        <f t="shared" si="0"/>
        <v>8.4235200967391783</v>
      </c>
      <c r="H34" s="75">
        <f t="shared" si="1"/>
        <v>26.789941453482779</v>
      </c>
      <c r="I34" s="75">
        <f t="shared" si="2"/>
        <v>35.213461550221957</v>
      </c>
      <c r="J34" s="73">
        <f t="shared" si="3"/>
        <v>5.8654887232817453E-4</v>
      </c>
      <c r="K34" s="73">
        <f t="shared" si="4"/>
        <v>5.8637688616602901E-4</v>
      </c>
      <c r="L34" s="73">
        <f t="shared" si="11"/>
        <v>5.8857452387786483E-4</v>
      </c>
      <c r="M34" s="73">
        <f t="shared" si="12"/>
        <v>98746.52633731575</v>
      </c>
      <c r="N34" s="73">
        <f t="shared" si="5"/>
        <v>58.119689723578631</v>
      </c>
      <c r="O34" s="73">
        <f t="shared" si="6"/>
        <v>44808.265668859385</v>
      </c>
      <c r="P34" s="73">
        <f t="shared" si="7"/>
        <v>1267047.528534598</v>
      </c>
      <c r="Q34" s="73">
        <f t="shared" si="10"/>
        <v>98717.466492453968</v>
      </c>
      <c r="R34" s="73">
        <f>SUM(Q34:$Q$102)</f>
        <v>4860694.2639381159</v>
      </c>
      <c r="S34" s="73">
        <f t="shared" si="8"/>
        <v>49.223951912334634</v>
      </c>
    </row>
    <row r="35" spans="1:19" ht="15" x14ac:dyDescent="0.25">
      <c r="A35" s="77">
        <v>33</v>
      </c>
      <c r="B35" s="64">
        <v>31792</v>
      </c>
      <c r="C35" s="64">
        <v>29084</v>
      </c>
      <c r="D35" s="64">
        <v>60876</v>
      </c>
      <c r="E35" s="127">
        <v>9.2779370142130992E-4</v>
      </c>
      <c r="F35" s="196">
        <v>3.069909634461675E-4</v>
      </c>
      <c r="G35" s="75">
        <f t="shared" si="0"/>
        <v>8.9285251808683359</v>
      </c>
      <c r="H35" s="75">
        <f t="shared" si="1"/>
        <v>29.496417355586285</v>
      </c>
      <c r="I35" s="75">
        <f t="shared" si="2"/>
        <v>38.424942536454623</v>
      </c>
      <c r="J35" s="73">
        <f t="shared" si="3"/>
        <v>6.312001862220682E-4</v>
      </c>
      <c r="K35" s="73">
        <f t="shared" si="4"/>
        <v>6.3100102129109992E-4</v>
      </c>
      <c r="L35" s="73">
        <f t="shared" si="11"/>
        <v>6.3037859306982894E-4</v>
      </c>
      <c r="M35" s="73">
        <f t="shared" si="12"/>
        <v>98688.406647592172</v>
      </c>
      <c r="N35" s="73">
        <f t="shared" si="5"/>
        <v>62.21105893481581</v>
      </c>
      <c r="O35" s="73">
        <f t="shared" si="6"/>
        <v>43689.651380709802</v>
      </c>
      <c r="P35" s="73">
        <f t="shared" si="7"/>
        <v>1222239.2628657387</v>
      </c>
      <c r="Q35" s="73">
        <f t="shared" si="10"/>
        <v>98657.301118124771</v>
      </c>
      <c r="R35" s="73">
        <f>SUM(Q35:$Q$102)</f>
        <v>4761976.7974456614</v>
      </c>
      <c r="S35" s="73">
        <f t="shared" si="8"/>
        <v>48.252646478023216</v>
      </c>
    </row>
    <row r="36" spans="1:19" ht="15" x14ac:dyDescent="0.25">
      <c r="A36" s="77">
        <v>34</v>
      </c>
      <c r="B36" s="64">
        <v>32799</v>
      </c>
      <c r="C36" s="64">
        <v>29860</v>
      </c>
      <c r="D36" s="64">
        <v>62659</v>
      </c>
      <c r="E36" s="127">
        <v>1.0097942390200566E-3</v>
      </c>
      <c r="F36" s="196">
        <v>3.3020204816499872E-4</v>
      </c>
      <c r="G36" s="75">
        <f t="shared" si="0"/>
        <v>9.859833158206861</v>
      </c>
      <c r="H36" s="75">
        <f t="shared" si="1"/>
        <v>33.120241245618836</v>
      </c>
      <c r="I36" s="75">
        <f t="shared" si="2"/>
        <v>42.980074403825697</v>
      </c>
      <c r="J36" s="73">
        <f t="shared" si="3"/>
        <v>6.8593616884766269E-4</v>
      </c>
      <c r="K36" s="73">
        <f t="shared" si="4"/>
        <v>6.8570096841424899E-4</v>
      </c>
      <c r="L36" s="73">
        <f t="shared" si="11"/>
        <v>6.8545087553070891E-4</v>
      </c>
      <c r="M36" s="73">
        <f t="shared" si="12"/>
        <v>98626.195588657356</v>
      </c>
      <c r="N36" s="73">
        <f t="shared" si="5"/>
        <v>67.603412116513937</v>
      </c>
      <c r="O36" s="73">
        <f t="shared" si="6"/>
        <v>42597.180838771434</v>
      </c>
      <c r="P36" s="73">
        <f t="shared" si="7"/>
        <v>1178549.6114850286</v>
      </c>
      <c r="Q36" s="73">
        <f t="shared" si="10"/>
        <v>98592.393882599106</v>
      </c>
      <c r="R36" s="73">
        <f>SUM(Q36:$Q$102)</f>
        <v>4663319.4963275362</v>
      </c>
      <c r="S36" s="73">
        <f t="shared" si="8"/>
        <v>47.28276771190643</v>
      </c>
    </row>
    <row r="37" spans="1:19" ht="15" x14ac:dyDescent="0.25">
      <c r="A37" s="77">
        <v>35</v>
      </c>
      <c r="B37" s="64">
        <v>33527</v>
      </c>
      <c r="C37" s="64">
        <v>30139</v>
      </c>
      <c r="D37" s="64">
        <v>63666</v>
      </c>
      <c r="E37" s="127">
        <v>1.1070281061722499E-3</v>
      </c>
      <c r="F37" s="196">
        <v>3.6424515071043563E-4</v>
      </c>
      <c r="G37" s="75">
        <f t="shared" si="0"/>
        <v>10.97798459726182</v>
      </c>
      <c r="H37" s="75">
        <f t="shared" si="1"/>
        <v>37.115331315637022</v>
      </c>
      <c r="I37" s="75">
        <f t="shared" si="2"/>
        <v>48.093315912898845</v>
      </c>
      <c r="J37" s="73">
        <f t="shared" si="3"/>
        <v>7.5540030648853142E-4</v>
      </c>
      <c r="K37" s="73">
        <f t="shared" si="4"/>
        <v>7.5511506350567359E-4</v>
      </c>
      <c r="L37" s="73">
        <f t="shared" si="11"/>
        <v>7.5279701728270254E-4</v>
      </c>
      <c r="M37" s="73">
        <f t="shared" si="12"/>
        <v>98558.592176540842</v>
      </c>
      <c r="N37" s="73">
        <f t="shared" si="5"/>
        <v>74.194614218082279</v>
      </c>
      <c r="O37" s="73">
        <f t="shared" si="6"/>
        <v>41529.739086702793</v>
      </c>
      <c r="P37" s="73">
        <f t="shared" si="7"/>
        <v>1135952.4306462575</v>
      </c>
      <c r="Q37" s="73">
        <f t="shared" si="10"/>
        <v>98521.494869431801</v>
      </c>
      <c r="R37" s="73">
        <f>SUM(Q37:$Q$102)</f>
        <v>4564727.1024449365</v>
      </c>
      <c r="S37" s="73">
        <f t="shared" si="8"/>
        <v>46.314856996622602</v>
      </c>
    </row>
    <row r="38" spans="1:19" ht="15" x14ac:dyDescent="0.25">
      <c r="A38" s="77">
        <v>36</v>
      </c>
      <c r="B38" s="64">
        <v>33960</v>
      </c>
      <c r="C38" s="64">
        <v>30964</v>
      </c>
      <c r="D38" s="64">
        <v>64924</v>
      </c>
      <c r="E38" s="127">
        <v>1.2207911053840393E-3</v>
      </c>
      <c r="F38" s="196">
        <v>4.1312830324395384E-4</v>
      </c>
      <c r="G38" s="75">
        <f t="shared" si="0"/>
        <v>12.792104781645786</v>
      </c>
      <c r="H38" s="75">
        <f t="shared" si="1"/>
        <v>41.458065938841976</v>
      </c>
      <c r="I38" s="75">
        <f t="shared" si="2"/>
        <v>54.250170720487759</v>
      </c>
      <c r="J38" s="73">
        <f t="shared" si="3"/>
        <v>8.3559501448597986E-4</v>
      </c>
      <c r="K38" s="73">
        <f t="shared" si="4"/>
        <v>8.3524600218953804E-4</v>
      </c>
      <c r="L38" s="73">
        <f t="shared" si="11"/>
        <v>8.3584950625104071E-4</v>
      </c>
      <c r="M38" s="73">
        <f t="shared" si="12"/>
        <v>98484.39756232276</v>
      </c>
      <c r="N38" s="73">
        <f t="shared" si="5"/>
        <v>82.318135075896862</v>
      </c>
      <c r="O38" s="73">
        <f t="shared" si="6"/>
        <v>40486.317680965651</v>
      </c>
      <c r="P38" s="73">
        <f t="shared" si="7"/>
        <v>1094422.6915595548</v>
      </c>
      <c r="Q38" s="73">
        <f t="shared" si="10"/>
        <v>98443.238494784804</v>
      </c>
      <c r="R38" s="73">
        <f>SUM(Q38:$Q$102)</f>
        <v>4466205.607575505</v>
      </c>
      <c r="S38" s="73">
        <f t="shared" si="8"/>
        <v>45.349372267309725</v>
      </c>
    </row>
    <row r="39" spans="1:19" ht="15" x14ac:dyDescent="0.25">
      <c r="A39" s="77">
        <v>37</v>
      </c>
      <c r="B39" s="64">
        <v>36175</v>
      </c>
      <c r="C39" s="64">
        <v>33367</v>
      </c>
      <c r="D39" s="64">
        <v>69542</v>
      </c>
      <c r="E39" s="127">
        <v>1.3564813297632118E-3</v>
      </c>
      <c r="F39" s="196">
        <v>4.7973219876165229E-4</v>
      </c>
      <c r="G39" s="75">
        <f t="shared" si="0"/>
        <v>16.007224276080052</v>
      </c>
      <c r="H39" s="75">
        <f t="shared" si="1"/>
        <v>49.070712104184189</v>
      </c>
      <c r="I39" s="75">
        <f t="shared" si="2"/>
        <v>65.077936380264248</v>
      </c>
      <c r="J39" s="73">
        <f t="shared" si="3"/>
        <v>9.3580766127324849E-4</v>
      </c>
      <c r="K39" s="73">
        <f t="shared" si="4"/>
        <v>9.3536992983866973E-4</v>
      </c>
      <c r="L39" s="73">
        <f t="shared" si="11"/>
        <v>9.3899385633051881E-4</v>
      </c>
      <c r="M39" s="73">
        <f t="shared" si="12"/>
        <v>98402.079427246863</v>
      </c>
      <c r="N39" s="73">
        <f t="shared" si="5"/>
        <v>92.398948032336193</v>
      </c>
      <c r="O39" s="73">
        <f t="shared" si="6"/>
        <v>39465.831426655706</v>
      </c>
      <c r="P39" s="73">
        <f t="shared" si="7"/>
        <v>1053936.3738785894</v>
      </c>
      <c r="Q39" s="73">
        <f t="shared" si="10"/>
        <v>98355.879953230702</v>
      </c>
      <c r="R39" s="73">
        <f>SUM(Q39:$Q$102)</f>
        <v>4367762.3690807195</v>
      </c>
      <c r="S39" s="73">
        <f t="shared" si="8"/>
        <v>44.386890952949884</v>
      </c>
    </row>
    <row r="40" spans="1:19" ht="15" x14ac:dyDescent="0.25">
      <c r="A40" s="77">
        <v>38</v>
      </c>
      <c r="B40" s="64">
        <v>39728</v>
      </c>
      <c r="C40" s="64">
        <v>36165</v>
      </c>
      <c r="D40" s="64">
        <v>75893</v>
      </c>
      <c r="E40" s="127">
        <v>1.5207937116790882E-3</v>
      </c>
      <c r="F40" s="196">
        <v>5.6455622791892529E-4</v>
      </c>
      <c r="G40" s="75">
        <f t="shared" si="0"/>
        <v>20.417175982687933</v>
      </c>
      <c r="H40" s="75">
        <f t="shared" si="1"/>
        <v>60.418092577586812</v>
      </c>
      <c r="I40" s="75">
        <f t="shared" si="2"/>
        <v>80.835268560274741</v>
      </c>
      <c r="J40" s="73">
        <f t="shared" si="3"/>
        <v>1.0651215337419096E-3</v>
      </c>
      <c r="K40" s="73">
        <f t="shared" si="4"/>
        <v>1.0645544931414674E-3</v>
      </c>
      <c r="L40" s="73">
        <f t="shared" si="11"/>
        <v>1.0645085293584497E-3</v>
      </c>
      <c r="M40" s="73">
        <f t="shared" si="12"/>
        <v>98309.680479214527</v>
      </c>
      <c r="N40" s="73">
        <f t="shared" si="5"/>
        <v>104.65149338863557</v>
      </c>
      <c r="O40" s="73">
        <f t="shared" si="6"/>
        <v>38467.095856986445</v>
      </c>
      <c r="P40" s="73">
        <f t="shared" si="7"/>
        <v>1014470.542451934</v>
      </c>
      <c r="Q40" s="73">
        <f t="shared" si="10"/>
        <v>98257.354732520209</v>
      </c>
      <c r="R40" s="73">
        <f>SUM(Q40:$Q$102)</f>
        <v>4269406.4891274888</v>
      </c>
      <c r="S40" s="73">
        <f t="shared" si="8"/>
        <v>43.428139205784149</v>
      </c>
    </row>
    <row r="41" spans="1:19" ht="15" x14ac:dyDescent="0.25">
      <c r="A41" s="77">
        <v>39</v>
      </c>
      <c r="B41" s="64">
        <v>40115</v>
      </c>
      <c r="C41" s="64">
        <v>36802</v>
      </c>
      <c r="D41" s="64">
        <v>76917</v>
      </c>
      <c r="E41" s="127">
        <v>1.7170580911050129E-3</v>
      </c>
      <c r="F41" s="196">
        <v>6.6464046068080284E-4</v>
      </c>
      <c r="G41" s="75">
        <f t="shared" si="0"/>
        <v>24.460098233974907</v>
      </c>
      <c r="H41" s="75">
        <f t="shared" si="1"/>
        <v>68.879785324677599</v>
      </c>
      <c r="I41" s="75">
        <f t="shared" si="2"/>
        <v>93.339883558652502</v>
      </c>
      <c r="J41" s="73">
        <f t="shared" si="3"/>
        <v>1.2135143538964403E-3</v>
      </c>
      <c r="K41" s="73">
        <f t="shared" si="4"/>
        <v>1.2127783431029604E-3</v>
      </c>
      <c r="L41" s="73">
        <f t="shared" si="11"/>
        <v>1.214715555657611E-3</v>
      </c>
      <c r="M41" s="73">
        <f t="shared" si="12"/>
        <v>98205.028985825891</v>
      </c>
      <c r="N41" s="73">
        <f t="shared" si="5"/>
        <v>119.29117635289731</v>
      </c>
      <c r="O41" s="73">
        <f t="shared" si="6"/>
        <v>37488.924200338566</v>
      </c>
      <c r="P41" s="73">
        <f t="shared" si="7"/>
        <v>976003.44659494737</v>
      </c>
      <c r="Q41" s="73">
        <f t="shared" si="10"/>
        <v>98145.38339764945</v>
      </c>
      <c r="R41" s="73">
        <f>SUM(Q41:$Q$102)</f>
        <v>4171149.1343949693</v>
      </c>
      <c r="S41" s="73">
        <f t="shared" si="8"/>
        <v>42.473885273197148</v>
      </c>
    </row>
    <row r="42" spans="1:19" ht="15" x14ac:dyDescent="0.25">
      <c r="A42" s="77">
        <v>40</v>
      </c>
      <c r="B42" s="64">
        <v>41693</v>
      </c>
      <c r="C42" s="64">
        <v>38482</v>
      </c>
      <c r="D42" s="64">
        <v>80175</v>
      </c>
      <c r="E42" s="127">
        <v>1.9411679413774661E-3</v>
      </c>
      <c r="F42" s="196">
        <v>7.7378412216970449E-4</v>
      </c>
      <c r="G42" s="75">
        <f t="shared" si="0"/>
        <v>29.776760589334568</v>
      </c>
      <c r="H42" s="75">
        <f t="shared" si="1"/>
        <v>80.9331149798507</v>
      </c>
      <c r="I42" s="75">
        <f t="shared" si="2"/>
        <v>110.70987556918527</v>
      </c>
      <c r="J42" s="73">
        <f t="shared" si="3"/>
        <v>1.3808528290512663E-3</v>
      </c>
      <c r="K42" s="73">
        <f t="shared" si="4"/>
        <v>1.3798998904566151E-3</v>
      </c>
      <c r="L42" s="73">
        <f t="shared" si="11"/>
        <v>1.3816535848613035E-3</v>
      </c>
      <c r="M42" s="73">
        <f t="shared" si="12"/>
        <v>98085.737809472994</v>
      </c>
      <c r="N42" s="73">
        <f t="shared" si="5"/>
        <v>135.52051126823062</v>
      </c>
      <c r="O42" s="73">
        <f t="shared" si="6"/>
        <v>36530.132508241506</v>
      </c>
      <c r="P42" s="73">
        <f t="shared" si="7"/>
        <v>938514.52239460882</v>
      </c>
      <c r="Q42" s="73">
        <f t="shared" si="10"/>
        <v>98017.977553838879</v>
      </c>
      <c r="R42" s="73">
        <f>SUM(Q42:$Q$102)</f>
        <v>4073003.7509973198</v>
      </c>
      <c r="S42" s="73">
        <f t="shared" si="8"/>
        <v>41.52493361378329</v>
      </c>
    </row>
    <row r="43" spans="1:19" ht="15" x14ac:dyDescent="0.25">
      <c r="A43" s="77">
        <v>41</v>
      </c>
      <c r="B43" s="64">
        <v>42526</v>
      </c>
      <c r="C43" s="64">
        <v>38884</v>
      </c>
      <c r="D43" s="64">
        <v>81410</v>
      </c>
      <c r="E43" s="127">
        <v>2.1808925189563799E-3</v>
      </c>
      <c r="F43" s="196">
        <v>8.8486542951711803E-4</v>
      </c>
      <c r="G43" s="75">
        <f t="shared" si="0"/>
        <v>34.40710736134362</v>
      </c>
      <c r="H43" s="75">
        <f t="shared" si="1"/>
        <v>92.74463526113901</v>
      </c>
      <c r="I43" s="75">
        <f t="shared" si="2"/>
        <v>127.15174262248263</v>
      </c>
      <c r="J43" s="73">
        <f t="shared" si="3"/>
        <v>1.5618688443985091E-3</v>
      </c>
      <c r="K43" s="73">
        <f t="shared" si="4"/>
        <v>1.5606497620198612E-3</v>
      </c>
      <c r="L43" s="73">
        <f t="shared" si="11"/>
        <v>1.5563049948951297E-3</v>
      </c>
      <c r="M43" s="73">
        <f t="shared" si="12"/>
        <v>97950.217298204763</v>
      </c>
      <c r="N43" s="73">
        <f t="shared" si="5"/>
        <v>152.44041243226093</v>
      </c>
      <c r="O43" s="73">
        <f t="shared" si="6"/>
        <v>35589.912702152229</v>
      </c>
      <c r="P43" s="73">
        <f t="shared" si="7"/>
        <v>901984.38988636737</v>
      </c>
      <c r="Q43" s="73">
        <f t="shared" si="10"/>
        <v>97873.997091988625</v>
      </c>
      <c r="R43" s="73">
        <f>SUM(Q43:$Q$102)</f>
        <v>3974985.773443481</v>
      </c>
      <c r="S43" s="73">
        <f t="shared" si="8"/>
        <v>40.581694283962911</v>
      </c>
    </row>
    <row r="44" spans="1:19" ht="15" x14ac:dyDescent="0.25">
      <c r="A44" s="77">
        <v>42</v>
      </c>
      <c r="B44" s="64">
        <v>42177</v>
      </c>
      <c r="C44" s="64">
        <v>39115</v>
      </c>
      <c r="D44" s="64">
        <v>81292</v>
      </c>
      <c r="E44" s="127">
        <v>2.4205670112848062E-3</v>
      </c>
      <c r="F44" s="196">
        <v>9.9339582270940104E-4</v>
      </c>
      <c r="G44" s="75">
        <f t="shared" si="0"/>
        <v>38.856677605278222</v>
      </c>
      <c r="H44" s="75">
        <f t="shared" si="1"/>
        <v>102.09225483495928</v>
      </c>
      <c r="I44" s="75">
        <f t="shared" si="2"/>
        <v>140.94893244023751</v>
      </c>
      <c r="J44" s="73">
        <f t="shared" si="3"/>
        <v>1.7338598194193465E-3</v>
      </c>
      <c r="K44" s="73">
        <f t="shared" si="4"/>
        <v>1.7323575528479518E-3</v>
      </c>
      <c r="L44" s="73">
        <f t="shared" si="11"/>
        <v>1.7298191502946553E-3</v>
      </c>
      <c r="M44" s="73">
        <f t="shared" si="12"/>
        <v>97797.776885772502</v>
      </c>
      <c r="N44" s="73">
        <f t="shared" si="5"/>
        <v>169.17246731325577</v>
      </c>
      <c r="O44" s="73">
        <f t="shared" si="6"/>
        <v>34667.828237313159</v>
      </c>
      <c r="P44" s="73">
        <f t="shared" si="7"/>
        <v>866394.47718421509</v>
      </c>
      <c r="Q44" s="73">
        <f t="shared" si="10"/>
        <v>97713.190652115882</v>
      </c>
      <c r="R44" s="73">
        <f>SUM(Q44:$Q$102)</f>
        <v>3877111.7763514924</v>
      </c>
      <c r="S44" s="73">
        <f t="shared" si="8"/>
        <v>39.644170857584491</v>
      </c>
    </row>
    <row r="45" spans="1:19" ht="15" x14ac:dyDescent="0.25">
      <c r="A45" s="77">
        <v>43</v>
      </c>
      <c r="B45" s="64">
        <v>43381</v>
      </c>
      <c r="C45" s="64">
        <v>40203</v>
      </c>
      <c r="D45" s="64">
        <v>83584</v>
      </c>
      <c r="E45" s="127">
        <v>2.6498555644588161E-3</v>
      </c>
      <c r="F45" s="196">
        <v>1.0999788224401225E-3</v>
      </c>
      <c r="G45" s="75">
        <f t="shared" si="0"/>
        <v>44.222448598560241</v>
      </c>
      <c r="H45" s="75">
        <f t="shared" si="1"/>
        <v>114.9533842417879</v>
      </c>
      <c r="I45" s="75">
        <f t="shared" si="2"/>
        <v>159.17583284034814</v>
      </c>
      <c r="J45" s="73">
        <f t="shared" si="3"/>
        <v>1.9043816141886981E-3</v>
      </c>
      <c r="K45" s="73">
        <f t="shared" si="4"/>
        <v>1.9025694300683904E-3</v>
      </c>
      <c r="L45" s="73">
        <f t="shared" si="11"/>
        <v>1.8988644669254904E-3</v>
      </c>
      <c r="M45" s="73">
        <f t="shared" si="12"/>
        <v>97628.604418459247</v>
      </c>
      <c r="N45" s="73">
        <f t="shared" si="5"/>
        <v>185.38348788573057</v>
      </c>
      <c r="O45" s="73">
        <f t="shared" si="6"/>
        <v>33763.765038174766</v>
      </c>
      <c r="P45" s="73">
        <f t="shared" si="7"/>
        <v>831726.64894690213</v>
      </c>
      <c r="Q45" s="73">
        <f t="shared" si="10"/>
        <v>97535.912674516381</v>
      </c>
      <c r="R45" s="73">
        <f>SUM(Q45:$Q$102)</f>
        <v>3779398.5856993767</v>
      </c>
      <c r="S45" s="73">
        <f t="shared" si="8"/>
        <v>38.712000527017494</v>
      </c>
    </row>
    <row r="46" spans="1:19" ht="15" x14ac:dyDescent="0.25">
      <c r="A46" s="77">
        <v>44</v>
      </c>
      <c r="B46" s="64">
        <v>43499</v>
      </c>
      <c r="C46" s="64">
        <v>40680</v>
      </c>
      <c r="D46" s="64">
        <v>84179</v>
      </c>
      <c r="E46" s="127">
        <v>2.8712648751564257E-3</v>
      </c>
      <c r="F46" s="196">
        <v>1.2100003978684467E-3</v>
      </c>
      <c r="G46" s="75">
        <f t="shared" si="0"/>
        <v>49.222816185288409</v>
      </c>
      <c r="H46" s="75">
        <f t="shared" si="1"/>
        <v>124.89715080442936</v>
      </c>
      <c r="I46" s="75">
        <f t="shared" si="2"/>
        <v>174.11996698971777</v>
      </c>
      <c r="J46" s="73">
        <f t="shared" si="3"/>
        <v>2.0684489835911305E-3</v>
      </c>
      <c r="K46" s="73">
        <f t="shared" si="4"/>
        <v>2.0663112171999121E-3</v>
      </c>
      <c r="L46" s="73">
        <f t="shared" si="11"/>
        <v>2.0668736720580662E-3</v>
      </c>
      <c r="M46" s="73">
        <f t="shared" si="12"/>
        <v>97443.220930573516</v>
      </c>
      <c r="N46" s="73">
        <f t="shared" si="5"/>
        <v>201.40282786193711</v>
      </c>
      <c r="O46" s="73">
        <f t="shared" si="6"/>
        <v>32877.709487291861</v>
      </c>
      <c r="P46" s="73">
        <f t="shared" si="7"/>
        <v>797962.88390872732</v>
      </c>
      <c r="Q46" s="73">
        <f t="shared" si="10"/>
        <v>97342.519516642555</v>
      </c>
      <c r="R46" s="73">
        <f>SUM(Q46:$Q$102)</f>
        <v>3681862.6730248602</v>
      </c>
      <c r="S46" s="73">
        <f t="shared" si="8"/>
        <v>37.784697979637997</v>
      </c>
    </row>
    <row r="47" spans="1:19" ht="15" x14ac:dyDescent="0.25">
      <c r="A47" s="77">
        <v>45</v>
      </c>
      <c r="B47" s="64">
        <v>44733</v>
      </c>
      <c r="C47" s="64">
        <v>41536</v>
      </c>
      <c r="D47" s="64">
        <v>86269</v>
      </c>
      <c r="E47" s="127">
        <v>3.1011711964709148E-3</v>
      </c>
      <c r="F47" s="196">
        <v>1.3309740928508797E-3</v>
      </c>
      <c r="G47" s="75">
        <f t="shared" si="0"/>
        <v>55.283339920654143</v>
      </c>
      <c r="H47" s="75">
        <f t="shared" si="1"/>
        <v>138.72469113173344</v>
      </c>
      <c r="I47" s="75">
        <f t="shared" si="2"/>
        <v>194.00803105238759</v>
      </c>
      <c r="J47" s="73">
        <f t="shared" si="3"/>
        <v>2.2488730720465937E-3</v>
      </c>
      <c r="K47" s="73">
        <f t="shared" si="4"/>
        <v>2.2463462515205368E-3</v>
      </c>
      <c r="L47" s="73">
        <f t="shared" si="11"/>
        <v>2.2456877672874598E-3</v>
      </c>
      <c r="M47" s="73">
        <f t="shared" si="12"/>
        <v>97241.818102711579</v>
      </c>
      <c r="N47" s="73">
        <f t="shared" si="5"/>
        <v>218.37476138205966</v>
      </c>
      <c r="O47" s="73">
        <f t="shared" si="6"/>
        <v>32009.517478200003</v>
      </c>
      <c r="P47" s="73">
        <f t="shared" si="7"/>
        <v>765085.17442143534</v>
      </c>
      <c r="Q47" s="73">
        <f t="shared" si="10"/>
        <v>97132.630722020549</v>
      </c>
      <c r="R47" s="73">
        <f>SUM(Q47:$Q$102)</f>
        <v>3584520.153508218</v>
      </c>
      <c r="S47" s="73">
        <f t="shared" si="8"/>
        <v>36.86192034914518</v>
      </c>
    </row>
    <row r="48" spans="1:19" ht="15" x14ac:dyDescent="0.25">
      <c r="A48" s="77">
        <v>46</v>
      </c>
      <c r="B48" s="64">
        <v>46134</v>
      </c>
      <c r="C48" s="64">
        <v>42944</v>
      </c>
      <c r="D48" s="64">
        <v>89078</v>
      </c>
      <c r="E48" s="127">
        <v>3.3639742589942289E-3</v>
      </c>
      <c r="F48" s="196">
        <v>1.4692047754756295E-3</v>
      </c>
      <c r="G48" s="75">
        <f t="shared" si="0"/>
        <v>63.093529878025429</v>
      </c>
      <c r="H48" s="75">
        <f t="shared" si="1"/>
        <v>155.19358846443976</v>
      </c>
      <c r="I48" s="75">
        <f t="shared" si="2"/>
        <v>218.28711834246519</v>
      </c>
      <c r="J48" s="73">
        <f t="shared" si="3"/>
        <v>2.4505166072707647E-3</v>
      </c>
      <c r="K48" s="73">
        <f t="shared" si="4"/>
        <v>2.4475165425192902E-3</v>
      </c>
      <c r="L48" s="73">
        <f t="shared" si="11"/>
        <v>2.4491231159938626E-3</v>
      </c>
      <c r="M48" s="73">
        <f t="shared" si="12"/>
        <v>97023.443341329519</v>
      </c>
      <c r="N48" s="73">
        <f t="shared" si="5"/>
        <v>237.62235788056569</v>
      </c>
      <c r="O48" s="73">
        <f t="shared" si="6"/>
        <v>31158.667411085309</v>
      </c>
      <c r="P48" s="73">
        <f t="shared" si="7"/>
        <v>733075.65694323531</v>
      </c>
      <c r="Q48" s="73">
        <f t="shared" si="10"/>
        <v>96904.632162389229</v>
      </c>
      <c r="R48" s="73">
        <f>SUM(Q48:$Q$102)</f>
        <v>3487387.5227861973</v>
      </c>
      <c r="S48" s="73">
        <f t="shared" si="8"/>
        <v>35.943761658896506</v>
      </c>
    </row>
    <row r="49" spans="1:31" ht="15" x14ac:dyDescent="0.25">
      <c r="A49" s="77">
        <v>47</v>
      </c>
      <c r="B49" s="64">
        <v>45927</v>
      </c>
      <c r="C49" s="64">
        <v>42964</v>
      </c>
      <c r="D49" s="64">
        <v>88891</v>
      </c>
      <c r="E49" s="127">
        <v>3.6831579546836779E-3</v>
      </c>
      <c r="F49" s="196">
        <v>1.6271852451392344E-3</v>
      </c>
      <c r="G49" s="75">
        <f t="shared" si="0"/>
        <v>69.910386872162064</v>
      </c>
      <c r="H49" s="75">
        <f t="shared" si="1"/>
        <v>169.15639538475727</v>
      </c>
      <c r="I49" s="75">
        <f t="shared" si="2"/>
        <v>239.06678225691934</v>
      </c>
      <c r="J49" s="73">
        <f t="shared" si="3"/>
        <v>2.6894374262514693E-3</v>
      </c>
      <c r="K49" s="73">
        <f t="shared" si="4"/>
        <v>2.6858241293877816E-3</v>
      </c>
      <c r="L49" s="73">
        <f t="shared" si="11"/>
        <v>2.6931736582783169E-3</v>
      </c>
      <c r="M49" s="73">
        <f t="shared" si="12"/>
        <v>96785.820983448953</v>
      </c>
      <c r="N49" s="73">
        <f t="shared" si="5"/>
        <v>260.66102356747433</v>
      </c>
      <c r="O49" s="73">
        <f t="shared" si="6"/>
        <v>30324.249754600252</v>
      </c>
      <c r="P49" s="73">
        <f t="shared" si="7"/>
        <v>701916.98953214998</v>
      </c>
      <c r="Q49" s="73">
        <f t="shared" si="10"/>
        <v>96655.490471665224</v>
      </c>
      <c r="R49" s="73">
        <f>SUM(Q49:$Q$102)</f>
        <v>3390482.8906238084</v>
      </c>
      <c r="S49" s="73">
        <f t="shared" si="8"/>
        <v>35.03078091576662</v>
      </c>
    </row>
    <row r="50" spans="1:31" ht="15" x14ac:dyDescent="0.25">
      <c r="A50" s="77">
        <v>48</v>
      </c>
      <c r="B50" s="64">
        <v>46037</v>
      </c>
      <c r="C50" s="64">
        <v>42837</v>
      </c>
      <c r="D50" s="64">
        <v>88874</v>
      </c>
      <c r="E50" s="127">
        <v>4.0730035657751025E-3</v>
      </c>
      <c r="F50" s="196">
        <v>1.8025216532286384E-3</v>
      </c>
      <c r="G50" s="75">
        <f t="shared" si="0"/>
        <v>77.214620059355184</v>
      </c>
      <c r="H50" s="75">
        <f t="shared" si="1"/>
        <v>187.50886515758839</v>
      </c>
      <c r="I50" s="75">
        <f t="shared" si="2"/>
        <v>264.72348521694357</v>
      </c>
      <c r="J50" s="73">
        <f t="shared" si="3"/>
        <v>2.9786381305774868E-3</v>
      </c>
      <c r="K50" s="73">
        <f t="shared" si="4"/>
        <v>2.9742063892974624E-3</v>
      </c>
      <c r="L50" s="73">
        <f t="shared" si="11"/>
        <v>2.9765185111638244E-3</v>
      </c>
      <c r="M50" s="73">
        <f t="shared" si="12"/>
        <v>96525.159959881479</v>
      </c>
      <c r="N50" s="73">
        <f t="shared" si="5"/>
        <v>287.30892541364301</v>
      </c>
      <c r="O50" s="73">
        <f t="shared" si="6"/>
        <v>29504.957350199125</v>
      </c>
      <c r="P50" s="73">
        <f t="shared" si="7"/>
        <v>671592.73977754975</v>
      </c>
      <c r="Q50" s="73">
        <f t="shared" si="10"/>
        <v>96381.505497174658</v>
      </c>
      <c r="R50" s="73">
        <f>SUM(Q50:$Q$102)</f>
        <v>3293827.4001521426</v>
      </c>
      <c r="S50" s="73">
        <f t="shared" si="8"/>
        <v>34.124029439797333</v>
      </c>
    </row>
    <row r="51" spans="1:31" ht="15" x14ac:dyDescent="0.25">
      <c r="A51" s="77">
        <v>49</v>
      </c>
      <c r="B51" s="64">
        <v>46223</v>
      </c>
      <c r="C51" s="64">
        <v>42740</v>
      </c>
      <c r="D51" s="64">
        <v>88963</v>
      </c>
      <c r="E51" s="127">
        <v>4.5329559819109562E-3</v>
      </c>
      <c r="F51" s="196">
        <v>1.9888549501855817E-3</v>
      </c>
      <c r="G51" s="75">
        <f t="shared" si="0"/>
        <v>85.003660570931757</v>
      </c>
      <c r="H51" s="75">
        <f t="shared" si="1"/>
        <v>209.52682435187012</v>
      </c>
      <c r="I51" s="75">
        <f t="shared" si="2"/>
        <v>294.53048492280186</v>
      </c>
      <c r="J51" s="73">
        <f t="shared" si="3"/>
        <v>3.3107076528759356E-3</v>
      </c>
      <c r="K51" s="73">
        <f t="shared" si="4"/>
        <v>3.3052333032845826E-3</v>
      </c>
      <c r="L51" s="73">
        <f t="shared" si="11"/>
        <v>3.3035017880896226E-3</v>
      </c>
      <c r="M51" s="73">
        <f t="shared" si="12"/>
        <v>96237.851034467836</v>
      </c>
      <c r="N51" s="73">
        <f t="shared" si="5"/>
        <v>317.92191297425597</v>
      </c>
      <c r="O51" s="73">
        <f t="shared" si="6"/>
        <v>28699.6441936343</v>
      </c>
      <c r="P51" s="73">
        <f t="shared" si="7"/>
        <v>642087.78242735064</v>
      </c>
      <c r="Q51" s="73">
        <f t="shared" si="10"/>
        <v>96078.890077980701</v>
      </c>
      <c r="R51" s="73">
        <f>SUM(Q51:$Q$102)</f>
        <v>3197445.8946549683</v>
      </c>
      <c r="S51" s="73">
        <f t="shared" si="8"/>
        <v>33.224410772740498</v>
      </c>
    </row>
    <row r="52" spans="1:31" ht="15" x14ac:dyDescent="0.25">
      <c r="A52" s="77">
        <v>50</v>
      </c>
      <c r="B52" s="64">
        <v>45618</v>
      </c>
      <c r="C52" s="64">
        <v>42996</v>
      </c>
      <c r="D52" s="64">
        <v>88614</v>
      </c>
      <c r="E52" s="127">
        <v>5.0463212828602529E-3</v>
      </c>
      <c r="F52" s="196">
        <v>2.1787484625919971E-3</v>
      </c>
      <c r="G52" s="75">
        <f t="shared" si="0"/>
        <v>93.677468897605507</v>
      </c>
      <c r="H52" s="75">
        <f t="shared" si="1"/>
        <v>230.20308428151901</v>
      </c>
      <c r="I52" s="75">
        <f t="shared" si="2"/>
        <v>323.88055317912449</v>
      </c>
      <c r="J52" s="73">
        <f t="shared" si="3"/>
        <v>3.6549591845433508E-3</v>
      </c>
      <c r="K52" s="73">
        <f t="shared" si="4"/>
        <v>3.6482879513929367E-3</v>
      </c>
      <c r="L52" s="73">
        <f t="shared" si="11"/>
        <v>3.6538727412410341E-3</v>
      </c>
      <c r="M52" s="73">
        <f t="shared" si="12"/>
        <v>95919.92912149358</v>
      </c>
      <c r="N52" s="73">
        <f t="shared" si="5"/>
        <v>350.47921435879834</v>
      </c>
      <c r="O52" s="73">
        <f t="shared" si="6"/>
        <v>27907.155968510342</v>
      </c>
      <c r="P52" s="73">
        <f t="shared" si="7"/>
        <v>613388.13823371625</v>
      </c>
      <c r="Q52" s="73">
        <f t="shared" si="10"/>
        <v>95744.689514314174</v>
      </c>
      <c r="R52" s="73">
        <f>SUM(Q52:$Q$102)</f>
        <v>3101367.0045769876</v>
      </c>
      <c r="S52" s="73">
        <f t="shared" si="8"/>
        <v>32.332874231472282</v>
      </c>
    </row>
    <row r="53" spans="1:31" ht="15" x14ac:dyDescent="0.25">
      <c r="A53" s="77">
        <v>51</v>
      </c>
      <c r="B53" s="64">
        <v>46352</v>
      </c>
      <c r="C53" s="64">
        <v>43096</v>
      </c>
      <c r="D53" s="64">
        <v>89448</v>
      </c>
      <c r="E53" s="127">
        <v>5.5852559139935023E-3</v>
      </c>
      <c r="F53" s="196">
        <v>2.3674946711397969E-3</v>
      </c>
      <c r="G53" s="75">
        <f t="shared" si="0"/>
        <v>102.02955034744069</v>
      </c>
      <c r="H53" s="75">
        <f t="shared" si="1"/>
        <v>258.88778212542684</v>
      </c>
      <c r="I53" s="75">
        <f t="shared" si="2"/>
        <v>360.91733247286754</v>
      </c>
      <c r="J53" s="73">
        <f t="shared" si="3"/>
        <v>4.034940216358863E-3</v>
      </c>
      <c r="K53" s="73">
        <f t="shared" si="4"/>
        <v>4.0268107826858524E-3</v>
      </c>
      <c r="L53" s="73">
        <f t="shared" si="11"/>
        <v>4.0124496356713892E-3</v>
      </c>
      <c r="M53" s="73">
        <f t="shared" si="12"/>
        <v>95569.449907134782</v>
      </c>
      <c r="N53" s="73">
        <f t="shared" si="5"/>
        <v>383.46760446119879</v>
      </c>
      <c r="O53" s="73">
        <f t="shared" si="6"/>
        <v>27127.011484908726</v>
      </c>
      <c r="P53" s="73">
        <f t="shared" si="7"/>
        <v>585480.98226520582</v>
      </c>
      <c r="Q53" s="73">
        <f t="shared" si="10"/>
        <v>95377.71610490419</v>
      </c>
      <c r="R53" s="73">
        <f>SUM(Q53:$Q$102)</f>
        <v>3005622.3150626733</v>
      </c>
      <c r="S53" s="73">
        <f t="shared" si="8"/>
        <v>31.449614055362343</v>
      </c>
    </row>
    <row r="54" spans="1:31" ht="15" x14ac:dyDescent="0.25">
      <c r="A54" s="77">
        <v>52</v>
      </c>
      <c r="B54" s="64">
        <v>47643</v>
      </c>
      <c r="C54" s="64">
        <v>45498</v>
      </c>
      <c r="D54" s="64">
        <v>93141</v>
      </c>
      <c r="E54" s="127">
        <v>6.1220010084962403E-3</v>
      </c>
      <c r="F54" s="196">
        <v>2.5559646839116617E-3</v>
      </c>
      <c r="G54" s="75">
        <f t="shared" si="0"/>
        <v>116.29128118861279</v>
      </c>
      <c r="H54" s="75">
        <f t="shared" si="1"/>
        <v>291.67049404778641</v>
      </c>
      <c r="I54" s="75">
        <f t="shared" si="2"/>
        <v>407.96177523639921</v>
      </c>
      <c r="J54" s="73">
        <f t="shared" si="3"/>
        <v>4.3800450417796587E-3</v>
      </c>
      <c r="K54" s="73">
        <f t="shared" si="4"/>
        <v>4.3704666342173626E-3</v>
      </c>
      <c r="L54" s="73">
        <f t="shared" si="11"/>
        <v>4.3720972609809046E-3</v>
      </c>
      <c r="M54" s="73">
        <f t="shared" si="12"/>
        <v>95185.982302673583</v>
      </c>
      <c r="N54" s="73">
        <f t="shared" si="5"/>
        <v>416.16237250929407</v>
      </c>
      <c r="O54" s="73">
        <f t="shared" si="6"/>
        <v>26359.186065911465</v>
      </c>
      <c r="P54" s="73">
        <f t="shared" si="7"/>
        <v>558353.97078029718</v>
      </c>
      <c r="Q54" s="73">
        <f t="shared" si="10"/>
        <v>94977.901116418943</v>
      </c>
      <c r="R54" s="73">
        <f>SUM(Q54:$Q$102)</f>
        <v>2910244.5989577691</v>
      </c>
      <c r="S54" s="73">
        <f t="shared" si="8"/>
        <v>30.574298111498567</v>
      </c>
    </row>
    <row r="55" spans="1:31" ht="15" x14ac:dyDescent="0.25">
      <c r="A55" s="77">
        <v>53</v>
      </c>
      <c r="B55" s="64">
        <v>46982</v>
      </c>
      <c r="C55" s="64">
        <v>44838</v>
      </c>
      <c r="D55" s="64">
        <v>91820</v>
      </c>
      <c r="E55" s="127">
        <v>6.6419232165604077E-3</v>
      </c>
      <c r="F55" s="196">
        <v>2.7509969394319384E-3</v>
      </c>
      <c r="G55" s="75">
        <f t="shared" si="0"/>
        <v>123.34920077024925</v>
      </c>
      <c r="H55" s="75">
        <f t="shared" si="1"/>
        <v>312.0508365604411</v>
      </c>
      <c r="I55" s="75">
        <f t="shared" si="2"/>
        <v>435.40003733069034</v>
      </c>
      <c r="J55" s="73">
        <f t="shared" si="3"/>
        <v>4.7418867058450264E-3</v>
      </c>
      <c r="K55" s="73">
        <f t="shared" si="4"/>
        <v>4.7306617106401827E-3</v>
      </c>
      <c r="L55" s="73">
        <f t="shared" si="11"/>
        <v>4.7333339233906983E-3</v>
      </c>
      <c r="M55" s="73">
        <f t="shared" si="12"/>
        <v>94769.819930164289</v>
      </c>
      <c r="N55" s="73">
        <f t="shared" si="5"/>
        <v>448.57720358906954</v>
      </c>
      <c r="O55" s="73">
        <f t="shared" si="6"/>
        <v>25603.845015327814</v>
      </c>
      <c r="P55" s="73">
        <f t="shared" si="7"/>
        <v>531994.78471438563</v>
      </c>
      <c r="Q55" s="73">
        <f t="shared" si="10"/>
        <v>94545.531328369747</v>
      </c>
      <c r="R55" s="73">
        <f>SUM(Q55:$Q$102)</f>
        <v>2815266.6978413505</v>
      </c>
      <c r="S55" s="73">
        <f t="shared" si="8"/>
        <v>29.706363269613846</v>
      </c>
    </row>
    <row r="56" spans="1:31" ht="15" x14ac:dyDescent="0.25">
      <c r="A56" s="77">
        <v>54</v>
      </c>
      <c r="B56" s="64">
        <v>46625</v>
      </c>
      <c r="C56" s="64">
        <v>44249</v>
      </c>
      <c r="D56" s="64">
        <v>90874</v>
      </c>
      <c r="E56" s="127">
        <v>7.1513695103395496E-3</v>
      </c>
      <c r="F56" s="196">
        <v>2.9632491041355733E-3</v>
      </c>
      <c r="G56" s="75">
        <f t="shared" si="0"/>
        <v>131.12080960889497</v>
      </c>
      <c r="H56" s="75">
        <f t="shared" si="1"/>
        <v>333.43260341958148</v>
      </c>
      <c r="I56" s="75">
        <f t="shared" si="2"/>
        <v>464.55341302847648</v>
      </c>
      <c r="J56" s="73">
        <f t="shared" si="3"/>
        <v>5.1120607987815711E-3</v>
      </c>
      <c r="K56" s="73">
        <f t="shared" si="4"/>
        <v>5.0990164532714877E-3</v>
      </c>
      <c r="L56" s="73">
        <f t="shared" si="11"/>
        <v>5.0902634513333277E-3</v>
      </c>
      <c r="M56" s="73">
        <f t="shared" si="12"/>
        <v>94321.242726575219</v>
      </c>
      <c r="N56" s="73">
        <f t="shared" si="5"/>
        <v>480.11997453542426</v>
      </c>
      <c r="O56" s="73">
        <f t="shared" si="6"/>
        <v>24861.125333802462</v>
      </c>
      <c r="P56" s="73">
        <f t="shared" si="7"/>
        <v>506390.93969905749</v>
      </c>
      <c r="Q56" s="73">
        <f t="shared" si="10"/>
        <v>94081.182739307507</v>
      </c>
      <c r="R56" s="73">
        <f>SUM(Q56:$Q$102)</f>
        <v>2720721.1665129811</v>
      </c>
      <c r="S56" s="73">
        <f t="shared" si="8"/>
        <v>28.84526420416227</v>
      </c>
    </row>
    <row r="57" spans="1:31" ht="15" x14ac:dyDescent="0.25">
      <c r="A57" s="77">
        <v>55</v>
      </c>
      <c r="B57" s="64">
        <v>45981</v>
      </c>
      <c r="C57" s="64">
        <v>43856</v>
      </c>
      <c r="D57" s="64">
        <v>89837</v>
      </c>
      <c r="E57" s="127">
        <v>7.6761597278409387E-3</v>
      </c>
      <c r="F57" s="196">
        <v>3.2036695381012915E-3</v>
      </c>
      <c r="G57" s="75">
        <f t="shared" si="0"/>
        <v>140.50013126297023</v>
      </c>
      <c r="H57" s="75">
        <f t="shared" si="1"/>
        <v>352.95750044585418</v>
      </c>
      <c r="I57" s="75">
        <f t="shared" si="2"/>
        <v>493.45763170882441</v>
      </c>
      <c r="J57" s="73">
        <f t="shared" si="3"/>
        <v>5.4928106649690485E-3</v>
      </c>
      <c r="K57" s="73">
        <f t="shared" si="4"/>
        <v>5.4777527631514333E-3</v>
      </c>
      <c r="L57" s="73">
        <f t="shared" si="11"/>
        <v>5.4739995873170078E-3</v>
      </c>
      <c r="M57" s="73">
        <f t="shared" si="12"/>
        <v>93841.122752039795</v>
      </c>
      <c r="N57" s="73">
        <f t="shared" si="5"/>
        <v>513.68626721802866</v>
      </c>
      <c r="O57" s="73">
        <f t="shared" si="6"/>
        <v>24131.293323079804</v>
      </c>
      <c r="P57" s="73">
        <f t="shared" si="7"/>
        <v>481529.81436525506</v>
      </c>
      <c r="Q57" s="73">
        <f t="shared" si="10"/>
        <v>93584.279618430781</v>
      </c>
      <c r="R57" s="73">
        <f>SUM(Q57:$Q$102)</f>
        <v>2626639.9837736739</v>
      </c>
      <c r="S57" s="73">
        <f t="shared" si="8"/>
        <v>27.990287272181849</v>
      </c>
    </row>
    <row r="58" spans="1:31" ht="15" x14ac:dyDescent="0.25">
      <c r="A58" s="77">
        <v>56</v>
      </c>
      <c r="B58" s="64">
        <v>44122</v>
      </c>
      <c r="C58" s="64">
        <v>43190</v>
      </c>
      <c r="D58" s="64">
        <v>87312</v>
      </c>
      <c r="E58" s="127">
        <v>8.2523521942285856E-3</v>
      </c>
      <c r="F58" s="196">
        <v>3.4799819661863948E-3</v>
      </c>
      <c r="G58" s="75">
        <f t="shared" si="0"/>
        <v>150.3004211195904</v>
      </c>
      <c r="H58" s="75">
        <f t="shared" si="1"/>
        <v>364.11028351375364</v>
      </c>
      <c r="I58" s="75">
        <f t="shared" si="2"/>
        <v>514.41070463334404</v>
      </c>
      <c r="J58" s="73">
        <f t="shared" si="3"/>
        <v>5.8916380867846804E-3</v>
      </c>
      <c r="K58" s="73">
        <f t="shared" si="4"/>
        <v>5.8743164214678512E-3</v>
      </c>
      <c r="L58" s="73">
        <f t="shared" si="11"/>
        <v>5.8893650060882442E-3</v>
      </c>
      <c r="M58" s="73">
        <f t="shared" si="12"/>
        <v>93327.436484821766</v>
      </c>
      <c r="N58" s="73">
        <f t="shared" si="5"/>
        <v>549.63933854163042</v>
      </c>
      <c r="O58" s="73">
        <f t="shared" si="6"/>
        <v>23413.852325256426</v>
      </c>
      <c r="P58" s="73">
        <f t="shared" si="7"/>
        <v>457398.5210421753</v>
      </c>
      <c r="Q58" s="73">
        <f t="shared" si="10"/>
        <v>93052.616815550951</v>
      </c>
      <c r="R58" s="73">
        <f>SUM(Q58:$Q$102)</f>
        <v>2533055.704155243</v>
      </c>
      <c r="S58" s="73">
        <f t="shared" si="8"/>
        <v>27.141597364749266</v>
      </c>
    </row>
    <row r="59" spans="1:31" ht="15" x14ac:dyDescent="0.25">
      <c r="A59" s="77">
        <v>57</v>
      </c>
      <c r="B59" s="64">
        <v>43839</v>
      </c>
      <c r="C59" s="64">
        <v>42808</v>
      </c>
      <c r="D59" s="64">
        <v>86647</v>
      </c>
      <c r="E59" s="127">
        <v>8.9143642706142959E-3</v>
      </c>
      <c r="F59" s="196">
        <v>3.7941868817598498E-3</v>
      </c>
      <c r="G59" s="75">
        <f t="shared" si="0"/>
        <v>162.42155203437565</v>
      </c>
      <c r="H59" s="75">
        <f t="shared" si="1"/>
        <v>390.79681525946012</v>
      </c>
      <c r="I59" s="75">
        <f t="shared" si="2"/>
        <v>553.21836729383574</v>
      </c>
      <c r="J59" s="73">
        <f t="shared" si="3"/>
        <v>6.384737697714124E-3</v>
      </c>
      <c r="K59" s="73">
        <f t="shared" si="4"/>
        <v>6.3643985696670846E-3</v>
      </c>
      <c r="L59" s="73">
        <f t="shared" si="11"/>
        <v>6.3580401133846113E-3</v>
      </c>
      <c r="M59" s="73">
        <f t="shared" si="12"/>
        <v>92777.797146280136</v>
      </c>
      <c r="N59" s="73">
        <f t="shared" si="5"/>
        <v>589.88495588750811</v>
      </c>
      <c r="O59" s="73">
        <f t="shared" si="6"/>
        <v>22708.253270940826</v>
      </c>
      <c r="P59" s="73">
        <f t="shared" si="7"/>
        <v>433984.66871691885</v>
      </c>
      <c r="Q59" s="73">
        <f t="shared" si="10"/>
        <v>92482.854668336382</v>
      </c>
      <c r="R59" s="73">
        <f>SUM(Q59:$Q$102)</f>
        <v>2440003.0873396918</v>
      </c>
      <c r="S59" s="73">
        <f t="shared" si="8"/>
        <v>26.299428983990726</v>
      </c>
    </row>
    <row r="60" spans="1:31" x14ac:dyDescent="0.3">
      <c r="A60" s="77">
        <v>58</v>
      </c>
      <c r="B60" s="64">
        <v>40691</v>
      </c>
      <c r="C60" s="64">
        <v>40757</v>
      </c>
      <c r="D60" s="64">
        <v>81448</v>
      </c>
      <c r="E60" s="127">
        <v>9.6849164078777524E-3</v>
      </c>
      <c r="F60" s="196">
        <v>4.1417515270349894E-3</v>
      </c>
      <c r="G60" s="75">
        <f t="shared" si="0"/>
        <v>168.80536698736506</v>
      </c>
      <c r="H60" s="75">
        <f t="shared" si="1"/>
        <v>394.08893355295362</v>
      </c>
      <c r="I60" s="75">
        <f t="shared" si="2"/>
        <v>562.89430054031868</v>
      </c>
      <c r="J60" s="73">
        <f t="shared" si="3"/>
        <v>6.9110880628169957E-3</v>
      </c>
      <c r="K60" s="73">
        <f t="shared" si="4"/>
        <v>6.887261414663004E-3</v>
      </c>
      <c r="L60" s="73">
        <f t="shared" si="11"/>
        <v>6.8959087378362679E-3</v>
      </c>
      <c r="M60" s="73">
        <f t="shared" si="12"/>
        <v>92187.912190392628</v>
      </c>
      <c r="N60" s="73">
        <f t="shared" si="5"/>
        <v>635.71942919661524</v>
      </c>
      <c r="O60" s="73">
        <f t="shared" si="6"/>
        <v>22013.534912916377</v>
      </c>
      <c r="P60" s="73">
        <f t="shared" si="7"/>
        <v>411276.415445978</v>
      </c>
      <c r="Q60" s="73">
        <f t="shared" si="10"/>
        <v>91870.05247579432</v>
      </c>
      <c r="R60" s="73">
        <f>SUM(Q60:$Q$102)</f>
        <v>2347520.2326713554</v>
      </c>
      <c r="S60" s="73">
        <f t="shared" si="8"/>
        <v>25.464512395324672</v>
      </c>
      <c r="T60" s="73"/>
      <c r="U60" s="73"/>
      <c r="V60" s="73"/>
      <c r="W60" s="73"/>
      <c r="X60" s="73"/>
      <c r="Y60" s="73" t="s">
        <v>22</v>
      </c>
      <c r="Z60" s="73"/>
      <c r="AA60" s="73"/>
      <c r="AB60" s="73"/>
      <c r="AC60" s="73"/>
      <c r="AD60" s="73"/>
      <c r="AE60" s="85"/>
    </row>
    <row r="61" spans="1:31" ht="15" x14ac:dyDescent="0.25">
      <c r="A61" s="77">
        <v>59</v>
      </c>
      <c r="B61" s="64">
        <v>37922</v>
      </c>
      <c r="C61" s="64">
        <v>38321</v>
      </c>
      <c r="D61" s="64">
        <v>76243</v>
      </c>
      <c r="E61" s="127">
        <v>1.0569174588817501E-2</v>
      </c>
      <c r="F61" s="196">
        <v>4.5129743965334852E-3</v>
      </c>
      <c r="G61" s="75">
        <f t="shared" si="0"/>
        <v>172.94169184955967</v>
      </c>
      <c r="H61" s="75">
        <f t="shared" si="1"/>
        <v>400.80423875713728</v>
      </c>
      <c r="I61" s="75">
        <f t="shared" si="2"/>
        <v>573.7459306066969</v>
      </c>
      <c r="J61" s="73">
        <f t="shared" si="3"/>
        <v>7.5252276354117352E-3</v>
      </c>
      <c r="K61" s="73">
        <f t="shared" si="4"/>
        <v>7.4969840009280198E-3</v>
      </c>
      <c r="L61" s="73">
        <f t="shared" si="11"/>
        <v>7.5036282216631557E-3</v>
      </c>
      <c r="M61" s="73">
        <f t="shared" si="12"/>
        <v>91552.192761196013</v>
      </c>
      <c r="N61" s="73">
        <f t="shared" si="5"/>
        <v>686.97361735806044</v>
      </c>
      <c r="O61" s="73">
        <f t="shared" si="6"/>
        <v>21328.518619668037</v>
      </c>
      <c r="P61" s="73">
        <f t="shared" si="7"/>
        <v>389262.88053306163</v>
      </c>
      <c r="Q61" s="73">
        <f t="shared" si="10"/>
        <v>91208.70595251699</v>
      </c>
      <c r="R61" s="73">
        <f>SUM(Q61:$Q$102)</f>
        <v>2255650.1801955616</v>
      </c>
      <c r="S61" s="73">
        <f t="shared" si="8"/>
        <v>24.637860789191375</v>
      </c>
      <c r="T61" s="73" t="s">
        <v>23</v>
      </c>
      <c r="U61" s="73" t="s">
        <v>24</v>
      </c>
      <c r="V61" s="73" t="s">
        <v>25</v>
      </c>
      <c r="W61" s="73" t="s">
        <v>26</v>
      </c>
      <c r="X61" s="73" t="s">
        <v>27</v>
      </c>
      <c r="Y61" s="73" t="s">
        <v>28</v>
      </c>
      <c r="Z61" s="73" t="s">
        <v>29</v>
      </c>
      <c r="AA61" s="73" t="s">
        <v>30</v>
      </c>
      <c r="AB61" s="73" t="s">
        <v>31</v>
      </c>
      <c r="AC61" s="73" t="s">
        <v>32</v>
      </c>
      <c r="AD61" s="73" t="s">
        <v>33</v>
      </c>
      <c r="AE61" s="85" t="s">
        <v>34</v>
      </c>
    </row>
    <row r="62" spans="1:31" ht="15" x14ac:dyDescent="0.25">
      <c r="A62" s="77">
        <v>60</v>
      </c>
      <c r="B62" s="64">
        <v>35352</v>
      </c>
      <c r="C62" s="64">
        <v>35954</v>
      </c>
      <c r="D62" s="64">
        <v>71306</v>
      </c>
      <c r="E62" s="127">
        <v>1.1554259402965257E-2</v>
      </c>
      <c r="F62" s="196">
        <v>4.8965527422677093E-3</v>
      </c>
      <c r="G62" s="75">
        <f t="shared" si="0"/>
        <v>176.05065729549321</v>
      </c>
      <c r="H62" s="75">
        <f t="shared" si="1"/>
        <v>408.4661784136278</v>
      </c>
      <c r="I62" s="75">
        <f t="shared" si="2"/>
        <v>584.51683570912098</v>
      </c>
      <c r="J62" s="73">
        <f t="shared" si="3"/>
        <v>8.197302270624084E-3</v>
      </c>
      <c r="K62" s="73">
        <f t="shared" si="4"/>
        <v>8.1637960045366498E-3</v>
      </c>
      <c r="L62" s="73">
        <f t="shared" si="11"/>
        <v>8.161325517656956E-3</v>
      </c>
      <c r="M62" s="73">
        <f t="shared" si="12"/>
        <v>90865.219143837952</v>
      </c>
      <c r="N62" s="73">
        <f t="shared" si="5"/>
        <v>741.58063166608918</v>
      </c>
      <c r="O62" s="73">
        <f t="shared" si="6"/>
        <v>20652.173019929003</v>
      </c>
      <c r="P62" s="73">
        <f t="shared" si="7"/>
        <v>367934.36191339354</v>
      </c>
      <c r="Q62" s="73">
        <f t="shared" si="10"/>
        <v>90494.428828004908</v>
      </c>
      <c r="R62" s="73">
        <f>SUM(Q62:$Q$102)</f>
        <v>2164441.4742430439</v>
      </c>
      <c r="S62" s="73">
        <f t="shared" si="8"/>
        <v>23.820351666315506</v>
      </c>
      <c r="T62" s="73"/>
      <c r="U62" s="73">
        <f>MIN(U78:U87)</f>
        <v>2.672565943134253E-3</v>
      </c>
      <c r="V62" s="73"/>
      <c r="W62" s="73">
        <f>1-K62</f>
        <v>0.99183620399546335</v>
      </c>
      <c r="X62" s="73">
        <f>LN(W62)</f>
        <v>-8.1973022706240597E-3</v>
      </c>
      <c r="Y62" s="73">
        <f>SUM(X62:X69)</f>
        <v>-8.6621105956106073E-2</v>
      </c>
      <c r="Z62" s="73">
        <f>SUM(X70:X77)</f>
        <v>-0.16912561792982805</v>
      </c>
      <c r="AA62" s="73">
        <f>SUM(X78:X85)</f>
        <v>-0.39223371956021591</v>
      </c>
      <c r="AB62" s="73">
        <f>(AA62-Z62)/(Z62-Y62)</f>
        <v>2.7041927319253602</v>
      </c>
      <c r="AC62" s="73">
        <f>(Y62-(Z62-Y62)/(AB62-1))/8</f>
        <v>-4.7760551086881405E-3</v>
      </c>
      <c r="AD62" s="73">
        <f>AB62^(1/8)</f>
        <v>1.1324126317370133</v>
      </c>
      <c r="AE62" s="85">
        <f>(AD62-1)*(Z62-Y62)/(AD62^60*(AB62-1)^2)</f>
        <v>-2.1631537586018432E-6</v>
      </c>
    </row>
    <row r="63" spans="1:31" ht="15" x14ac:dyDescent="0.25">
      <c r="A63" s="77">
        <v>61</v>
      </c>
      <c r="B63" s="64">
        <v>33813</v>
      </c>
      <c r="C63" s="64">
        <v>34713</v>
      </c>
      <c r="D63" s="64">
        <v>68526</v>
      </c>
      <c r="E63" s="127">
        <v>1.2614674587000618E-2</v>
      </c>
      <c r="F63" s="196">
        <v>5.2844726816442629E-3</v>
      </c>
      <c r="G63" s="75">
        <f t="shared" si="0"/>
        <v>183.4399001979173</v>
      </c>
      <c r="H63" s="75">
        <f t="shared" si="1"/>
        <v>426.53999181025188</v>
      </c>
      <c r="I63" s="75">
        <f t="shared" si="2"/>
        <v>609.97989200816914</v>
      </c>
      <c r="J63" s="73">
        <f t="shared" si="3"/>
        <v>8.9014372939930711E-3</v>
      </c>
      <c r="K63" s="73">
        <f t="shared" si="4"/>
        <v>8.8619367916803471E-3</v>
      </c>
      <c r="L63" s="73">
        <f t="shared" si="11"/>
        <v>8.8518516151358407E-3</v>
      </c>
      <c r="M63" s="73">
        <f t="shared" si="12"/>
        <v>90123.638512171863</v>
      </c>
      <c r="N63" s="73">
        <f t="shared" si="5"/>
        <v>797.76107512587623</v>
      </c>
      <c r="O63" s="73">
        <f t="shared" si="6"/>
        <v>19984.023330015989</v>
      </c>
      <c r="P63" s="73">
        <f t="shared" si="7"/>
        <v>347282.18889346451</v>
      </c>
      <c r="Q63" s="73">
        <f t="shared" si="10"/>
        <v>89724.757974608918</v>
      </c>
      <c r="R63" s="73">
        <f>SUM(Q63:$Q$102)</f>
        <v>2073947.0454150378</v>
      </c>
      <c r="S63" s="73">
        <f t="shared" si="8"/>
        <v>23.012242732908923</v>
      </c>
      <c r="T63" s="73"/>
      <c r="U63" s="73"/>
      <c r="V63" s="73"/>
      <c r="W63" s="73">
        <f t="shared" ref="W63:W102" si="13">1-K63</f>
        <v>0.99113806320831965</v>
      </c>
      <c r="X63" s="73">
        <f t="shared" ref="X63:X79" si="14">LN(W63)</f>
        <v>-8.9014372939931335E-3</v>
      </c>
      <c r="Y63" s="73"/>
      <c r="Z63" s="73"/>
      <c r="AA63" s="73"/>
      <c r="AB63" s="73"/>
      <c r="AC63" s="73"/>
      <c r="AD63" s="73"/>
      <c r="AE63" s="85"/>
    </row>
    <row r="64" spans="1:31" ht="15" x14ac:dyDescent="0.25">
      <c r="A64" s="77">
        <v>62</v>
      </c>
      <c r="B64" s="64">
        <v>32684</v>
      </c>
      <c r="C64" s="64">
        <v>34075</v>
      </c>
      <c r="D64" s="64">
        <v>66759</v>
      </c>
      <c r="E64" s="127">
        <v>1.3722734294262013E-2</v>
      </c>
      <c r="F64" s="196">
        <v>5.6764990798360334E-3</v>
      </c>
      <c r="G64" s="75">
        <f t="shared" si="0"/>
        <v>193.42670614541285</v>
      </c>
      <c r="H64" s="75">
        <f t="shared" si="1"/>
        <v>448.5138476736596</v>
      </c>
      <c r="I64" s="75">
        <f t="shared" si="2"/>
        <v>641.94055381907242</v>
      </c>
      <c r="J64" s="73">
        <f t="shared" si="3"/>
        <v>9.6157904375301067E-3</v>
      </c>
      <c r="K64" s="73">
        <f t="shared" si="4"/>
        <v>9.5697065539371851E-3</v>
      </c>
      <c r="L64" s="73">
        <f t="shared" si="11"/>
        <v>9.5638961670078976E-3</v>
      </c>
      <c r="M64" s="73">
        <f t="shared" si="12"/>
        <v>89325.877437045987</v>
      </c>
      <c r="N64" s="73">
        <f t="shared" si="5"/>
        <v>854.30341683478036</v>
      </c>
      <c r="O64" s="73">
        <f t="shared" si="6"/>
        <v>19324.027044707593</v>
      </c>
      <c r="P64" s="73">
        <f t="shared" si="7"/>
        <v>327298.16556344857</v>
      </c>
      <c r="Q64" s="73">
        <f t="shared" si="10"/>
        <v>88898.725728628604</v>
      </c>
      <c r="R64" s="73">
        <f>SUM(Q64:$Q$102)</f>
        <v>1984222.287440429</v>
      </c>
      <c r="S64" s="73">
        <f t="shared" si="8"/>
        <v>22.213297471819914</v>
      </c>
      <c r="T64" s="73"/>
      <c r="U64" s="73"/>
      <c r="V64" s="73"/>
      <c r="W64" s="73">
        <f t="shared" si="13"/>
        <v>0.99043029344606281</v>
      </c>
      <c r="X64" s="73">
        <f t="shared" si="14"/>
        <v>-9.6157904375301518E-3</v>
      </c>
      <c r="Y64" s="73"/>
      <c r="Z64" s="73"/>
      <c r="AA64" s="73"/>
      <c r="AB64" s="73"/>
      <c r="AC64" s="73"/>
      <c r="AD64" s="73"/>
      <c r="AE64" s="85"/>
    </row>
    <row r="65" spans="1:31" ht="15" x14ac:dyDescent="0.25">
      <c r="A65" s="77">
        <v>63</v>
      </c>
      <c r="B65" s="64">
        <v>30449</v>
      </c>
      <c r="C65" s="64">
        <v>32474</v>
      </c>
      <c r="D65" s="64">
        <v>62923</v>
      </c>
      <c r="E65" s="127">
        <v>1.4860655763492121E-2</v>
      </c>
      <c r="F65" s="196">
        <v>6.082560057671724E-3</v>
      </c>
      <c r="G65" s="75">
        <f t="shared" si="0"/>
        <v>197.52505531283157</v>
      </c>
      <c r="H65" s="75">
        <f t="shared" si="1"/>
        <v>452.49210734257156</v>
      </c>
      <c r="I65" s="75">
        <f t="shared" si="2"/>
        <v>650.01716265540313</v>
      </c>
      <c r="J65" s="73">
        <f t="shared" si="3"/>
        <v>1.0330358734570874E-2</v>
      </c>
      <c r="K65" s="73">
        <f t="shared" si="4"/>
        <v>1.0277183841538529E-2</v>
      </c>
      <c r="L65" s="73">
        <f t="shared" si="11"/>
        <v>1.028260269697873E-2</v>
      </c>
      <c r="M65" s="73">
        <f t="shared" si="12"/>
        <v>88471.574020211207</v>
      </c>
      <c r="N65" s="73">
        <f t="shared" si="5"/>
        <v>909.7180456261849</v>
      </c>
      <c r="O65" s="73">
        <f t="shared" si="6"/>
        <v>18672.40395758396</v>
      </c>
      <c r="P65" s="73">
        <f t="shared" si="7"/>
        <v>307974.13851874089</v>
      </c>
      <c r="Q65" s="73">
        <f t="shared" si="10"/>
        <v>88016.714997398114</v>
      </c>
      <c r="R65" s="73">
        <f>SUM(Q65:$Q$102)</f>
        <v>1895323.5617118003</v>
      </c>
      <c r="S65" s="73">
        <f t="shared" si="8"/>
        <v>21.422966446587875</v>
      </c>
      <c r="T65" s="73"/>
      <c r="U65" s="73"/>
      <c r="V65" s="73"/>
      <c r="W65" s="73">
        <f t="shared" si="13"/>
        <v>0.98972281615846147</v>
      </c>
      <c r="X65" s="73">
        <f t="shared" si="14"/>
        <v>-1.0330358734570841E-2</v>
      </c>
      <c r="Y65" s="73"/>
      <c r="Z65" s="73"/>
      <c r="AA65" s="73"/>
      <c r="AB65" s="73"/>
      <c r="AC65" s="73"/>
      <c r="AD65" s="73"/>
      <c r="AE65" s="85"/>
    </row>
    <row r="66" spans="1:31" ht="15" x14ac:dyDescent="0.25">
      <c r="A66" s="77">
        <v>64</v>
      </c>
      <c r="B66" s="64">
        <v>30247</v>
      </c>
      <c r="C66" s="64">
        <v>32458</v>
      </c>
      <c r="D66" s="64">
        <v>62705</v>
      </c>
      <c r="E66" s="127">
        <v>1.602947867807664E-2</v>
      </c>
      <c r="F66" s="196">
        <v>6.5223542791194855E-3</v>
      </c>
      <c r="G66" s="75">
        <f t="shared" si="0"/>
        <v>211.70257519166026</v>
      </c>
      <c r="H66" s="75">
        <f t="shared" si="1"/>
        <v>484.84364157578415</v>
      </c>
      <c r="I66" s="75">
        <f t="shared" si="2"/>
        <v>696.54621676744443</v>
      </c>
      <c r="J66" s="73">
        <f t="shared" si="3"/>
        <v>1.1108304230403388E-2</v>
      </c>
      <c r="K66" s="73">
        <f t="shared" si="4"/>
        <v>1.1046834836413222E-2</v>
      </c>
      <c r="L66" s="73">
        <f t="shared" si="11"/>
        <v>1.1023172226588489E-2</v>
      </c>
      <c r="M66" s="73">
        <f t="shared" si="12"/>
        <v>87561.855974585022</v>
      </c>
      <c r="N66" s="73">
        <f t="shared" si="5"/>
        <v>965.20941888757807</v>
      </c>
      <c r="O66" s="73">
        <f t="shared" si="6"/>
        <v>18029.661508576221</v>
      </c>
      <c r="P66" s="73">
        <f t="shared" si="7"/>
        <v>289301.73456115695</v>
      </c>
      <c r="Q66" s="73">
        <f t="shared" si="10"/>
        <v>87079.25126514124</v>
      </c>
      <c r="R66" s="73">
        <f>SUM(Q66:$Q$102)</f>
        <v>1807306.8467144021</v>
      </c>
      <c r="S66" s="73">
        <f t="shared" si="8"/>
        <v>20.640344206945272</v>
      </c>
      <c r="T66" s="73"/>
      <c r="U66" s="73"/>
      <c r="V66" s="73"/>
      <c r="W66" s="73">
        <f t="shared" si="13"/>
        <v>0.98895316516358678</v>
      </c>
      <c r="X66" s="73">
        <f t="shared" si="14"/>
        <v>-1.1108304230403328E-2</v>
      </c>
      <c r="Y66" s="73"/>
      <c r="Z66" s="73"/>
      <c r="AA66" s="73"/>
      <c r="AB66" s="73"/>
      <c r="AC66" s="73"/>
      <c r="AD66" s="73"/>
      <c r="AE66" s="85"/>
    </row>
    <row r="67" spans="1:31" ht="15" x14ac:dyDescent="0.25">
      <c r="A67" s="77">
        <v>65</v>
      </c>
      <c r="B67" s="64">
        <v>30495</v>
      </c>
      <c r="C67" s="64">
        <v>33726</v>
      </c>
      <c r="D67" s="64">
        <v>64221</v>
      </c>
      <c r="E67" s="127">
        <v>1.7251137437557375E-2</v>
      </c>
      <c r="F67" s="196">
        <v>7.0228008908003814E-3</v>
      </c>
      <c r="G67" s="75">
        <f t="shared" ref="G67:G102" si="15">C67*F67</f>
        <v>236.85098284313366</v>
      </c>
      <c r="H67" s="75">
        <f t="shared" ref="H67:H102" si="16">B67*E67</f>
        <v>526.07343615831212</v>
      </c>
      <c r="I67" s="75">
        <f t="shared" ref="I67:I102" si="17">G67+H67</f>
        <v>762.92441900144581</v>
      </c>
      <c r="J67" s="73">
        <f t="shared" ref="J67:J101" si="18">I67/D67</f>
        <v>1.1879672054334966E-2</v>
      </c>
      <c r="K67" s="73">
        <f t="shared" ref="K67:K102" si="19">1-($W$2^((-1)*J67))</f>
        <v>1.1809387345350641E-2</v>
      </c>
      <c r="L67" s="73">
        <f t="shared" si="11"/>
        <v>1.1818440799762454E-2</v>
      </c>
      <c r="M67" s="73">
        <f t="shared" si="12"/>
        <v>86596.646555697444</v>
      </c>
      <c r="N67" s="73">
        <f t="shared" ref="N67:N102" si="20">M67-M68</f>
        <v>1023.4373407764651</v>
      </c>
      <c r="O67" s="73">
        <f t="shared" ref="O67:O102" si="21">M67*$W$3^A67</f>
        <v>17396.017019102532</v>
      </c>
      <c r="P67" s="73">
        <f t="shared" ref="P67:P102" si="22">SUM(O67:O167)</f>
        <v>271272.0730525807</v>
      </c>
      <c r="Q67" s="73">
        <f t="shared" si="10"/>
        <v>86084.927885309211</v>
      </c>
      <c r="R67" s="73">
        <f>SUM(Q67:$Q$102)</f>
        <v>1720227.5954492607</v>
      </c>
      <c r="S67" s="73">
        <f t="shared" ref="S67:S102" si="23">R67/M67</f>
        <v>19.864829226878207</v>
      </c>
      <c r="T67" s="73"/>
      <c r="U67" s="73"/>
      <c r="V67" s="73"/>
      <c r="W67" s="73">
        <f t="shared" si="13"/>
        <v>0.98819061265464936</v>
      </c>
      <c r="X67" s="73">
        <f t="shared" si="14"/>
        <v>-1.1879672054334994E-2</v>
      </c>
      <c r="Y67" s="73"/>
      <c r="Z67" s="73"/>
      <c r="AA67" s="73"/>
      <c r="AB67" s="73"/>
      <c r="AC67" s="73"/>
      <c r="AD67" s="73"/>
      <c r="AE67" s="85"/>
    </row>
    <row r="68" spans="1:31" ht="15" x14ac:dyDescent="0.25">
      <c r="A68" s="77">
        <v>66</v>
      </c>
      <c r="B68" s="64">
        <v>30803</v>
      </c>
      <c r="C68" s="64">
        <v>34527</v>
      </c>
      <c r="D68" s="64">
        <v>65330</v>
      </c>
      <c r="E68" s="127">
        <v>1.856332790361653E-2</v>
      </c>
      <c r="F68" s="196">
        <v>7.6145969138310199E-3</v>
      </c>
      <c r="G68" s="75">
        <f t="shared" si="15"/>
        <v>262.90918764384361</v>
      </c>
      <c r="H68" s="75">
        <f t="shared" si="16"/>
        <v>571.80618941509999</v>
      </c>
      <c r="I68" s="75">
        <f t="shared" si="17"/>
        <v>834.71537705894366</v>
      </c>
      <c r="J68" s="73">
        <f t="shared" si="18"/>
        <v>1.2776907654353952E-2</v>
      </c>
      <c r="K68" s="73">
        <f t="shared" si="19"/>
        <v>1.2695629499169248E-2</v>
      </c>
      <c r="L68" s="73">
        <f t="shared" si="11"/>
        <v>1.2707806197595577E-2</v>
      </c>
      <c r="M68" s="73">
        <f t="shared" si="12"/>
        <v>85573.209214920978</v>
      </c>
      <c r="N68" s="73">
        <f t="shared" si="20"/>
        <v>1087.4477584095148</v>
      </c>
      <c r="O68" s="73">
        <f t="shared" si="21"/>
        <v>16771.144606644495</v>
      </c>
      <c r="P68" s="73">
        <f t="shared" si="22"/>
        <v>253876.05603347838</v>
      </c>
      <c r="Q68" s="73">
        <f t="shared" ref="Q68:Q101" si="24">AVERAGEA(M68:M69)</f>
        <v>85029.485335716221</v>
      </c>
      <c r="R68" s="73">
        <f>SUM(Q68:$Q$102)</f>
        <v>1634142.6675639516</v>
      </c>
      <c r="S68" s="73">
        <f t="shared" si="23"/>
        <v>19.096428456477874</v>
      </c>
      <c r="T68" s="73"/>
      <c r="U68" s="73"/>
      <c r="V68" s="73"/>
      <c r="W68" s="73">
        <f t="shared" si="13"/>
        <v>0.98730437050083075</v>
      </c>
      <c r="X68" s="73">
        <f t="shared" si="14"/>
        <v>-1.2776907654354004E-2</v>
      </c>
      <c r="Y68" s="73"/>
      <c r="Z68" s="73"/>
      <c r="AA68" s="73"/>
      <c r="AB68" s="73"/>
      <c r="AC68" s="73"/>
      <c r="AD68" s="73"/>
      <c r="AE68" s="85"/>
    </row>
    <row r="69" spans="1:31" ht="15" x14ac:dyDescent="0.25">
      <c r="A69" s="77">
        <v>67</v>
      </c>
      <c r="B69" s="64">
        <v>31240</v>
      </c>
      <c r="C69" s="64">
        <v>35321</v>
      </c>
      <c r="D69" s="64">
        <v>66561</v>
      </c>
      <c r="E69" s="127">
        <v>2.0009916055908995E-2</v>
      </c>
      <c r="F69" s="196">
        <v>8.3289368048231581E-3</v>
      </c>
      <c r="G69" s="75">
        <f t="shared" si="15"/>
        <v>294.18637688315874</v>
      </c>
      <c r="H69" s="75">
        <f t="shared" si="16"/>
        <v>625.10977758659703</v>
      </c>
      <c r="I69" s="75">
        <f t="shared" si="17"/>
        <v>919.29615446975572</v>
      </c>
      <c r="J69" s="73">
        <f t="shared" si="18"/>
        <v>1.3811333280295605E-2</v>
      </c>
      <c r="K69" s="73">
        <f t="shared" si="19"/>
        <v>1.3716394396913967E-2</v>
      </c>
      <c r="L69" s="73">
        <f t="shared" si="11"/>
        <v>1.3717815125131977E-2</v>
      </c>
      <c r="M69" s="73">
        <f t="shared" si="12"/>
        <v>84485.761456511464</v>
      </c>
      <c r="N69" s="73">
        <f t="shared" si="20"/>
        <v>1158.960056366428</v>
      </c>
      <c r="O69" s="73">
        <f t="shared" si="21"/>
        <v>16154.166001240399</v>
      </c>
      <c r="P69" s="73">
        <f t="shared" si="22"/>
        <v>237104.91142683386</v>
      </c>
      <c r="Q69" s="73">
        <f t="shared" si="24"/>
        <v>83906.28142832825</v>
      </c>
      <c r="R69" s="73">
        <f>SUM(Q69:$Q$102)</f>
        <v>1549113.1822282355</v>
      </c>
      <c r="S69" s="73">
        <f t="shared" si="23"/>
        <v>18.335790025703115</v>
      </c>
      <c r="T69" s="73"/>
      <c r="U69" s="73"/>
      <c r="V69" s="73"/>
      <c r="W69" s="73">
        <f t="shared" si="13"/>
        <v>0.98628360560308603</v>
      </c>
      <c r="X69" s="73">
        <f t="shared" si="14"/>
        <v>-1.3811333280295563E-2</v>
      </c>
      <c r="Y69" s="73"/>
      <c r="Z69" s="73"/>
      <c r="AA69" s="73"/>
      <c r="AB69" s="73"/>
      <c r="AC69" s="73"/>
      <c r="AD69" s="73"/>
      <c r="AE69" s="85"/>
    </row>
    <row r="70" spans="1:31" ht="15" x14ac:dyDescent="0.25">
      <c r="A70" s="77">
        <v>68</v>
      </c>
      <c r="B70" s="64">
        <v>30164</v>
      </c>
      <c r="C70" s="64">
        <v>34463</v>
      </c>
      <c r="D70" s="64">
        <v>64627</v>
      </c>
      <c r="E70" s="127">
        <v>2.1630791653810589E-2</v>
      </c>
      <c r="F70" s="196">
        <v>9.1948662979748109E-3</v>
      </c>
      <c r="G70" s="75">
        <f t="shared" si="15"/>
        <v>316.88267722710589</v>
      </c>
      <c r="H70" s="75">
        <f t="shared" si="16"/>
        <v>652.47119944554265</v>
      </c>
      <c r="I70" s="75">
        <f t="shared" si="17"/>
        <v>969.35387667264854</v>
      </c>
      <c r="J70" s="73">
        <f t="shared" si="18"/>
        <v>1.4999208947849174E-2</v>
      </c>
      <c r="K70" s="73">
        <f t="shared" si="19"/>
        <v>1.4887281121710449E-2</v>
      </c>
      <c r="L70" s="73">
        <f t="shared" si="11"/>
        <v>1.4874938054344802E-2</v>
      </c>
      <c r="M70" s="73">
        <f t="shared" si="12"/>
        <v>83326.801400145036</v>
      </c>
      <c r="N70" s="73">
        <f t="shared" si="20"/>
        <v>1239.4810090938554</v>
      </c>
      <c r="O70" s="73">
        <f t="shared" si="21"/>
        <v>15543.966964424089</v>
      </c>
      <c r="P70" s="73">
        <f t="shared" si="22"/>
        <v>220950.74542559349</v>
      </c>
      <c r="Q70" s="73">
        <f t="shared" si="24"/>
        <v>82707.060895598115</v>
      </c>
      <c r="R70" s="73">
        <f>SUM(Q70:$Q$102)</f>
        <v>1465206.9007999073</v>
      </c>
      <c r="S70" s="73">
        <f t="shared" si="23"/>
        <v>17.583861088868783</v>
      </c>
      <c r="T70" s="73"/>
      <c r="U70" s="73"/>
      <c r="V70" s="73"/>
      <c r="W70" s="73">
        <f t="shared" si="13"/>
        <v>0.98511271887828955</v>
      </c>
      <c r="X70" s="73">
        <f t="shared" si="14"/>
        <v>-1.4999208947849136E-2</v>
      </c>
      <c r="Y70" s="73"/>
      <c r="Z70" s="73"/>
      <c r="AA70" s="73"/>
      <c r="AB70" s="73"/>
      <c r="AC70" s="73"/>
      <c r="AD70" s="73"/>
      <c r="AE70" s="85"/>
    </row>
    <row r="71" spans="1:31" ht="15" x14ac:dyDescent="0.25">
      <c r="A71" s="77">
        <v>69</v>
      </c>
      <c r="B71" s="64">
        <v>28238</v>
      </c>
      <c r="C71" s="64">
        <v>32952</v>
      </c>
      <c r="D71" s="64">
        <v>61190</v>
      </c>
      <c r="E71" s="127">
        <v>2.3454465477543755E-2</v>
      </c>
      <c r="F71" s="196">
        <v>1.0237354401126409E-2</v>
      </c>
      <c r="G71" s="75">
        <f t="shared" si="15"/>
        <v>337.34130222591745</v>
      </c>
      <c r="H71" s="75">
        <f t="shared" si="16"/>
        <v>662.30719615488056</v>
      </c>
      <c r="I71" s="75">
        <f t="shared" si="17"/>
        <v>999.64849838079795</v>
      </c>
      <c r="J71" s="73">
        <f t="shared" si="18"/>
        <v>1.6336795201516555E-2</v>
      </c>
      <c r="K71" s="73">
        <f t="shared" si="19"/>
        <v>1.6204073494779592E-2</v>
      </c>
      <c r="L71" s="73">
        <f t="shared" si="11"/>
        <v>1.6201964142794865E-2</v>
      </c>
      <c r="M71" s="73">
        <f t="shared" si="12"/>
        <v>82087.32039105118</v>
      </c>
      <c r="N71" s="73">
        <f t="shared" si="20"/>
        <v>1329.9758215539186</v>
      </c>
      <c r="O71" s="73">
        <f t="shared" si="21"/>
        <v>14939.269676789754</v>
      </c>
      <c r="P71" s="73">
        <f t="shared" si="22"/>
        <v>205406.77846116942</v>
      </c>
      <c r="Q71" s="73">
        <f t="shared" si="24"/>
        <v>81422.332480274228</v>
      </c>
      <c r="R71" s="73">
        <f>SUM(Q71:$Q$102)</f>
        <v>1382499.8399043093</v>
      </c>
      <c r="S71" s="73">
        <f t="shared" si="23"/>
        <v>16.84181958088406</v>
      </c>
      <c r="T71" s="73"/>
      <c r="U71" s="73"/>
      <c r="V71" s="73"/>
      <c r="W71" s="73">
        <f t="shared" si="13"/>
        <v>0.98379592650522041</v>
      </c>
      <c r="X71" s="73">
        <f t="shared" si="14"/>
        <v>-1.6336795201516558E-2</v>
      </c>
      <c r="Y71" s="73"/>
      <c r="Z71" s="73"/>
      <c r="AA71" s="73"/>
      <c r="AB71" s="73"/>
      <c r="AC71" s="73"/>
      <c r="AD71" s="73"/>
      <c r="AE71" s="85"/>
    </row>
    <row r="72" spans="1:31" ht="15" x14ac:dyDescent="0.25">
      <c r="A72" s="77">
        <v>70</v>
      </c>
      <c r="B72" s="64">
        <v>28212</v>
      </c>
      <c r="C72" s="64">
        <v>33833</v>
      </c>
      <c r="D72" s="64">
        <v>62045</v>
      </c>
      <c r="E72" s="127">
        <v>2.5495488143165344E-2</v>
      </c>
      <c r="F72" s="196">
        <v>1.1476181319245795E-2</v>
      </c>
      <c r="G72" s="75">
        <f t="shared" si="15"/>
        <v>388.27364257404298</v>
      </c>
      <c r="H72" s="75">
        <f t="shared" si="16"/>
        <v>719.27871149498071</v>
      </c>
      <c r="I72" s="75">
        <f t="shared" si="17"/>
        <v>1107.5523540690237</v>
      </c>
      <c r="J72" s="73">
        <f t="shared" si="18"/>
        <v>1.7850791426690688E-2</v>
      </c>
      <c r="K72" s="73">
        <f t="shared" si="19"/>
        <v>1.7692409861734371E-2</v>
      </c>
      <c r="L72" s="73">
        <f t="shared" si="11"/>
        <v>1.7726477582336444E-2</v>
      </c>
      <c r="M72" s="73">
        <f t="shared" si="12"/>
        <v>80757.344569497262</v>
      </c>
      <c r="N72" s="73">
        <f t="shared" si="20"/>
        <v>1431.5432581202185</v>
      </c>
      <c r="O72" s="73">
        <f t="shared" si="21"/>
        <v>14338.755283089627</v>
      </c>
      <c r="P72" s="73">
        <f t="shared" si="22"/>
        <v>190467.50878437966</v>
      </c>
      <c r="Q72" s="73">
        <f t="shared" si="24"/>
        <v>80041.572940437152</v>
      </c>
      <c r="R72" s="73">
        <f>SUM(Q72:$Q$102)</f>
        <v>1301077.5074240351</v>
      </c>
      <c r="S72" s="73">
        <f t="shared" si="23"/>
        <v>16.110949590527561</v>
      </c>
      <c r="T72" s="73"/>
      <c r="U72" s="73"/>
      <c r="V72" s="73"/>
      <c r="W72" s="73">
        <f t="shared" si="13"/>
        <v>0.98230759013826563</v>
      </c>
      <c r="X72" s="73">
        <f t="shared" si="14"/>
        <v>-1.7850791426690684E-2</v>
      </c>
      <c r="Y72" s="73"/>
      <c r="Z72" s="73"/>
      <c r="AA72" s="73"/>
      <c r="AB72" s="73"/>
      <c r="AC72" s="73"/>
      <c r="AD72" s="73"/>
      <c r="AE72" s="85"/>
    </row>
    <row r="73" spans="1:31" ht="15" x14ac:dyDescent="0.25">
      <c r="A73" s="77">
        <v>71</v>
      </c>
      <c r="B73" s="64">
        <v>27548</v>
      </c>
      <c r="C73" s="64">
        <v>33267</v>
      </c>
      <c r="D73" s="64">
        <v>60815</v>
      </c>
      <c r="E73" s="127">
        <v>2.7757565090720526E-2</v>
      </c>
      <c r="F73" s="196">
        <v>1.2925993027176719E-2</v>
      </c>
      <c r="G73" s="75">
        <f t="shared" si="15"/>
        <v>430.0090100350879</v>
      </c>
      <c r="H73" s="75">
        <f t="shared" si="16"/>
        <v>764.66540311916901</v>
      </c>
      <c r="I73" s="75">
        <f t="shared" si="17"/>
        <v>1194.6744131542569</v>
      </c>
      <c r="J73" s="73">
        <f t="shared" si="18"/>
        <v>1.9644403735168247E-2</v>
      </c>
      <c r="K73" s="73">
        <f t="shared" si="19"/>
        <v>1.9452709726451634E-2</v>
      </c>
      <c r="L73" s="73">
        <f t="shared" ref="L73:L77" si="25">((105*K73+90*(K72+K74)+45*(K71+K75)-30*(K70+K76))/315)</f>
        <v>1.9440220352090101E-2</v>
      </c>
      <c r="M73" s="73">
        <f t="shared" si="12"/>
        <v>79325.801311377043</v>
      </c>
      <c r="N73" s="73">
        <f t="shared" si="20"/>
        <v>1542.1110570992896</v>
      </c>
      <c r="O73" s="73">
        <f t="shared" si="21"/>
        <v>13741.053325858858</v>
      </c>
      <c r="P73" s="73">
        <f t="shared" si="22"/>
        <v>176128.75350129008</v>
      </c>
      <c r="Q73" s="73">
        <f t="shared" si="24"/>
        <v>78554.745782827405</v>
      </c>
      <c r="R73" s="73">
        <f>SUM(Q73:$Q$102)</f>
        <v>1221035.934483598</v>
      </c>
      <c r="S73" s="73">
        <f t="shared" si="23"/>
        <v>15.392670660718242</v>
      </c>
      <c r="T73" s="73"/>
      <c r="U73" s="73"/>
      <c r="V73" s="73"/>
      <c r="W73" s="73">
        <f t="shared" si="13"/>
        <v>0.98054729027354837</v>
      </c>
      <c r="X73" s="73">
        <f t="shared" si="14"/>
        <v>-1.9644403735168216E-2</v>
      </c>
      <c r="Y73" s="73"/>
      <c r="Z73" s="73"/>
      <c r="AA73" s="73"/>
      <c r="AB73" s="73"/>
      <c r="AC73" s="73"/>
      <c r="AD73" s="73"/>
      <c r="AE73" s="85"/>
    </row>
    <row r="74" spans="1:31" ht="15" x14ac:dyDescent="0.25">
      <c r="A74" s="77">
        <v>72</v>
      </c>
      <c r="B74" s="64">
        <v>26415</v>
      </c>
      <c r="C74" s="64">
        <v>32410</v>
      </c>
      <c r="D74" s="64">
        <v>58825</v>
      </c>
      <c r="E74" s="127">
        <v>3.0241923020041774E-2</v>
      </c>
      <c r="F74" s="196">
        <v>1.4598044770296168E-2</v>
      </c>
      <c r="G74" s="75">
        <f t="shared" si="15"/>
        <v>473.12263100529879</v>
      </c>
      <c r="H74" s="75">
        <f t="shared" si="16"/>
        <v>798.84039657440348</v>
      </c>
      <c r="I74" s="75">
        <f t="shared" si="17"/>
        <v>1271.9630275797022</v>
      </c>
      <c r="J74" s="73">
        <f t="shared" si="18"/>
        <v>2.1622830898082486E-2</v>
      </c>
      <c r="K74" s="73">
        <f t="shared" si="19"/>
        <v>2.1390733368596093E-2</v>
      </c>
      <c r="L74" s="73">
        <f t="shared" si="25"/>
        <v>2.1367427718758575E-2</v>
      </c>
      <c r="M74" s="73">
        <f t="shared" ref="M74:M102" si="26">M73*(1-L73)</f>
        <v>77783.690254277753</v>
      </c>
      <c r="N74" s="73">
        <f t="shared" si="20"/>
        <v>1662.0373792065802</v>
      </c>
      <c r="O74" s="73">
        <f t="shared" si="21"/>
        <v>13145.291923253017</v>
      </c>
      <c r="P74" s="73">
        <f t="shared" si="22"/>
        <v>162387.70017543118</v>
      </c>
      <c r="Q74" s="73">
        <f t="shared" si="24"/>
        <v>76952.671564674471</v>
      </c>
      <c r="R74" s="73">
        <f>SUM(Q74:$Q$102)</f>
        <v>1142481.1887007705</v>
      </c>
      <c r="S74" s="73">
        <f t="shared" si="23"/>
        <v>14.687927314401739</v>
      </c>
      <c r="T74" s="73"/>
      <c r="U74" s="73"/>
      <c r="V74" s="73"/>
      <c r="W74" s="73">
        <f t="shared" si="13"/>
        <v>0.97860926663140391</v>
      </c>
      <c r="X74" s="73">
        <f t="shared" si="14"/>
        <v>-2.1622830898082545E-2</v>
      </c>
      <c r="Y74" s="73"/>
      <c r="Z74" s="73"/>
      <c r="AA74" s="73"/>
      <c r="AB74" s="73"/>
      <c r="AC74" s="73"/>
      <c r="AD74" s="73"/>
      <c r="AE74" s="85"/>
    </row>
    <row r="75" spans="1:31" ht="15" x14ac:dyDescent="0.25">
      <c r="A75" s="77">
        <v>73</v>
      </c>
      <c r="B75" s="64">
        <v>26375</v>
      </c>
      <c r="C75" s="64">
        <v>33552</v>
      </c>
      <c r="D75" s="64">
        <v>59927</v>
      </c>
      <c r="E75" s="127">
        <v>3.2958921543392118E-2</v>
      </c>
      <c r="F75" s="196">
        <v>1.6503994599190032E-2</v>
      </c>
      <c r="G75" s="75">
        <f t="shared" si="15"/>
        <v>553.74202679202392</v>
      </c>
      <c r="H75" s="75">
        <f t="shared" si="16"/>
        <v>869.29155570696707</v>
      </c>
      <c r="I75" s="75">
        <f t="shared" si="17"/>
        <v>1423.0335824989911</v>
      </c>
      <c r="J75" s="73">
        <f t="shared" si="18"/>
        <v>2.3746117484589435E-2</v>
      </c>
      <c r="K75" s="73">
        <f t="shared" si="19"/>
        <v>2.3466396903777165E-2</v>
      </c>
      <c r="L75" s="73">
        <f t="shared" si="25"/>
        <v>2.3474292225994637E-2</v>
      </c>
      <c r="M75" s="73">
        <f t="shared" si="26"/>
        <v>76121.652875071173</v>
      </c>
      <c r="N75" s="73">
        <f t="shared" si="20"/>
        <v>1786.9019243151415</v>
      </c>
      <c r="O75" s="73">
        <f t="shared" si="21"/>
        <v>12550.644729991151</v>
      </c>
      <c r="P75" s="73">
        <f t="shared" si="22"/>
        <v>149242.4082521782</v>
      </c>
      <c r="Q75" s="73">
        <f t="shared" si="24"/>
        <v>75228.201912913602</v>
      </c>
      <c r="R75" s="73">
        <f>SUM(Q75:$Q$102)</f>
        <v>1065528.5171360965</v>
      </c>
      <c r="S75" s="73">
        <f t="shared" si="23"/>
        <v>13.997705999432428</v>
      </c>
      <c r="T75" s="73"/>
      <c r="U75" s="73"/>
      <c r="V75" s="73"/>
      <c r="W75" s="73">
        <f t="shared" si="13"/>
        <v>0.97653360309622284</v>
      </c>
      <c r="X75" s="73">
        <f t="shared" si="14"/>
        <v>-2.3746117484589255E-2</v>
      </c>
      <c r="Y75" s="73"/>
      <c r="Z75" s="73"/>
      <c r="AA75" s="73"/>
      <c r="AB75" s="73"/>
      <c r="AC75" s="73"/>
      <c r="AD75" s="73"/>
      <c r="AE75" s="85"/>
    </row>
    <row r="76" spans="1:31" ht="15" x14ac:dyDescent="0.25">
      <c r="A76" s="77">
        <v>74</v>
      </c>
      <c r="B76" s="64">
        <v>26099</v>
      </c>
      <c r="C76" s="64">
        <v>33963</v>
      </c>
      <c r="D76" s="64">
        <v>60062</v>
      </c>
      <c r="E76" s="127">
        <v>3.5939599368608882E-2</v>
      </c>
      <c r="F76" s="196">
        <v>1.8661589623276874E-2</v>
      </c>
      <c r="G76" s="75">
        <f t="shared" si="15"/>
        <v>633.80356837535248</v>
      </c>
      <c r="H76" s="75">
        <f t="shared" si="16"/>
        <v>937.98760392132317</v>
      </c>
      <c r="I76" s="75">
        <f t="shared" si="17"/>
        <v>1571.7911722966755</v>
      </c>
      <c r="J76" s="73">
        <f t="shared" si="18"/>
        <v>2.6169477744608496E-2</v>
      </c>
      <c r="K76" s="73">
        <f t="shared" si="19"/>
        <v>2.5830024512750738E-2</v>
      </c>
      <c r="L76" s="73">
        <f t="shared" si="25"/>
        <v>2.5783314259295673E-2</v>
      </c>
      <c r="M76" s="73">
        <f t="shared" si="26"/>
        <v>74334.750950756032</v>
      </c>
      <c r="N76" s="73">
        <f t="shared" si="20"/>
        <v>1916.5962441498268</v>
      </c>
      <c r="O76" s="73">
        <f t="shared" si="21"/>
        <v>11957.099734609463</v>
      </c>
      <c r="P76" s="73">
        <f t="shared" si="22"/>
        <v>136691.76352218702</v>
      </c>
      <c r="Q76" s="73">
        <f t="shared" si="24"/>
        <v>73376.452828681126</v>
      </c>
      <c r="R76" s="73">
        <f>SUM(Q76:$Q$102)</f>
        <v>990300.31522318302</v>
      </c>
      <c r="S76" s="73">
        <f t="shared" si="23"/>
        <v>13.322171697046777</v>
      </c>
      <c r="T76" s="73"/>
      <c r="U76" s="73"/>
      <c r="V76" s="73"/>
      <c r="W76" s="73">
        <f t="shared" si="13"/>
        <v>0.97416997548724926</v>
      </c>
      <c r="X76" s="73">
        <f t="shared" si="14"/>
        <v>-2.616947774460842E-2</v>
      </c>
      <c r="Y76" s="73"/>
      <c r="Z76" s="73"/>
      <c r="AA76" s="73"/>
      <c r="AB76" s="73"/>
      <c r="AC76" s="73"/>
      <c r="AD76" s="73"/>
      <c r="AE76" s="85"/>
    </row>
    <row r="77" spans="1:31" ht="15" x14ac:dyDescent="0.25">
      <c r="A77" s="77">
        <v>75</v>
      </c>
      <c r="B77" s="64">
        <v>25119</v>
      </c>
      <c r="C77" s="64">
        <v>34416</v>
      </c>
      <c r="D77" s="64">
        <v>59535</v>
      </c>
      <c r="E77" s="127">
        <v>3.9243630911726675E-2</v>
      </c>
      <c r="F77" s="196">
        <v>2.1101442587728558E-2</v>
      </c>
      <c r="G77" s="75">
        <f t="shared" si="15"/>
        <v>726.22724809926603</v>
      </c>
      <c r="H77" s="75">
        <f t="shared" si="16"/>
        <v>985.76076487166233</v>
      </c>
      <c r="I77" s="75">
        <f t="shared" si="17"/>
        <v>1711.9880129709284</v>
      </c>
      <c r="J77" s="73">
        <f t="shared" si="18"/>
        <v>2.8755992491323226E-2</v>
      </c>
      <c r="K77" s="73">
        <f t="shared" si="19"/>
        <v>2.8346473700755714E-2</v>
      </c>
      <c r="L77" s="73">
        <f t="shared" si="25"/>
        <v>2.8374311513202629E-2</v>
      </c>
      <c r="M77" s="73">
        <f t="shared" si="26"/>
        <v>72418.154706606205</v>
      </c>
      <c r="N77" s="73">
        <f t="shared" si="20"/>
        <v>2054.8152808565355</v>
      </c>
      <c r="O77" s="73">
        <f t="shared" si="21"/>
        <v>11364.688853192474</v>
      </c>
      <c r="P77" s="73">
        <f t="shared" si="22"/>
        <v>124734.66378757755</v>
      </c>
      <c r="Q77" s="73">
        <f t="shared" si="24"/>
        <v>71390.747066177937</v>
      </c>
      <c r="R77" s="73">
        <f>SUM(Q77:$Q$102)</f>
        <v>916923.86239450192</v>
      </c>
      <c r="S77" s="73">
        <f t="shared" si="23"/>
        <v>12.661519284899112</v>
      </c>
      <c r="T77" s="73"/>
      <c r="U77" s="73"/>
      <c r="V77" s="73"/>
      <c r="W77" s="73">
        <f t="shared" si="13"/>
        <v>0.97165352629924429</v>
      </c>
      <c r="X77" s="73">
        <f t="shared" si="14"/>
        <v>-2.875599249132324E-2</v>
      </c>
      <c r="Y77" s="73"/>
      <c r="Z77" s="73"/>
      <c r="AA77" s="73"/>
      <c r="AB77" s="73"/>
      <c r="AC77" s="73"/>
      <c r="AD77" s="73"/>
      <c r="AE77" s="85"/>
    </row>
    <row r="78" spans="1:31" ht="15" x14ac:dyDescent="0.25">
      <c r="A78" s="77">
        <v>76</v>
      </c>
      <c r="B78" s="64">
        <v>23844</v>
      </c>
      <c r="C78" s="64">
        <v>33417</v>
      </c>
      <c r="D78" s="64">
        <v>57261</v>
      </c>
      <c r="E78" s="127">
        <v>4.2961351548952781E-2</v>
      </c>
      <c r="F78" s="196">
        <v>2.387366302702985E-2</v>
      </c>
      <c r="G78" s="75">
        <f t="shared" si="15"/>
        <v>797.78619737425652</v>
      </c>
      <c r="H78" s="75">
        <f t="shared" si="16"/>
        <v>1024.3704663332301</v>
      </c>
      <c r="I78" s="75">
        <f t="shared" si="17"/>
        <v>1822.1566637074866</v>
      </c>
      <c r="J78" s="73">
        <f t="shared" si="18"/>
        <v>3.1821949733806372E-2</v>
      </c>
      <c r="K78" s="73">
        <f t="shared" si="19"/>
        <v>3.1320959713393548E-2</v>
      </c>
      <c r="L78">
        <f>IF(T78=1,1-V78,((105*K78+90*(K77+K79)+45*(K76+K80)-30*(K75+K81))/315))</f>
        <v>2.8648393770259295E-2</v>
      </c>
      <c r="M78" s="73">
        <f t="shared" si="26"/>
        <v>70363.339425749669</v>
      </c>
      <c r="N78" s="73">
        <f t="shared" si="20"/>
        <v>2015.7966548592813</v>
      </c>
      <c r="O78" s="73">
        <f t="shared" si="21"/>
        <v>10772.901103825729</v>
      </c>
      <c r="P78" s="73">
        <f t="shared" si="22"/>
        <v>113369.97493438507</v>
      </c>
      <c r="Q78" s="73">
        <f t="shared" si="24"/>
        <v>69355.441098320036</v>
      </c>
      <c r="R78" s="73">
        <f>SUM(Q78:$Q$102)</f>
        <v>845533.11532832379</v>
      </c>
      <c r="S78" s="73">
        <f t="shared" si="23"/>
        <v>12.016671213005255</v>
      </c>
      <c r="T78" s="73">
        <f>IF(U78=$U$62,1,0)</f>
        <v>1</v>
      </c>
      <c r="U78" s="73">
        <f>ABS(W78-V78)</f>
        <v>2.672565943134253E-3</v>
      </c>
      <c r="V78" s="73">
        <f>$W$2^($AC$62+$AE$62*$AD$62^A77)</f>
        <v>0.9713516062297407</v>
      </c>
      <c r="W78" s="73">
        <f t="shared" si="13"/>
        <v>0.96867904028660645</v>
      </c>
      <c r="X78" s="73">
        <f t="shared" si="14"/>
        <v>-3.1821949733806247E-2</v>
      </c>
      <c r="Y78" s="73"/>
      <c r="Z78" s="73"/>
      <c r="AA78" s="73"/>
      <c r="AB78" s="73"/>
      <c r="AC78" s="73"/>
      <c r="AD78" s="73"/>
      <c r="AE78" s="85"/>
    </row>
    <row r="79" spans="1:31" ht="15" x14ac:dyDescent="0.25">
      <c r="A79" s="77">
        <v>77</v>
      </c>
      <c r="B79" s="64">
        <v>22191</v>
      </c>
      <c r="C79" s="64">
        <v>31711</v>
      </c>
      <c r="D79" s="64">
        <v>53902</v>
      </c>
      <c r="E79" s="127">
        <v>4.7209437767410413E-2</v>
      </c>
      <c r="F79" s="196">
        <v>2.7053085097572958E-2</v>
      </c>
      <c r="G79" s="75">
        <f t="shared" si="15"/>
        <v>857.88038152913612</v>
      </c>
      <c r="H79" s="75">
        <f t="shared" si="16"/>
        <v>1047.6246334966045</v>
      </c>
      <c r="I79" s="75">
        <f t="shared" si="17"/>
        <v>1905.5050150257407</v>
      </c>
      <c r="J79" s="73">
        <f t="shared" si="18"/>
        <v>3.5351285945340448E-2</v>
      </c>
      <c r="K79" s="73">
        <f t="shared" si="19"/>
        <v>3.4733727782154444E-2</v>
      </c>
      <c r="L79" s="73">
        <f t="shared" ref="L79:L102" si="27">IF(T79=1,1-V79,((105*K79+90*(K78+K80)+45*(K77+K81)-30*(K76+K82))/315))</f>
        <v>3.1767627455189351E-2</v>
      </c>
      <c r="M79" s="73">
        <f t="shared" si="26"/>
        <v>68347.542770890388</v>
      </c>
      <c r="N79" s="73">
        <f t="shared" si="20"/>
        <v>2171.239276223263</v>
      </c>
      <c r="O79" s="73">
        <f t="shared" si="21"/>
        <v>10209.048576541725</v>
      </c>
      <c r="P79" s="73">
        <f t="shared" si="22"/>
        <v>102597.07383055934</v>
      </c>
      <c r="Q79" s="73">
        <f t="shared" si="24"/>
        <v>67261.923132778757</v>
      </c>
      <c r="R79" s="73">
        <f>SUM(Q79:$Q$102)</f>
        <v>776177.67423000396</v>
      </c>
      <c r="S79" s="73">
        <f t="shared" si="23"/>
        <v>11.356336201168926</v>
      </c>
      <c r="T79" s="73">
        <f>IF(T78=1,1,IF(U79=$U$62,1,T78))</f>
        <v>1</v>
      </c>
      <c r="U79" s="73">
        <f t="shared" ref="U79:U87" si="28">ABS(W79-V79)</f>
        <v>2.9661003269650932E-3</v>
      </c>
      <c r="V79" s="73">
        <f t="shared" ref="V79:V103" si="29">$W$2^($AC$62+$AE$62*$AD$62^A78)</f>
        <v>0.96823237254481065</v>
      </c>
      <c r="W79" s="73">
        <f t="shared" si="13"/>
        <v>0.96526627221784556</v>
      </c>
      <c r="X79" s="73">
        <f t="shared" si="14"/>
        <v>-3.5351285945340351E-2</v>
      </c>
      <c r="Y79" s="73"/>
      <c r="Z79" s="73"/>
      <c r="AA79" s="73"/>
      <c r="AB79" s="73"/>
      <c r="AC79" s="73"/>
      <c r="AD79" s="73"/>
      <c r="AE79" s="85"/>
    </row>
    <row r="80" spans="1:31" ht="15" x14ac:dyDescent="0.25">
      <c r="A80" s="77">
        <v>78</v>
      </c>
      <c r="B80" s="64">
        <v>20709</v>
      </c>
      <c r="C80" s="64">
        <v>30362</v>
      </c>
      <c r="D80" s="64">
        <v>51071</v>
      </c>
      <c r="E80" s="127">
        <v>5.2121430398369743E-2</v>
      </c>
      <c r="F80" s="196">
        <v>3.0742132948891457E-2</v>
      </c>
      <c r="G80" s="75">
        <f t="shared" si="15"/>
        <v>933.39264059424238</v>
      </c>
      <c r="H80" s="75">
        <f t="shared" si="16"/>
        <v>1079.382702119839</v>
      </c>
      <c r="I80" s="75">
        <f t="shared" si="17"/>
        <v>2012.7753427140815</v>
      </c>
      <c r="J80" s="73">
        <f t="shared" si="18"/>
        <v>3.9411316455798429E-2</v>
      </c>
      <c r="K80" s="73">
        <f t="shared" si="19"/>
        <v>3.864479340275162E-2</v>
      </c>
      <c r="L80" s="73">
        <f t="shared" si="27"/>
        <v>3.528779492606815E-2</v>
      </c>
      <c r="M80" s="73">
        <f t="shared" si="26"/>
        <v>66176.303494667125</v>
      </c>
      <c r="N80" s="73">
        <f t="shared" si="20"/>
        <v>2335.2158266850602</v>
      </c>
      <c r="O80" s="73">
        <f t="shared" si="21"/>
        <v>9643.640316770945</v>
      </c>
      <c r="P80" s="73">
        <f t="shared" si="22"/>
        <v>92388.025254017615</v>
      </c>
      <c r="Q80" s="73">
        <f t="shared" si="24"/>
        <v>65008.695581324595</v>
      </c>
      <c r="R80" s="73">
        <f>SUM(Q80:$Q$102)</f>
        <v>708915.75109722512</v>
      </c>
      <c r="S80" s="73">
        <f t="shared" si="23"/>
        <v>10.712531732062576</v>
      </c>
      <c r="T80" s="73">
        <f t="shared" ref="T80:T87" si="30">IF(T79=1,1,IF(U80=$U$62,1,T79))</f>
        <v>1</v>
      </c>
      <c r="U80" s="73">
        <f t="shared" si="28"/>
        <v>3.3569984766834704E-3</v>
      </c>
      <c r="V80" s="73">
        <f t="shared" si="29"/>
        <v>0.96471220507393185</v>
      </c>
      <c r="W80" s="73">
        <f t="shared" si="13"/>
        <v>0.96135520659724838</v>
      </c>
      <c r="X80" s="73">
        <f>LN(W80)</f>
        <v>-3.9411316455798408E-2</v>
      </c>
      <c r="Y80" s="73"/>
      <c r="Z80" s="73"/>
      <c r="AA80" s="73"/>
      <c r="AB80" s="73"/>
      <c r="AC80" s="73"/>
      <c r="AD80" s="73"/>
      <c r="AE80" s="85"/>
    </row>
    <row r="81" spans="1:31" ht="15" x14ac:dyDescent="0.25">
      <c r="A81" s="77">
        <v>79</v>
      </c>
      <c r="B81" s="64">
        <v>19367</v>
      </c>
      <c r="C81" s="64">
        <v>29612</v>
      </c>
      <c r="D81" s="64">
        <v>48979</v>
      </c>
      <c r="E81" s="127">
        <v>5.7834971819316169E-2</v>
      </c>
      <c r="F81" s="196">
        <v>3.507068408633756E-2</v>
      </c>
      <c r="G81" s="75">
        <f t="shared" si="15"/>
        <v>1038.5130971646279</v>
      </c>
      <c r="H81" s="75">
        <f t="shared" si="16"/>
        <v>1120.0898992246962</v>
      </c>
      <c r="I81" s="75">
        <f t="shared" si="17"/>
        <v>2158.6029963893243</v>
      </c>
      <c r="J81" s="73">
        <f t="shared" si="18"/>
        <v>4.4072010379740796E-2</v>
      </c>
      <c r="K81" s="73">
        <f t="shared" si="19"/>
        <v>4.3114950663745044E-2</v>
      </c>
      <c r="L81" s="73">
        <f t="shared" si="27"/>
        <v>3.9258627221891551E-2</v>
      </c>
      <c r="M81" s="73">
        <f t="shared" si="26"/>
        <v>63841.087667982065</v>
      </c>
      <c r="N81" s="73">
        <f t="shared" si="20"/>
        <v>2506.3134621974023</v>
      </c>
      <c r="O81" s="73">
        <f t="shared" si="21"/>
        <v>9076.4268438360705</v>
      </c>
      <c r="P81" s="73">
        <f t="shared" si="22"/>
        <v>82744.384937246665</v>
      </c>
      <c r="Q81" s="73">
        <f t="shared" si="24"/>
        <v>62587.930936883364</v>
      </c>
      <c r="R81" s="73">
        <f>SUM(Q81:$Q$102)</f>
        <v>643907.05551590049</v>
      </c>
      <c r="S81" s="73">
        <f t="shared" si="23"/>
        <v>10.08609156010411</v>
      </c>
      <c r="T81" s="73">
        <f t="shared" si="30"/>
        <v>1</v>
      </c>
      <c r="U81" s="73">
        <f t="shared" si="28"/>
        <v>3.8563234418534931E-3</v>
      </c>
      <c r="V81" s="73">
        <f t="shared" si="29"/>
        <v>0.96074137277810845</v>
      </c>
      <c r="W81" s="73">
        <f t="shared" si="13"/>
        <v>0.95688504933625496</v>
      </c>
      <c r="X81" s="73">
        <f t="shared" ref="X81:X102" si="31">LN(W81)</f>
        <v>-4.4072010379740748E-2</v>
      </c>
      <c r="Y81" s="84"/>
      <c r="Z81" s="84"/>
      <c r="AA81" s="73"/>
      <c r="AB81" s="73"/>
      <c r="AC81" s="73"/>
      <c r="AD81" s="73"/>
      <c r="AE81" s="85"/>
    </row>
    <row r="82" spans="1:31" ht="15" x14ac:dyDescent="0.25">
      <c r="A82" s="77">
        <v>80</v>
      </c>
      <c r="B82" s="64">
        <v>17605</v>
      </c>
      <c r="C82" s="64">
        <v>28046</v>
      </c>
      <c r="D82" s="64">
        <v>45651</v>
      </c>
      <c r="E82" s="127">
        <v>6.4477608066324132E-2</v>
      </c>
      <c r="F82" s="196">
        <v>4.0192365232052218E-2</v>
      </c>
      <c r="G82" s="75">
        <f t="shared" si="15"/>
        <v>1127.2350752981365</v>
      </c>
      <c r="H82" s="75">
        <f t="shared" si="16"/>
        <v>1135.1282900076365</v>
      </c>
      <c r="I82" s="75">
        <f t="shared" si="17"/>
        <v>2262.3633653057732</v>
      </c>
      <c r="J82" s="73">
        <f t="shared" si="18"/>
        <v>4.9557805202641192E-2</v>
      </c>
      <c r="K82" s="73">
        <f t="shared" si="19"/>
        <v>4.8349853783055563E-2</v>
      </c>
      <c r="L82" s="73">
        <f t="shared" si="27"/>
        <v>4.373551763545469E-2</v>
      </c>
      <c r="M82" s="73">
        <f t="shared" si="26"/>
        <v>61334.774205784663</v>
      </c>
      <c r="N82" s="73">
        <f t="shared" si="20"/>
        <v>2682.5080989437265</v>
      </c>
      <c r="O82" s="73">
        <f t="shared" si="21"/>
        <v>8507.4134496264778</v>
      </c>
      <c r="P82" s="73">
        <f t="shared" si="22"/>
        <v>73667.958093410605</v>
      </c>
      <c r="Q82" s="73">
        <f t="shared" si="24"/>
        <v>59993.520156312799</v>
      </c>
      <c r="R82" s="73">
        <f>SUM(Q82:$Q$102)</f>
        <v>581319.12457901717</v>
      </c>
      <c r="S82" s="73">
        <f t="shared" si="23"/>
        <v>9.4778065478586413</v>
      </c>
      <c r="T82" s="73">
        <f t="shared" si="30"/>
        <v>1</v>
      </c>
      <c r="U82" s="73">
        <f t="shared" si="28"/>
        <v>4.6143361476008726E-3</v>
      </c>
      <c r="V82" s="73">
        <f t="shared" si="29"/>
        <v>0.95626448236454531</v>
      </c>
      <c r="W82" s="73">
        <f t="shared" si="13"/>
        <v>0.95165014621694444</v>
      </c>
      <c r="X82" s="73">
        <f t="shared" si="31"/>
        <v>-4.9557805202641088E-2</v>
      </c>
      <c r="Y82" s="73"/>
      <c r="Z82" s="73"/>
      <c r="AA82" s="73"/>
      <c r="AB82" s="73"/>
      <c r="AC82" s="73"/>
      <c r="AD82" s="73"/>
      <c r="AE82" s="85"/>
    </row>
    <row r="83" spans="1:31" ht="15" x14ac:dyDescent="0.25">
      <c r="A83" s="77">
        <v>81</v>
      </c>
      <c r="B83" s="64">
        <v>15472</v>
      </c>
      <c r="C83" s="64">
        <v>25456</v>
      </c>
      <c r="D83" s="64">
        <v>40928</v>
      </c>
      <c r="E83" s="127">
        <v>7.2152866199524851E-2</v>
      </c>
      <c r="F83" s="196">
        <v>4.6276525771445698E-2</v>
      </c>
      <c r="G83" s="75">
        <f t="shared" si="15"/>
        <v>1178.0152400379218</v>
      </c>
      <c r="H83" s="75">
        <f t="shared" si="16"/>
        <v>1116.3491458390486</v>
      </c>
      <c r="I83" s="75">
        <f t="shared" si="17"/>
        <v>2294.3643858769701</v>
      </c>
      <c r="J83" s="73">
        <f t="shared" si="18"/>
        <v>5.6058551257744581E-2</v>
      </c>
      <c r="K83" s="73">
        <f t="shared" si="19"/>
        <v>5.4516224994516138E-2</v>
      </c>
      <c r="L83" s="73">
        <f t="shared" si="27"/>
        <v>4.8780022151482694E-2</v>
      </c>
      <c r="M83" s="73">
        <f t="shared" si="26"/>
        <v>58652.266106840936</v>
      </c>
      <c r="N83" s="73">
        <f t="shared" si="20"/>
        <v>2861.0588399263579</v>
      </c>
      <c r="O83" s="73">
        <f t="shared" si="21"/>
        <v>7936.9144572373016</v>
      </c>
      <c r="P83" s="73">
        <f t="shared" si="22"/>
        <v>65160.544643784131</v>
      </c>
      <c r="Q83" s="73">
        <f t="shared" si="24"/>
        <v>57221.736686877761</v>
      </c>
      <c r="R83" s="73">
        <f>SUM(Q83:$Q$102)</f>
        <v>521325.60442270437</v>
      </c>
      <c r="S83" s="73">
        <f t="shared" si="23"/>
        <v>8.8884136799259892</v>
      </c>
      <c r="T83" s="73">
        <f t="shared" si="30"/>
        <v>1</v>
      </c>
      <c r="U83" s="73">
        <f t="shared" si="28"/>
        <v>5.7362028430334444E-3</v>
      </c>
      <c r="V83" s="73">
        <f t="shared" si="29"/>
        <v>0.95121997784851731</v>
      </c>
      <c r="W83" s="73">
        <f t="shared" si="13"/>
        <v>0.94548377500548386</v>
      </c>
      <c r="X83" s="73">
        <f t="shared" si="31"/>
        <v>-5.6058551257744407E-2</v>
      </c>
      <c r="Y83" s="73"/>
      <c r="Z83" s="73"/>
      <c r="AA83" s="73"/>
      <c r="AB83" s="73"/>
      <c r="AC83" s="73"/>
      <c r="AD83" s="73"/>
      <c r="AE83" s="85"/>
    </row>
    <row r="84" spans="1:31" ht="15" x14ac:dyDescent="0.25">
      <c r="A84" s="77">
        <v>82</v>
      </c>
      <c r="B84" s="64">
        <v>12945</v>
      </c>
      <c r="C84" s="64">
        <v>22219</v>
      </c>
      <c r="D84" s="64">
        <v>35164</v>
      </c>
      <c r="E84" s="127">
        <v>8.0928349571828831E-2</v>
      </c>
      <c r="F84" s="196">
        <v>5.3494965299214214E-2</v>
      </c>
      <c r="G84" s="75">
        <f t="shared" si="15"/>
        <v>1188.6046339832405</v>
      </c>
      <c r="H84" s="75">
        <f t="shared" si="16"/>
        <v>1047.6174852073243</v>
      </c>
      <c r="I84" s="75">
        <f t="shared" si="17"/>
        <v>2236.2221191905646</v>
      </c>
      <c r="J84" s="73">
        <f t="shared" si="18"/>
        <v>6.3594076873807429E-2</v>
      </c>
      <c r="K84" s="73">
        <f t="shared" si="19"/>
        <v>6.1614165257796061E-2</v>
      </c>
      <c r="L84" s="73">
        <f t="shared" si="27"/>
        <v>5.4460360702243249E-2</v>
      </c>
      <c r="M84" s="73">
        <f t="shared" si="26"/>
        <v>55791.207266914578</v>
      </c>
      <c r="N84" s="73">
        <f t="shared" si="20"/>
        <v>3038.4092717697858</v>
      </c>
      <c r="O84" s="73">
        <f t="shared" si="21"/>
        <v>7365.611311413506</v>
      </c>
      <c r="P84" s="73">
        <f t="shared" si="22"/>
        <v>57223.630186546827</v>
      </c>
      <c r="Q84" s="73">
        <f t="shared" si="24"/>
        <v>54272.002631029682</v>
      </c>
      <c r="R84" s="73">
        <f>SUM(Q84:$Q$102)</f>
        <v>464103.86773582664</v>
      </c>
      <c r="S84" s="73">
        <f t="shared" si="23"/>
        <v>8.3185844234464259</v>
      </c>
      <c r="T84" s="73">
        <f t="shared" si="30"/>
        <v>1</v>
      </c>
      <c r="U84" s="73">
        <f t="shared" si="28"/>
        <v>7.1538045555528118E-3</v>
      </c>
      <c r="V84" s="73">
        <f t="shared" si="29"/>
        <v>0.94553963929775675</v>
      </c>
      <c r="W84" s="73">
        <f t="shared" si="13"/>
        <v>0.93838583474220394</v>
      </c>
      <c r="X84" s="73">
        <f t="shared" si="31"/>
        <v>-6.3594076873807248E-2</v>
      </c>
      <c r="Y84" s="73"/>
      <c r="Z84" s="73"/>
      <c r="AA84" s="73"/>
      <c r="AB84" s="73"/>
      <c r="AC84" s="73"/>
      <c r="AD84" s="73"/>
      <c r="AE84" s="85"/>
    </row>
    <row r="85" spans="1:31" ht="15" x14ac:dyDescent="0.25">
      <c r="A85" s="77">
        <v>83</v>
      </c>
      <c r="B85" s="64">
        <v>11516</v>
      </c>
      <c r="C85" s="64">
        <v>20513</v>
      </c>
      <c r="D85" s="64">
        <v>32029</v>
      </c>
      <c r="E85" s="127">
        <v>9.0827541895863104E-2</v>
      </c>
      <c r="F85" s="196">
        <v>6.2002818762622182E-2</v>
      </c>
      <c r="G85" s="75">
        <f t="shared" si="15"/>
        <v>1271.8638212776689</v>
      </c>
      <c r="H85" s="75">
        <f t="shared" si="16"/>
        <v>1045.9699724727595</v>
      </c>
      <c r="I85" s="75">
        <f t="shared" si="17"/>
        <v>2317.8337937504284</v>
      </c>
      <c r="J85" s="73">
        <f t="shared" si="18"/>
        <v>7.2366723711337483E-2</v>
      </c>
      <c r="K85" s="73">
        <f t="shared" si="19"/>
        <v>6.9810289368248957E-2</v>
      </c>
      <c r="L85" s="73">
        <f t="shared" si="27"/>
        <v>6.0851903025134324E-2</v>
      </c>
      <c r="M85" s="73">
        <f t="shared" si="26"/>
        <v>52752.797995144792</v>
      </c>
      <c r="N85" s="73">
        <f t="shared" si="20"/>
        <v>3210.1081479050481</v>
      </c>
      <c r="O85" s="73">
        <f t="shared" si="21"/>
        <v>6794.6121586355166</v>
      </c>
      <c r="P85" s="73">
        <f t="shared" si="22"/>
        <v>49858.018875133319</v>
      </c>
      <c r="Q85" s="73">
        <f t="shared" si="24"/>
        <v>51147.743921192268</v>
      </c>
      <c r="R85" s="73">
        <f>SUM(Q85:$Q$102)</f>
        <v>409831.86510479689</v>
      </c>
      <c r="S85" s="73">
        <f t="shared" si="23"/>
        <v>7.7689123739468107</v>
      </c>
      <c r="T85" s="73">
        <f t="shared" si="30"/>
        <v>1</v>
      </c>
      <c r="U85" s="73">
        <f t="shared" si="28"/>
        <v>8.9583863431146327E-3</v>
      </c>
      <c r="V85" s="73">
        <f t="shared" si="29"/>
        <v>0.93914809697486568</v>
      </c>
      <c r="W85" s="73">
        <f t="shared" si="13"/>
        <v>0.93018971063175104</v>
      </c>
      <c r="X85" s="73">
        <f t="shared" si="31"/>
        <v>-7.2366723711337455E-2</v>
      </c>
      <c r="Y85" s="73"/>
      <c r="Z85" s="73"/>
      <c r="AA85" s="73"/>
      <c r="AB85" s="73"/>
      <c r="AC85" s="73"/>
      <c r="AD85" s="73"/>
      <c r="AE85" s="85"/>
    </row>
    <row r="86" spans="1:31" ht="15" x14ac:dyDescent="0.25">
      <c r="A86" s="77">
        <v>84</v>
      </c>
      <c r="B86" s="64">
        <v>9798</v>
      </c>
      <c r="C86" s="64">
        <v>18465</v>
      </c>
      <c r="D86" s="64">
        <v>28263</v>
      </c>
      <c r="E86" s="127">
        <v>0.10182635412116472</v>
      </c>
      <c r="F86" s="196">
        <v>7.1914258076986107E-2</v>
      </c>
      <c r="G86" s="75">
        <f t="shared" si="15"/>
        <v>1327.8967753915485</v>
      </c>
      <c r="H86" s="75">
        <f t="shared" si="16"/>
        <v>997.69461767917198</v>
      </c>
      <c r="I86" s="75">
        <f t="shared" si="17"/>
        <v>2325.5913930707206</v>
      </c>
      <c r="J86" s="73">
        <f t="shared" si="18"/>
        <v>8.2283954041351609E-2</v>
      </c>
      <c r="K86" s="73">
        <f t="shared" si="19"/>
        <v>7.8989603061990321E-2</v>
      </c>
      <c r="L86" s="73">
        <f t="shared" si="27"/>
        <v>6.8037617073529955E-2</v>
      </c>
      <c r="M86" s="73">
        <f t="shared" si="26"/>
        <v>49542.689847239744</v>
      </c>
      <c r="N86" s="73">
        <f t="shared" si="20"/>
        <v>3370.7665606191586</v>
      </c>
      <c r="O86" s="73">
        <f t="shared" si="21"/>
        <v>6225.5093448437365</v>
      </c>
      <c r="P86" s="73">
        <f t="shared" si="22"/>
        <v>43063.406716497804</v>
      </c>
      <c r="Q86" s="73">
        <f t="shared" si="24"/>
        <v>47857.306566930165</v>
      </c>
      <c r="R86" s="73">
        <f>SUM(Q86:$Q$102)</f>
        <v>358684.12118360464</v>
      </c>
      <c r="S86" s="73">
        <f t="shared" si="23"/>
        <v>7.2399000193484371</v>
      </c>
      <c r="T86" s="73">
        <f t="shared" si="30"/>
        <v>1</v>
      </c>
      <c r="U86" s="73">
        <f t="shared" si="28"/>
        <v>1.0951985988460367E-2</v>
      </c>
      <c r="V86" s="73">
        <f t="shared" si="29"/>
        <v>0.93196238292647005</v>
      </c>
      <c r="W86" s="73">
        <f t="shared" si="13"/>
        <v>0.92101039693800968</v>
      </c>
      <c r="X86" s="73">
        <f t="shared" si="31"/>
        <v>-8.2283954041351484E-2</v>
      </c>
      <c r="Y86" s="73"/>
      <c r="Z86" s="73"/>
      <c r="AA86" s="73"/>
      <c r="AB86" s="73"/>
      <c r="AC86" s="73"/>
      <c r="AD86" s="73"/>
      <c r="AE86" s="85"/>
    </row>
    <row r="87" spans="1:31" x14ac:dyDescent="0.3">
      <c r="A87" s="77">
        <v>85</v>
      </c>
      <c r="B87" s="64">
        <v>7417</v>
      </c>
      <c r="C87" s="64">
        <v>14658</v>
      </c>
      <c r="D87" s="64">
        <v>22075</v>
      </c>
      <c r="E87" s="127">
        <v>0.11385397853220529</v>
      </c>
      <c r="F87" s="196">
        <v>8.3275926871464762E-2</v>
      </c>
      <c r="G87" s="75">
        <f t="shared" si="15"/>
        <v>1220.6585360819304</v>
      </c>
      <c r="H87" s="75">
        <f t="shared" si="16"/>
        <v>844.45495877336657</v>
      </c>
      <c r="I87" s="75">
        <f t="shared" si="17"/>
        <v>2065.1134948552972</v>
      </c>
      <c r="J87" s="73">
        <f t="shared" si="18"/>
        <v>9.3549875191632936E-2</v>
      </c>
      <c r="K87" s="73">
        <f t="shared" si="19"/>
        <v>8.9307404674219715E-2</v>
      </c>
      <c r="L87" s="73">
        <f t="shared" si="27"/>
        <v>7.610845067100469E-2</v>
      </c>
      <c r="M87" s="73">
        <f t="shared" si="26"/>
        <v>46171.923286620586</v>
      </c>
      <c r="N87" s="73">
        <f t="shared" si="20"/>
        <v>3514.0735458451745</v>
      </c>
      <c r="O87" s="73">
        <f t="shared" si="21"/>
        <v>5660.4297794649528</v>
      </c>
      <c r="P87" s="73">
        <f t="shared" si="22"/>
        <v>36837.897371654071</v>
      </c>
      <c r="Q87" s="73">
        <f t="shared" si="24"/>
        <v>44414.886513698002</v>
      </c>
      <c r="R87" s="73">
        <f>SUM(Q87:$Q$102)</f>
        <v>310826.81461667444</v>
      </c>
      <c r="S87" s="73">
        <f t="shared" si="23"/>
        <v>6.7319442746008358</v>
      </c>
      <c r="T87" s="73">
        <f t="shared" si="30"/>
        <v>1</v>
      </c>
      <c r="U87" s="73">
        <f t="shared" si="28"/>
        <v>1.3198954003215024E-2</v>
      </c>
      <c r="V87" s="73">
        <f t="shared" si="29"/>
        <v>0.92389154932899531</v>
      </c>
      <c r="W87" s="73">
        <f t="shared" si="13"/>
        <v>0.91069259532578029</v>
      </c>
      <c r="X87" s="73">
        <f t="shared" si="31"/>
        <v>-9.3549875191632686E-2</v>
      </c>
      <c r="Y87" s="73"/>
      <c r="Z87" s="73"/>
      <c r="AA87" s="73"/>
      <c r="AB87" s="73"/>
      <c r="AC87" s="73"/>
      <c r="AD87" s="73"/>
      <c r="AE87" s="85"/>
    </row>
    <row r="88" spans="1:31" x14ac:dyDescent="0.3">
      <c r="A88" s="77">
        <v>86</v>
      </c>
      <c r="B88" s="64">
        <v>5943</v>
      </c>
      <c r="C88" s="64">
        <v>12496</v>
      </c>
      <c r="D88" s="64">
        <v>18439</v>
      </c>
      <c r="E88" s="127">
        <v>0.12679584962443086</v>
      </c>
      <c r="F88" s="196">
        <v>9.6043690153124778E-2</v>
      </c>
      <c r="G88" s="75">
        <f t="shared" si="15"/>
        <v>1200.1619521534471</v>
      </c>
      <c r="H88" s="75">
        <f t="shared" si="16"/>
        <v>753.54773431799254</v>
      </c>
      <c r="I88" s="75">
        <f t="shared" si="17"/>
        <v>1953.7096864714397</v>
      </c>
      <c r="J88" s="73">
        <f t="shared" si="18"/>
        <v>0.10595529510664568</v>
      </c>
      <c r="K88" s="73">
        <f t="shared" si="19"/>
        <v>0.10053514234232741</v>
      </c>
      <c r="L88" s="73">
        <f t="shared" si="27"/>
        <v>8.5163608190205076E-2</v>
      </c>
      <c r="M88" s="73">
        <f t="shared" si="26"/>
        <v>42657.849740775411</v>
      </c>
      <c r="N88" s="73">
        <f t="shared" si="20"/>
        <v>3632.8964015600359</v>
      </c>
      <c r="O88" s="73">
        <f t="shared" si="21"/>
        <v>5102.0714525052281</v>
      </c>
      <c r="P88" s="73">
        <f t="shared" si="22"/>
        <v>31177.467592189128</v>
      </c>
      <c r="Q88" s="73">
        <f t="shared" si="24"/>
        <v>40841.401539995393</v>
      </c>
      <c r="R88" s="73">
        <f>SUM(Q88:$Q$102)</f>
        <v>266411.92810297641</v>
      </c>
      <c r="S88" s="73">
        <f t="shared" si="23"/>
        <v>6.2453201397144245</v>
      </c>
      <c r="T88" s="73">
        <f>T87</f>
        <v>1</v>
      </c>
      <c r="U88" s="73"/>
      <c r="V88" s="73">
        <f t="shared" si="29"/>
        <v>0.91483639180979492</v>
      </c>
      <c r="W88" s="73">
        <f t="shared" si="13"/>
        <v>0.89946485765767259</v>
      </c>
      <c r="X88" s="73">
        <f t="shared" si="31"/>
        <v>-0.10595529510664545</v>
      </c>
      <c r="Y88" s="73"/>
      <c r="Z88" s="73"/>
      <c r="AA88" s="73"/>
      <c r="AB88" s="73"/>
      <c r="AC88" s="73"/>
      <c r="AD88" s="73"/>
      <c r="AE88" s="85"/>
    </row>
    <row r="89" spans="1:31" x14ac:dyDescent="0.3">
      <c r="A89" s="77">
        <v>87</v>
      </c>
      <c r="B89" s="64">
        <v>5325</v>
      </c>
      <c r="C89" s="64">
        <v>11718</v>
      </c>
      <c r="D89" s="64">
        <v>17043</v>
      </c>
      <c r="E89" s="127">
        <v>0.14049555603758748</v>
      </c>
      <c r="F89" s="196">
        <v>0.11007002820560696</v>
      </c>
      <c r="G89" s="75">
        <f t="shared" si="15"/>
        <v>1289.8005905133025</v>
      </c>
      <c r="H89" s="75">
        <f t="shared" si="16"/>
        <v>748.13883590015337</v>
      </c>
      <c r="I89" s="75">
        <f t="shared" si="17"/>
        <v>2037.9394264134557</v>
      </c>
      <c r="J89" s="73">
        <f t="shared" si="18"/>
        <v>0.11957633200806524</v>
      </c>
      <c r="K89" s="73">
        <f t="shared" si="19"/>
        <v>0.11270372387247007</v>
      </c>
      <c r="L89" s="73">
        <f t="shared" si="27"/>
        <v>9.5310673281522207E-2</v>
      </c>
      <c r="M89" s="73">
        <f t="shared" si="26"/>
        <v>39024.953339215375</v>
      </c>
      <c r="N89" s="73">
        <f t="shared" si="20"/>
        <v>3719.4945775406086</v>
      </c>
      <c r="O89" s="73">
        <f t="shared" si="21"/>
        <v>4553.7176959664812</v>
      </c>
      <c r="P89" s="73">
        <f t="shared" si="22"/>
        <v>26075.3961396839</v>
      </c>
      <c r="Q89" s="73">
        <f t="shared" si="24"/>
        <v>37165.206050445071</v>
      </c>
      <c r="R89" s="73">
        <f>SUM(Q89:$Q$102)</f>
        <v>225570.52656298105</v>
      </c>
      <c r="S89" s="73">
        <f t="shared" si="23"/>
        <v>5.7801613393938345</v>
      </c>
      <c r="T89" s="73">
        <f t="shared" ref="T89:T102" si="32">T88</f>
        <v>1</v>
      </c>
      <c r="U89" s="73"/>
      <c r="V89" s="73">
        <f t="shared" si="29"/>
        <v>0.90468932671847779</v>
      </c>
      <c r="W89" s="73">
        <f t="shared" si="13"/>
        <v>0.88729627612752993</v>
      </c>
      <c r="X89" s="73">
        <f t="shared" si="31"/>
        <v>-0.11957633200806504</v>
      </c>
      <c r="Y89" s="73"/>
      <c r="Z89" s="73"/>
      <c r="AA89" s="73"/>
      <c r="AB89" s="73"/>
      <c r="AC89" s="73"/>
      <c r="AD89" s="73"/>
      <c r="AE89" s="85"/>
    </row>
    <row r="90" spans="1:31" x14ac:dyDescent="0.3">
      <c r="A90" s="77">
        <v>88</v>
      </c>
      <c r="B90" s="64">
        <v>4262</v>
      </c>
      <c r="C90" s="64">
        <v>9541</v>
      </c>
      <c r="D90" s="64">
        <v>13803</v>
      </c>
      <c r="E90" s="127">
        <v>0.15475340896699635</v>
      </c>
      <c r="F90" s="196">
        <v>0.12510866994512906</v>
      </c>
      <c r="G90" s="75">
        <f t="shared" si="15"/>
        <v>1193.6618199464765</v>
      </c>
      <c r="H90" s="75">
        <f t="shared" si="16"/>
        <v>659.5590290173385</v>
      </c>
      <c r="I90" s="75">
        <f t="shared" si="17"/>
        <v>1853.2208489638151</v>
      </c>
      <c r="J90" s="73">
        <f t="shared" si="18"/>
        <v>0.13426217843684815</v>
      </c>
      <c r="K90" s="73">
        <f t="shared" si="19"/>
        <v>0.12563920399673145</v>
      </c>
      <c r="L90" s="73">
        <f t="shared" si="27"/>
        <v>0.10666551592964135</v>
      </c>
      <c r="M90" s="73">
        <f t="shared" si="26"/>
        <v>35305.458761674767</v>
      </c>
      <c r="N90" s="73">
        <f t="shared" si="20"/>
        <v>3765.8749739467166</v>
      </c>
      <c r="O90" s="73">
        <f t="shared" si="21"/>
        <v>4019.2193135901784</v>
      </c>
      <c r="P90" s="73">
        <f t="shared" si="22"/>
        <v>21521.678443717417</v>
      </c>
      <c r="Q90" s="73">
        <f t="shared" si="24"/>
        <v>33422.521274701408</v>
      </c>
      <c r="R90" s="73">
        <f>SUM(Q90:$Q$102)</f>
        <v>188405.32051253601</v>
      </c>
      <c r="S90" s="73">
        <f t="shared" si="23"/>
        <v>5.3364359824451899</v>
      </c>
      <c r="T90" s="73">
        <f t="shared" si="32"/>
        <v>1</v>
      </c>
      <c r="U90" s="73"/>
      <c r="V90" s="73">
        <f t="shared" si="29"/>
        <v>0.89333448407035865</v>
      </c>
      <c r="W90" s="73">
        <f t="shared" si="13"/>
        <v>0.87436079600326855</v>
      </c>
      <c r="X90" s="73">
        <f t="shared" si="31"/>
        <v>-0.13426217843684785</v>
      </c>
      <c r="Y90" s="73"/>
      <c r="Z90" s="73"/>
      <c r="AA90" s="73"/>
      <c r="AB90" s="73"/>
      <c r="AC90" s="73"/>
      <c r="AD90" s="73"/>
      <c r="AE90" s="85"/>
    </row>
    <row r="91" spans="1:31" x14ac:dyDescent="0.3">
      <c r="A91" s="77">
        <v>89</v>
      </c>
      <c r="B91" s="64">
        <v>3491</v>
      </c>
      <c r="C91" s="64">
        <v>8204</v>
      </c>
      <c r="D91" s="64">
        <v>11695</v>
      </c>
      <c r="E91" s="127">
        <v>0.16930732536499232</v>
      </c>
      <c r="F91" s="196">
        <v>0.14014677950017584</v>
      </c>
      <c r="G91" s="75">
        <f t="shared" si="15"/>
        <v>1149.7641790194427</v>
      </c>
      <c r="H91" s="75">
        <f t="shared" si="16"/>
        <v>591.05187284918816</v>
      </c>
      <c r="I91" s="75">
        <f t="shared" si="17"/>
        <v>1740.8160518686309</v>
      </c>
      <c r="J91" s="73">
        <f t="shared" si="18"/>
        <v>0.14885130841116981</v>
      </c>
      <c r="K91" s="73">
        <f t="shared" si="19"/>
        <v>0.13830276749569104</v>
      </c>
      <c r="L91" s="73">
        <f t="shared" si="27"/>
        <v>0.11935190734474221</v>
      </c>
      <c r="M91" s="73">
        <f t="shared" si="26"/>
        <v>31539.58378772805</v>
      </c>
      <c r="N91" s="73">
        <f t="shared" si="20"/>
        <v>3764.3094819246508</v>
      </c>
      <c r="O91" s="73">
        <f t="shared" si="21"/>
        <v>3502.9338652406868</v>
      </c>
      <c r="P91" s="73">
        <f t="shared" si="22"/>
        <v>17502.459130127238</v>
      </c>
      <c r="Q91" s="73">
        <f t="shared" si="24"/>
        <v>29657.429046765727</v>
      </c>
      <c r="R91" s="73">
        <f>SUM(Q91:$Q$102)</f>
        <v>154982.79923783458</v>
      </c>
      <c r="S91" s="73">
        <f t="shared" si="23"/>
        <v>4.9139139020007576</v>
      </c>
      <c r="T91" s="73">
        <f t="shared" si="32"/>
        <v>1</v>
      </c>
      <c r="U91" s="73"/>
      <c r="V91" s="73">
        <f t="shared" si="29"/>
        <v>0.88064809265525779</v>
      </c>
      <c r="W91" s="73">
        <f t="shared" si="13"/>
        <v>0.86169723250430896</v>
      </c>
      <c r="X91" s="73">
        <f t="shared" si="31"/>
        <v>-0.14885130841116953</v>
      </c>
      <c r="Y91" s="73"/>
      <c r="Z91" s="73"/>
      <c r="AA91" s="73"/>
      <c r="AB91" s="73"/>
      <c r="AC91" s="73"/>
      <c r="AD91" s="73"/>
      <c r="AE91" s="85"/>
    </row>
    <row r="92" spans="1:31" x14ac:dyDescent="0.3">
      <c r="A92" s="77">
        <v>90</v>
      </c>
      <c r="B92" s="64">
        <v>2821</v>
      </c>
      <c r="C92" s="64">
        <v>6842</v>
      </c>
      <c r="D92" s="64">
        <v>9663</v>
      </c>
      <c r="E92" s="127">
        <v>0.18465115271800561</v>
      </c>
      <c r="F92" s="196">
        <v>0.15611768580618518</v>
      </c>
      <c r="G92" s="75">
        <f t="shared" si="15"/>
        <v>1068.1572062859191</v>
      </c>
      <c r="H92" s="75">
        <f t="shared" si="16"/>
        <v>520.90090181749383</v>
      </c>
      <c r="I92" s="75">
        <f t="shared" si="17"/>
        <v>1589.0581081034129</v>
      </c>
      <c r="J92" s="73">
        <f t="shared" si="18"/>
        <v>0.1644476982410652</v>
      </c>
      <c r="K92" s="73">
        <f t="shared" si="19"/>
        <v>0.1516378733845406</v>
      </c>
      <c r="L92" s="73">
        <f t="shared" si="27"/>
        <v>0.13350074955628777</v>
      </c>
      <c r="M92" s="73">
        <f t="shared" si="26"/>
        <v>27775.274305803399</v>
      </c>
      <c r="N92" s="73">
        <f t="shared" si="20"/>
        <v>3708.0199389562549</v>
      </c>
      <c r="O92" s="73">
        <f t="shared" si="21"/>
        <v>3009.6117337772885</v>
      </c>
      <c r="P92" s="73">
        <f t="shared" si="22"/>
        <v>13999.525264886548</v>
      </c>
      <c r="Q92" s="73">
        <f t="shared" si="24"/>
        <v>25921.264336325272</v>
      </c>
      <c r="R92" s="73">
        <f>SUM(Q92:$Q$102)</f>
        <v>125325.37019106883</v>
      </c>
      <c r="S92" s="73">
        <f t="shared" si="23"/>
        <v>4.5121199816515656</v>
      </c>
      <c r="T92" s="73">
        <f t="shared" si="32"/>
        <v>1</v>
      </c>
      <c r="U92" s="73"/>
      <c r="V92" s="73">
        <f t="shared" si="29"/>
        <v>0.86649925044371223</v>
      </c>
      <c r="W92" s="73">
        <f t="shared" si="13"/>
        <v>0.8483621266154594</v>
      </c>
      <c r="X92" s="73">
        <f t="shared" si="31"/>
        <v>-0.16444769824106481</v>
      </c>
      <c r="Y92" s="73"/>
      <c r="Z92" s="73"/>
      <c r="AA92" s="73"/>
      <c r="AB92" s="73"/>
      <c r="AC92" s="73"/>
      <c r="AD92" s="73"/>
      <c r="AE92" s="85"/>
    </row>
    <row r="93" spans="1:31" x14ac:dyDescent="0.3">
      <c r="A93" s="77">
        <v>91</v>
      </c>
      <c r="B93" s="64">
        <v>2222</v>
      </c>
      <c r="C93" s="64">
        <v>5459</v>
      </c>
      <c r="D93" s="64">
        <v>7681</v>
      </c>
      <c r="E93" s="127">
        <v>0.20016836462170937</v>
      </c>
      <c r="F93" s="196">
        <v>0.17204393148195798</v>
      </c>
      <c r="G93" s="75">
        <f t="shared" si="15"/>
        <v>939.18782196000859</v>
      </c>
      <c r="H93" s="75">
        <f t="shared" si="16"/>
        <v>444.77410618943821</v>
      </c>
      <c r="I93" s="75">
        <f t="shared" si="17"/>
        <v>1383.9619281494467</v>
      </c>
      <c r="J93" s="73">
        <f t="shared" si="18"/>
        <v>0.18017991513467604</v>
      </c>
      <c r="K93" s="73">
        <f t="shared" si="19"/>
        <v>0.16488005282349427</v>
      </c>
      <c r="L93" s="73">
        <f t="shared" si="27"/>
        <v>0.14924880852996814</v>
      </c>
      <c r="M93" s="73">
        <f t="shared" si="26"/>
        <v>24067.254366847144</v>
      </c>
      <c r="N93" s="73">
        <f t="shared" si="20"/>
        <v>3592.0090388396093</v>
      </c>
      <c r="O93" s="73">
        <f t="shared" si="21"/>
        <v>2544.2207916532898</v>
      </c>
      <c r="P93" s="73">
        <f t="shared" si="22"/>
        <v>10989.91353110926</v>
      </c>
      <c r="Q93" s="73">
        <f t="shared" si="24"/>
        <v>22271.249847427338</v>
      </c>
      <c r="R93" s="73">
        <f>SUM(Q93:$Q$102)</f>
        <v>99404.105854743568</v>
      </c>
      <c r="S93" s="73">
        <f t="shared" si="23"/>
        <v>4.1302636495035179</v>
      </c>
      <c r="T93" s="73">
        <f t="shared" si="32"/>
        <v>1</v>
      </c>
      <c r="U93" s="73"/>
      <c r="V93" s="73">
        <f t="shared" si="29"/>
        <v>0.85075119147003186</v>
      </c>
      <c r="W93" s="73">
        <f t="shared" si="13"/>
        <v>0.83511994717650573</v>
      </c>
      <c r="X93" s="73">
        <f t="shared" si="31"/>
        <v>-0.18017991513467568</v>
      </c>
      <c r="Y93" s="73"/>
      <c r="Z93" s="73"/>
      <c r="AA93" s="73"/>
      <c r="AB93" s="73"/>
      <c r="AC93" s="73"/>
      <c r="AD93" s="73"/>
      <c r="AE93" s="85"/>
    </row>
    <row r="94" spans="1:31" x14ac:dyDescent="0.3">
      <c r="A94" s="77">
        <v>92</v>
      </c>
      <c r="B94" s="64">
        <v>1582</v>
      </c>
      <c r="C94" s="64">
        <v>4108</v>
      </c>
      <c r="D94" s="64">
        <v>5690</v>
      </c>
      <c r="E94" s="127">
        <v>0.2154927895368787</v>
      </c>
      <c r="F94" s="196">
        <v>0.18747710652463917</v>
      </c>
      <c r="G94" s="75">
        <f t="shared" si="15"/>
        <v>770.15595360321765</v>
      </c>
      <c r="H94" s="75">
        <f t="shared" si="16"/>
        <v>340.90959304734213</v>
      </c>
      <c r="I94" s="75">
        <f t="shared" si="17"/>
        <v>1111.0655466505598</v>
      </c>
      <c r="J94" s="73">
        <f t="shared" si="18"/>
        <v>0.19526635266266429</v>
      </c>
      <c r="K94" s="73">
        <f t="shared" si="19"/>
        <v>0.17738447696119375</v>
      </c>
      <c r="L94" s="73">
        <f t="shared" si="27"/>
        <v>0.16673682108557086</v>
      </c>
      <c r="M94" s="73">
        <f t="shared" si="26"/>
        <v>20475.245328007535</v>
      </c>
      <c r="N94" s="73">
        <f t="shared" si="20"/>
        <v>3413.9773169391628</v>
      </c>
      <c r="O94" s="73">
        <f t="shared" si="21"/>
        <v>2111.7062144993793</v>
      </c>
      <c r="P94" s="73">
        <f t="shared" si="22"/>
        <v>8445.692739455968</v>
      </c>
      <c r="Q94" s="73">
        <f t="shared" si="24"/>
        <v>18768.256669537954</v>
      </c>
      <c r="R94" s="73">
        <f>SUM(Q94:$Q$102)</f>
        <v>77132.856007316208</v>
      </c>
      <c r="S94" s="73">
        <f t="shared" si="23"/>
        <v>3.7671273174836277</v>
      </c>
      <c r="T94" s="73">
        <f t="shared" si="32"/>
        <v>1</v>
      </c>
      <c r="U94" s="73"/>
      <c r="V94" s="73">
        <f t="shared" si="29"/>
        <v>0.83326317891442914</v>
      </c>
      <c r="W94" s="73">
        <f t="shared" si="13"/>
        <v>0.82261552303880625</v>
      </c>
      <c r="X94" s="73">
        <f t="shared" si="31"/>
        <v>-0.19526635266266384</v>
      </c>
      <c r="Y94" s="73"/>
      <c r="Z94" s="73"/>
      <c r="AA94" s="73"/>
      <c r="AB94" s="73"/>
      <c r="AC94" s="73"/>
      <c r="AD94" s="73"/>
      <c r="AE94" s="85"/>
    </row>
    <row r="95" spans="1:31" x14ac:dyDescent="0.3">
      <c r="A95" s="77">
        <v>93</v>
      </c>
      <c r="B95" s="64">
        <v>1140</v>
      </c>
      <c r="C95" s="64">
        <v>2976</v>
      </c>
      <c r="D95" s="64">
        <v>4116</v>
      </c>
      <c r="E95" s="127">
        <v>0.23020256675916917</v>
      </c>
      <c r="F95" s="196">
        <v>0.20200826443063591</v>
      </c>
      <c r="G95" s="75">
        <f t="shared" si="15"/>
        <v>601.17659494557245</v>
      </c>
      <c r="H95" s="75">
        <f t="shared" si="16"/>
        <v>262.43092610545284</v>
      </c>
      <c r="I95" s="75">
        <f t="shared" si="17"/>
        <v>863.60752105102529</v>
      </c>
      <c r="J95" s="73">
        <f t="shared" si="18"/>
        <v>0.20981718198518592</v>
      </c>
      <c r="K95" s="73">
        <f t="shared" si="19"/>
        <v>0.18926755108045312</v>
      </c>
      <c r="L95" s="73">
        <f t="shared" si="27"/>
        <v>0.18610682842079984</v>
      </c>
      <c r="M95" s="73">
        <f t="shared" si="26"/>
        <v>17061.268011068372</v>
      </c>
      <c r="N95" s="73">
        <f t="shared" si="20"/>
        <v>3175.2184783771827</v>
      </c>
      <c r="O95" s="73">
        <f t="shared" si="21"/>
        <v>1716.6897885142519</v>
      </c>
      <c r="P95" s="73">
        <f t="shared" si="22"/>
        <v>6333.9865249565883</v>
      </c>
      <c r="Q95" s="73">
        <f t="shared" si="24"/>
        <v>15473.658771879782</v>
      </c>
      <c r="R95" s="73">
        <f>SUM(Q95:$Q$102)</f>
        <v>58364.599337778287</v>
      </c>
      <c r="S95" s="73">
        <f t="shared" si="23"/>
        <v>3.4208828616908593</v>
      </c>
      <c r="T95" s="73">
        <f t="shared" si="32"/>
        <v>1</v>
      </c>
      <c r="U95" s="73"/>
      <c r="V95" s="73">
        <f t="shared" si="29"/>
        <v>0.81389317157920016</v>
      </c>
      <c r="W95" s="73">
        <f t="shared" si="13"/>
        <v>0.81073244891954688</v>
      </c>
      <c r="X95" s="73">
        <f t="shared" si="31"/>
        <v>-0.20981718198518565</v>
      </c>
      <c r="Y95" s="73"/>
      <c r="Z95" s="73"/>
      <c r="AA95" s="73"/>
      <c r="AB95" s="73"/>
      <c r="AC95" s="73"/>
      <c r="AD95" s="73"/>
      <c r="AE95" s="85"/>
    </row>
    <row r="96" spans="1:31" x14ac:dyDescent="0.3">
      <c r="A96" s="77">
        <v>94</v>
      </c>
      <c r="B96" s="64">
        <v>803</v>
      </c>
      <c r="C96" s="64">
        <v>2095</v>
      </c>
      <c r="D96" s="64">
        <v>2898</v>
      </c>
      <c r="E96" s="127">
        <v>0.24388571560171587</v>
      </c>
      <c r="F96" s="196">
        <v>0.21532595697577189</v>
      </c>
      <c r="G96" s="75">
        <f t="shared" si="15"/>
        <v>451.10787986424214</v>
      </c>
      <c r="H96" s="75">
        <f t="shared" si="16"/>
        <v>195.84022962817784</v>
      </c>
      <c r="I96" s="75">
        <f t="shared" si="17"/>
        <v>646.94810949241992</v>
      </c>
      <c r="J96" s="73">
        <f t="shared" si="18"/>
        <v>0.22323951328240854</v>
      </c>
      <c r="K96" s="73">
        <f t="shared" si="19"/>
        <v>0.20007676589119672</v>
      </c>
      <c r="L96" s="73">
        <f t="shared" si="27"/>
        <v>0.20749857510633463</v>
      </c>
      <c r="M96" s="73">
        <f t="shared" si="26"/>
        <v>13886.04953269119</v>
      </c>
      <c r="N96" s="73">
        <f t="shared" si="20"/>
        <v>2881.3354918894056</v>
      </c>
      <c r="O96" s="73">
        <f t="shared" si="21"/>
        <v>1363.1239966746257</v>
      </c>
      <c r="P96" s="73">
        <f t="shared" si="22"/>
        <v>4617.2967364423366</v>
      </c>
      <c r="Q96" s="73">
        <f t="shared" si="24"/>
        <v>12445.381786746486</v>
      </c>
      <c r="R96" s="73">
        <f>SUM(Q96:$Q$102)</f>
        <v>42890.940565898505</v>
      </c>
      <c r="S96" s="73">
        <f t="shared" si="23"/>
        <v>3.0887791711330599</v>
      </c>
      <c r="T96" s="73">
        <f t="shared" si="32"/>
        <v>1</v>
      </c>
      <c r="U96" s="73"/>
      <c r="V96" s="73">
        <f t="shared" si="29"/>
        <v>0.79250142489366537</v>
      </c>
      <c r="W96" s="73">
        <f t="shared" si="13"/>
        <v>0.79992323410880328</v>
      </c>
      <c r="X96" s="73">
        <f t="shared" si="31"/>
        <v>-0.22323951328240804</v>
      </c>
      <c r="Y96" s="73"/>
      <c r="Z96" s="73"/>
      <c r="AA96" s="73"/>
      <c r="AB96" s="73"/>
      <c r="AC96" s="73"/>
      <c r="AD96" s="73"/>
      <c r="AE96" s="85"/>
    </row>
    <row r="97" spans="1:31" x14ac:dyDescent="0.3">
      <c r="A97" s="77">
        <v>95</v>
      </c>
      <c r="B97" s="64">
        <v>547</v>
      </c>
      <c r="C97" s="64">
        <v>1428</v>
      </c>
      <c r="D97" s="64">
        <v>1975</v>
      </c>
      <c r="E97" s="127">
        <v>0.25622206337800935</v>
      </c>
      <c r="F97" s="196">
        <v>0.22726275618761335</v>
      </c>
      <c r="G97" s="75">
        <f t="shared" si="15"/>
        <v>324.53121583591189</v>
      </c>
      <c r="H97" s="75">
        <f t="shared" si="16"/>
        <v>140.15346866777111</v>
      </c>
      <c r="I97" s="75">
        <f t="shared" si="17"/>
        <v>464.684684503683</v>
      </c>
      <c r="J97" s="73">
        <f t="shared" si="18"/>
        <v>0.23528338455882683</v>
      </c>
      <c r="K97" s="73">
        <f t="shared" si="19"/>
        <v>0.20965315420159514</v>
      </c>
      <c r="L97" s="73">
        <f t="shared" si="27"/>
        <v>0.23104480565613383</v>
      </c>
      <c r="M97" s="73">
        <f t="shared" si="26"/>
        <v>11004.714040801784</v>
      </c>
      <c r="N97" s="73">
        <f t="shared" si="20"/>
        <v>2542.5820168583759</v>
      </c>
      <c r="O97" s="73">
        <f t="shared" si="21"/>
        <v>1053.9294728501357</v>
      </c>
      <c r="P97" s="73">
        <f t="shared" si="22"/>
        <v>3254.1727397677114</v>
      </c>
      <c r="Q97" s="73">
        <f t="shared" si="24"/>
        <v>9733.4230323725969</v>
      </c>
      <c r="R97" s="73">
        <f>SUM(Q97:$Q$102)</f>
        <v>30445.558779152016</v>
      </c>
      <c r="S97" s="73">
        <f t="shared" si="23"/>
        <v>2.7665924499510037</v>
      </c>
      <c r="T97" s="73">
        <f t="shared" si="32"/>
        <v>1</v>
      </c>
      <c r="U97" s="73"/>
      <c r="V97" s="73">
        <f t="shared" si="29"/>
        <v>0.76895519434386617</v>
      </c>
      <c r="W97" s="73">
        <f t="shared" si="13"/>
        <v>0.79034684579840486</v>
      </c>
      <c r="X97" s="73">
        <f t="shared" si="31"/>
        <v>-0.23528338455882644</v>
      </c>
      <c r="Y97" s="73"/>
      <c r="Z97" s="73"/>
      <c r="AA97" s="73"/>
      <c r="AB97" s="73"/>
      <c r="AC97" s="73"/>
      <c r="AD97" s="73"/>
      <c r="AE97" s="85"/>
    </row>
    <row r="98" spans="1:31" x14ac:dyDescent="0.3">
      <c r="A98" s="77">
        <v>96</v>
      </c>
      <c r="B98" s="64">
        <v>377</v>
      </c>
      <c r="C98" s="64">
        <v>942</v>
      </c>
      <c r="D98" s="64">
        <v>1319</v>
      </c>
      <c r="E98" s="127">
        <v>0.26705626304978219</v>
      </c>
      <c r="F98" s="196">
        <v>0.23781748568934727</v>
      </c>
      <c r="G98" s="75">
        <f t="shared" si="15"/>
        <v>224.02407151936512</v>
      </c>
      <c r="H98" s="75">
        <f t="shared" si="16"/>
        <v>100.68021116976789</v>
      </c>
      <c r="I98" s="75">
        <f t="shared" si="17"/>
        <v>324.70428268913304</v>
      </c>
      <c r="J98" s="73">
        <f t="shared" si="18"/>
        <v>0.24617458884695453</v>
      </c>
      <c r="K98" s="73">
        <f t="shared" si="19"/>
        <v>0.21821427805788418</v>
      </c>
      <c r="L98" s="73">
        <f t="shared" si="27"/>
        <v>0.25686529632094057</v>
      </c>
      <c r="M98" s="73">
        <f t="shared" si="26"/>
        <v>8462.1320239434081</v>
      </c>
      <c r="N98" s="73">
        <f t="shared" si="20"/>
        <v>2173.6280498371443</v>
      </c>
      <c r="O98" s="73">
        <f t="shared" si="21"/>
        <v>790.6580903611748</v>
      </c>
      <c r="P98" s="73">
        <f t="shared" si="22"/>
        <v>2200.2432669175755</v>
      </c>
      <c r="Q98" s="73">
        <f t="shared" si="24"/>
        <v>7375.3179990248354</v>
      </c>
      <c r="R98" s="73">
        <f>SUM(Q98:$Q$102)</f>
        <v>20712.135746779422</v>
      </c>
      <c r="S98" s="73">
        <f t="shared" si="23"/>
        <v>2.4476261642071893</v>
      </c>
      <c r="T98" s="73">
        <f t="shared" si="32"/>
        <v>1</v>
      </c>
      <c r="U98" s="73"/>
      <c r="V98" s="73">
        <f t="shared" si="29"/>
        <v>0.74313470367905943</v>
      </c>
      <c r="W98" s="73">
        <f t="shared" si="13"/>
        <v>0.78178572194211582</v>
      </c>
      <c r="X98" s="73">
        <f t="shared" si="31"/>
        <v>-0.24617458884695398</v>
      </c>
      <c r="Y98" s="73"/>
      <c r="Z98" s="73"/>
      <c r="AA98" s="73"/>
      <c r="AB98" s="73"/>
      <c r="AC98" s="73"/>
      <c r="AD98" s="73"/>
      <c r="AE98" s="85"/>
    </row>
    <row r="99" spans="1:31" x14ac:dyDescent="0.3">
      <c r="A99" s="77">
        <v>97</v>
      </c>
      <c r="B99" s="64">
        <v>244</v>
      </c>
      <c r="C99" s="64">
        <v>568</v>
      </c>
      <c r="D99" s="64">
        <v>812</v>
      </c>
      <c r="E99" s="127">
        <v>0.276435097607168</v>
      </c>
      <c r="F99" s="196">
        <v>0.24714560492870655</v>
      </c>
      <c r="G99" s="75">
        <f t="shared" si="15"/>
        <v>140.37870359950531</v>
      </c>
      <c r="H99" s="75">
        <f t="shared" si="16"/>
        <v>67.450163816148986</v>
      </c>
      <c r="I99" s="75">
        <f t="shared" si="17"/>
        <v>207.82886741565432</v>
      </c>
      <c r="J99" s="73">
        <f t="shared" si="18"/>
        <v>0.25594688105376145</v>
      </c>
      <c r="K99" s="73">
        <f t="shared" si="19"/>
        <v>0.22581690850994252</v>
      </c>
      <c r="L99" s="73">
        <f t="shared" si="27"/>
        <v>0.28505948446989993</v>
      </c>
      <c r="M99" s="73">
        <f t="shared" si="26"/>
        <v>6288.5039741062637</v>
      </c>
      <c r="N99" s="73">
        <f t="shared" si="20"/>
        <v>1792.5977009456483</v>
      </c>
      <c r="O99" s="73">
        <f t="shared" si="21"/>
        <v>573.23460067512463</v>
      </c>
      <c r="P99" s="73">
        <f t="shared" si="22"/>
        <v>1409.5851765564007</v>
      </c>
      <c r="Q99" s="73">
        <f t="shared" si="24"/>
        <v>5392.2051236334391</v>
      </c>
      <c r="R99" s="73">
        <f>SUM(Q99:$Q$102)</f>
        <v>13336.817747754581</v>
      </c>
      <c r="S99" s="73">
        <f t="shared" si="23"/>
        <v>2.1208252078190091</v>
      </c>
      <c r="T99" s="73">
        <f t="shared" si="32"/>
        <v>1</v>
      </c>
      <c r="U99" s="73"/>
      <c r="V99" s="73">
        <f t="shared" si="29"/>
        <v>0.71494051553010007</v>
      </c>
      <c r="W99" s="73">
        <f t="shared" si="13"/>
        <v>0.77418309149005748</v>
      </c>
      <c r="X99" s="73">
        <f t="shared" si="31"/>
        <v>-0.25594688105376101</v>
      </c>
      <c r="Y99" s="73"/>
      <c r="Z99" s="73"/>
      <c r="AA99" s="73"/>
      <c r="AB99" s="73"/>
      <c r="AC99" s="73"/>
      <c r="AD99" s="73"/>
      <c r="AE99" s="85"/>
    </row>
    <row r="100" spans="1:31" x14ac:dyDescent="0.3">
      <c r="A100" s="77">
        <v>98</v>
      </c>
      <c r="B100" s="64">
        <v>148</v>
      </c>
      <c r="C100" s="64">
        <v>327</v>
      </c>
      <c r="D100" s="64">
        <v>475</v>
      </c>
      <c r="E100" s="127">
        <v>0.28459168421921788</v>
      </c>
      <c r="F100" s="196">
        <v>0.25551758999828839</v>
      </c>
      <c r="G100" s="75">
        <f t="shared" si="15"/>
        <v>83.554251929440298</v>
      </c>
      <c r="H100" s="75">
        <f t="shared" si="16"/>
        <v>42.119569264444245</v>
      </c>
      <c r="I100" s="75">
        <f t="shared" si="17"/>
        <v>125.67382119388455</v>
      </c>
      <c r="J100" s="73">
        <f t="shared" si="18"/>
        <v>0.26457646567133591</v>
      </c>
      <c r="K100" s="73">
        <f t="shared" si="19"/>
        <v>0.23246904314624717</v>
      </c>
      <c r="L100" s="73">
        <f t="shared" si="27"/>
        <v>0.31569761054702072</v>
      </c>
      <c r="M100" s="73">
        <f t="shared" si="26"/>
        <v>4495.9062731606155</v>
      </c>
      <c r="N100" s="73">
        <f t="shared" si="20"/>
        <v>1419.3468676801672</v>
      </c>
      <c r="O100" s="73">
        <f t="shared" si="21"/>
        <v>399.83282041596556</v>
      </c>
      <c r="P100" s="73">
        <f t="shared" si="22"/>
        <v>836.3505758812762</v>
      </c>
      <c r="Q100" s="73">
        <f t="shared" si="24"/>
        <v>3786.2328393205316</v>
      </c>
      <c r="R100" s="73">
        <f>SUM(Q100:$Q$102)</f>
        <v>7944.6126241211432</v>
      </c>
      <c r="S100" s="73">
        <f t="shared" si="23"/>
        <v>1.7670770121584614</v>
      </c>
      <c r="T100" s="73">
        <f t="shared" si="32"/>
        <v>1</v>
      </c>
      <c r="U100" s="73"/>
      <c r="V100" s="73">
        <f t="shared" si="29"/>
        <v>0.68430238945297928</v>
      </c>
      <c r="W100" s="73">
        <f t="shared" si="13"/>
        <v>0.76753095685375283</v>
      </c>
      <c r="X100" s="73">
        <f t="shared" si="31"/>
        <v>-0.26457646567133536</v>
      </c>
      <c r="Y100" s="73"/>
      <c r="Z100" s="73"/>
      <c r="AA100" s="73"/>
      <c r="AB100" s="73"/>
      <c r="AC100" s="73"/>
      <c r="AD100" s="73"/>
      <c r="AE100" s="85"/>
    </row>
    <row r="101" spans="1:31" x14ac:dyDescent="0.3">
      <c r="A101" s="77">
        <v>99</v>
      </c>
      <c r="B101" s="64">
        <v>91</v>
      </c>
      <c r="C101" s="64">
        <v>180</v>
      </c>
      <c r="D101" s="64">
        <v>271</v>
      </c>
      <c r="E101" s="127">
        <v>0.29187485328785578</v>
      </c>
      <c r="F101" s="196">
        <v>0.26325137101397517</v>
      </c>
      <c r="G101" s="75">
        <f t="shared" si="15"/>
        <v>47.38524678251553</v>
      </c>
      <c r="H101" s="75">
        <f t="shared" si="16"/>
        <v>26.560611649194875</v>
      </c>
      <c r="I101" s="75">
        <f t="shared" si="17"/>
        <v>73.945858431710406</v>
      </c>
      <c r="J101" s="73">
        <f t="shared" si="18"/>
        <v>0.27286294624247381</v>
      </c>
      <c r="K101" s="73">
        <f t="shared" si="19"/>
        <v>0.23880289459628656</v>
      </c>
      <c r="L101" s="73">
        <f t="shared" si="27"/>
        <v>0.34881037854065189</v>
      </c>
      <c r="M101" s="73">
        <f t="shared" si="26"/>
        <v>3076.5594054804483</v>
      </c>
      <c r="N101" s="73">
        <f t="shared" si="20"/>
        <v>1073.1358508284382</v>
      </c>
      <c r="O101" s="73">
        <f t="shared" si="21"/>
        <v>266.93322379743341</v>
      </c>
      <c r="P101" s="73">
        <f t="shared" si="22"/>
        <v>436.51775546531059</v>
      </c>
      <c r="Q101" s="73">
        <f t="shared" si="24"/>
        <v>2539.9914800662291</v>
      </c>
      <c r="R101" s="73">
        <f>SUM(Q101:$Q$102)</f>
        <v>4158.3797848006116</v>
      </c>
      <c r="S101" s="73">
        <f t="shared" si="23"/>
        <v>1.3516331839369187</v>
      </c>
      <c r="T101" s="73">
        <f t="shared" si="32"/>
        <v>1</v>
      </c>
      <c r="U101" s="73"/>
      <c r="V101" s="73">
        <f t="shared" si="29"/>
        <v>0.65118962145934811</v>
      </c>
      <c r="W101" s="73">
        <f t="shared" si="13"/>
        <v>0.76119710540371344</v>
      </c>
      <c r="X101" s="73">
        <f t="shared" si="31"/>
        <v>-0.27286294624247337</v>
      </c>
      <c r="Y101" s="73"/>
      <c r="Z101" s="73"/>
      <c r="AA101" s="73"/>
      <c r="AB101" s="73"/>
      <c r="AC101" s="73"/>
      <c r="AD101" s="73"/>
      <c r="AE101" s="85"/>
    </row>
    <row r="102" spans="1:31" x14ac:dyDescent="0.3">
      <c r="A102" s="77">
        <v>100</v>
      </c>
      <c r="B102" s="64">
        <v>100</v>
      </c>
      <c r="C102" s="64">
        <v>146</v>
      </c>
      <c r="D102" s="64">
        <v>246</v>
      </c>
      <c r="E102" s="128">
        <v>0.30357855178119925</v>
      </c>
      <c r="F102" s="197">
        <v>0.27062739158872423</v>
      </c>
      <c r="G102" s="75">
        <f t="shared" si="15"/>
        <v>39.51159917195374</v>
      </c>
      <c r="H102" s="75">
        <f t="shared" si="16"/>
        <v>30.357855178119923</v>
      </c>
      <c r="I102" s="75">
        <f t="shared" si="17"/>
        <v>69.869454350073667</v>
      </c>
      <c r="J102" s="73">
        <f>I102/D102</f>
        <v>0.28402217215477099</v>
      </c>
      <c r="K102" s="73">
        <f t="shared" si="19"/>
        <v>0.24725004556732599</v>
      </c>
      <c r="L102" s="73">
        <f t="shared" si="27"/>
        <v>0.3843772816023493</v>
      </c>
      <c r="M102" s="73">
        <f t="shared" si="26"/>
        <v>2003.4235546520101</v>
      </c>
      <c r="N102" s="73">
        <f t="shared" si="20"/>
        <v>2003.4235546520101</v>
      </c>
      <c r="O102" s="73">
        <f t="shared" si="21"/>
        <v>169.58453166787717</v>
      </c>
      <c r="P102" s="73">
        <f t="shared" si="22"/>
        <v>169.58453166787717</v>
      </c>
      <c r="Q102">
        <f>M102-0.5*(M102*L102)</f>
        <v>1618.3883047343825</v>
      </c>
      <c r="R102">
        <f>M102-0.5*(M102*L102)</f>
        <v>1618.3883047343825</v>
      </c>
      <c r="S102" s="73">
        <f t="shared" si="23"/>
        <v>0.80781135919882541</v>
      </c>
      <c r="T102" s="73">
        <f t="shared" si="32"/>
        <v>1</v>
      </c>
      <c r="U102" s="73"/>
      <c r="V102" s="73">
        <f t="shared" si="29"/>
        <v>0.6156227183976507</v>
      </c>
      <c r="W102" s="73">
        <f t="shared" si="13"/>
        <v>0.75274995443267401</v>
      </c>
      <c r="X102" s="73">
        <f t="shared" si="31"/>
        <v>-0.2840221721547706</v>
      </c>
      <c r="Y102" s="73"/>
      <c r="Z102" s="73"/>
      <c r="AA102" s="73"/>
      <c r="AB102" s="73"/>
      <c r="AC102" s="73"/>
      <c r="AD102" s="73"/>
      <c r="AE102" s="85"/>
    </row>
    <row r="103" spans="1:31" x14ac:dyDescent="0.3">
      <c r="A103" s="77" t="s">
        <v>9</v>
      </c>
      <c r="B103" s="64">
        <v>2735616</v>
      </c>
      <c r="C103" s="64">
        <v>2822208</v>
      </c>
      <c r="D103" s="64">
        <v>5557824</v>
      </c>
      <c r="T103" s="73"/>
      <c r="U103" s="73"/>
      <c r="V103" s="73">
        <f t="shared" si="29"/>
        <v>0.57768605924335725</v>
      </c>
      <c r="W103" s="73"/>
      <c r="X103" s="73"/>
      <c r="Y103" s="73"/>
      <c r="Z103" s="73"/>
      <c r="AA103" s="73"/>
      <c r="AB103" s="73"/>
      <c r="AC103" s="73"/>
      <c r="AD103" s="73"/>
      <c r="AE103" s="85"/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03"/>
  <sheetViews>
    <sheetView workbookViewId="0">
      <selection activeCell="P2" sqref="P2"/>
    </sheetView>
  </sheetViews>
  <sheetFormatPr defaultRowHeight="14.4" x14ac:dyDescent="0.3"/>
  <cols>
    <col min="5" max="5" width="12" customWidth="1"/>
    <col min="6" max="6" width="11.44140625" customWidth="1"/>
    <col min="7" max="7" width="10.109375" customWidth="1"/>
    <col min="8" max="8" width="11" customWidth="1"/>
    <col min="9" max="9" width="10.6640625" customWidth="1"/>
  </cols>
  <sheetData>
    <row r="1" spans="1:23" ht="72" x14ac:dyDescent="0.3">
      <c r="A1" s="79" t="s">
        <v>0</v>
      </c>
      <c r="B1" s="79" t="s">
        <v>1</v>
      </c>
      <c r="C1" s="79" t="s">
        <v>2</v>
      </c>
      <c r="D1" s="80" t="s">
        <v>3</v>
      </c>
      <c r="E1" s="81" t="s">
        <v>5</v>
      </c>
      <c r="F1" s="81" t="s">
        <v>4</v>
      </c>
      <c r="G1" s="7" t="s">
        <v>6</v>
      </c>
      <c r="H1" s="7" t="s">
        <v>7</v>
      </c>
      <c r="I1" s="86" t="s">
        <v>8</v>
      </c>
      <c r="J1" s="82" t="s">
        <v>10</v>
      </c>
      <c r="K1" s="7" t="s">
        <v>13</v>
      </c>
      <c r="L1" s="83" t="s">
        <v>14</v>
      </c>
      <c r="M1" s="79" t="s">
        <v>15</v>
      </c>
      <c r="N1" s="79" t="s">
        <v>16</v>
      </c>
      <c r="O1" s="79" t="s">
        <v>17</v>
      </c>
      <c r="P1" s="79" t="s">
        <v>18</v>
      </c>
      <c r="Q1" s="79" t="s">
        <v>19</v>
      </c>
      <c r="R1" s="79" t="s">
        <v>20</v>
      </c>
      <c r="S1" s="79" t="s">
        <v>21</v>
      </c>
    </row>
    <row r="2" spans="1:23" ht="28.8" x14ac:dyDescent="0.3">
      <c r="A2" s="19">
        <v>0</v>
      </c>
      <c r="B2" s="14">
        <v>30363</v>
      </c>
      <c r="C2" s="14">
        <v>28937</v>
      </c>
      <c r="D2" s="14">
        <v>59300</v>
      </c>
      <c r="E2" s="24">
        <v>9.3642543350454417E-3</v>
      </c>
      <c r="F2" s="21">
        <v>6.4112119810333353E-3</v>
      </c>
      <c r="G2" s="18">
        <f>C2*F2</f>
        <v>185.52124109516163</v>
      </c>
      <c r="H2" s="18">
        <f>B2*E2</f>
        <v>284.32685437498475</v>
      </c>
      <c r="I2" s="13">
        <f>H2+G2</f>
        <v>469.8480954701464</v>
      </c>
      <c r="J2">
        <f>I2/D2</f>
        <v>7.9232393839822335E-3</v>
      </c>
      <c r="K2">
        <f>1-($W$2^((-1)*J2))</f>
        <v>7.8919332593508917E-3</v>
      </c>
      <c r="M2">
        <v>100000</v>
      </c>
      <c r="N2">
        <f>M2-M3</f>
        <v>789.19332593509171</v>
      </c>
      <c r="O2">
        <f>M2*$W$3^A2</f>
        <v>100000</v>
      </c>
      <c r="P2">
        <f>SUM(O2:O102)</f>
        <v>3426042.2301077116</v>
      </c>
      <c r="Q2">
        <f>M2-(I2/D2)*M2*K2</f>
        <v>99993.747032358369</v>
      </c>
      <c r="R2">
        <f>SUM(Q2:$Q$102)</f>
        <v>7673939.9978597136</v>
      </c>
      <c r="S2">
        <f>R2/M2</f>
        <v>76.739399978597135</v>
      </c>
      <c r="V2" s="76" t="s">
        <v>11</v>
      </c>
      <c r="W2" s="73">
        <v>2.7182818284590402</v>
      </c>
    </row>
    <row r="3" spans="1:23" x14ac:dyDescent="0.3">
      <c r="A3" s="19">
        <v>1</v>
      </c>
      <c r="B3" s="14">
        <v>30582</v>
      </c>
      <c r="C3" s="14">
        <v>29187</v>
      </c>
      <c r="D3" s="14">
        <v>59769</v>
      </c>
      <c r="E3" s="25">
        <v>1.2070844333187929E-3</v>
      </c>
      <c r="F3" s="22">
        <v>8.8176256813142571E-4</v>
      </c>
      <c r="G3" s="18">
        <f t="shared" ref="G3:G66" si="0">C3*F3</f>
        <v>25.736004076051923</v>
      </c>
      <c r="H3" s="18">
        <f t="shared" ref="H3:H66" si="1">B3*E3</f>
        <v>36.915056139755329</v>
      </c>
      <c r="I3" s="18">
        <f t="shared" ref="I3:I66" si="2">H3+G3</f>
        <v>62.651060215807249</v>
      </c>
      <c r="J3" s="73">
        <f t="shared" ref="J3:J66" si="3">I3/D3</f>
        <v>1.0482199838680126E-3</v>
      </c>
      <c r="K3" s="73">
        <f t="shared" ref="K3:K66" si="4">1-($W$2^((-1)*J3))</f>
        <v>1.0476707932083329E-3</v>
      </c>
      <c r="M3">
        <f>M2*(1-K2)</f>
        <v>99210.806674064908</v>
      </c>
      <c r="N3" s="73">
        <f t="shared" ref="N3:N66" si="5">M3-M4</f>
        <v>103.94026452305843</v>
      </c>
      <c r="O3" s="73">
        <f t="shared" ref="O3:O66" si="6">M3*$W$3^A3</f>
        <v>96791.030901526756</v>
      </c>
      <c r="P3" s="73">
        <f t="shared" ref="P3:P66" si="7">SUM(O3:O103)</f>
        <v>3326042.2301077116</v>
      </c>
      <c r="Q3">
        <f>AVERAGEA(M3:M4)</f>
        <v>99158.836541803379</v>
      </c>
      <c r="R3" s="73">
        <f>SUM(Q3:$Q$102)</f>
        <v>7573946.2508273544</v>
      </c>
      <c r="S3" s="73">
        <f t="shared" ref="S3:S66" si="8">R3/M3</f>
        <v>76.341948067309588</v>
      </c>
      <c r="V3" s="78" t="s">
        <v>12</v>
      </c>
      <c r="W3" s="73">
        <f>1/1.025</f>
        <v>0.97560975609756106</v>
      </c>
    </row>
    <row r="4" spans="1:23" x14ac:dyDescent="0.3">
      <c r="A4" s="19">
        <v>2</v>
      </c>
      <c r="B4" s="14">
        <v>30738</v>
      </c>
      <c r="C4" s="14">
        <v>29331</v>
      </c>
      <c r="D4" s="14">
        <v>60069</v>
      </c>
      <c r="E4" s="25">
        <v>4.0740005456118612E-4</v>
      </c>
      <c r="F4" s="22">
        <v>3.3265893712579157E-4</v>
      </c>
      <c r="G4" s="18">
        <f t="shared" si="0"/>
        <v>9.7572192848365926</v>
      </c>
      <c r="H4" s="18">
        <f t="shared" si="1"/>
        <v>12.522662877101739</v>
      </c>
      <c r="I4" s="18">
        <f t="shared" si="2"/>
        <v>22.279882161938332</v>
      </c>
      <c r="J4" s="73">
        <f t="shared" si="3"/>
        <v>3.7090482881250449E-4</v>
      </c>
      <c r="K4" s="73">
        <f t="shared" si="4"/>
        <v>3.7083605211984949E-4</v>
      </c>
      <c r="M4" s="73">
        <f t="shared" ref="M4:M8" si="9">M3*(1-K3)</f>
        <v>99106.86640954185</v>
      </c>
      <c r="N4" s="73">
        <f t="shared" si="5"/>
        <v>36.752399077289738</v>
      </c>
      <c r="O4" s="73">
        <f t="shared" si="6"/>
        <v>94331.34221015287</v>
      </c>
      <c r="P4" s="73">
        <f t="shared" si="7"/>
        <v>3229251.1992061851</v>
      </c>
      <c r="Q4" s="73">
        <f t="shared" ref="Q4:Q67" si="10">AVERAGEA(M4:M5)</f>
        <v>99088.490210003205</v>
      </c>
      <c r="R4" s="73">
        <f>SUM(Q4:$Q$102)</f>
        <v>7474787.4142855508</v>
      </c>
      <c r="S4" s="73">
        <f t="shared" si="8"/>
        <v>75.42148879369563</v>
      </c>
    </row>
    <row r="5" spans="1:23" x14ac:dyDescent="0.3">
      <c r="A5" s="19">
        <v>3</v>
      </c>
      <c r="B5" s="14">
        <v>31010</v>
      </c>
      <c r="C5" s="14">
        <v>29682</v>
      </c>
      <c r="D5" s="14">
        <v>60692</v>
      </c>
      <c r="E5" s="25">
        <v>3.1075363786792421E-4</v>
      </c>
      <c r="F5" s="22">
        <v>3.2553313062540695E-4</v>
      </c>
      <c r="G5" s="18">
        <f t="shared" si="0"/>
        <v>9.66247438322333</v>
      </c>
      <c r="H5" s="18">
        <f t="shared" si="1"/>
        <v>9.636470310284329</v>
      </c>
      <c r="I5" s="18">
        <f t="shared" si="2"/>
        <v>19.298944693507657</v>
      </c>
      <c r="J5" s="73">
        <f t="shared" si="3"/>
        <v>3.1798168940729677E-4</v>
      </c>
      <c r="K5" s="73">
        <f t="shared" si="4"/>
        <v>3.1793113858813449E-4</v>
      </c>
      <c r="M5" s="73">
        <f t="shared" si="9"/>
        <v>99070.11401046456</v>
      </c>
      <c r="N5" s="73">
        <f t="shared" si="5"/>
        <v>31.497474147399771</v>
      </c>
      <c r="O5" s="73">
        <f t="shared" si="6"/>
        <v>91996.449509869752</v>
      </c>
      <c r="P5" s="73">
        <f t="shared" si="7"/>
        <v>3134919.8569960319</v>
      </c>
      <c r="Q5" s="73">
        <f t="shared" si="10"/>
        <v>99054.365273390868</v>
      </c>
      <c r="R5" s="73">
        <f>SUM(Q5:$Q$102)</f>
        <v>7375698.9240755485</v>
      </c>
      <c r="S5" s="73">
        <f t="shared" si="8"/>
        <v>74.449282689797542</v>
      </c>
    </row>
    <row r="6" spans="1:23" x14ac:dyDescent="0.3">
      <c r="A6" s="19">
        <v>4</v>
      </c>
      <c r="B6" s="14">
        <v>29244</v>
      </c>
      <c r="C6" s="14">
        <v>28480</v>
      </c>
      <c r="D6" s="14">
        <v>57724</v>
      </c>
      <c r="E6" s="25">
        <v>2.1932868413663417E-4</v>
      </c>
      <c r="F6" s="22">
        <v>2.6397358473566877E-4</v>
      </c>
      <c r="G6" s="18">
        <f t="shared" si="0"/>
        <v>7.5179676932718467</v>
      </c>
      <c r="H6" s="18">
        <f t="shared" si="1"/>
        <v>6.41404803889173</v>
      </c>
      <c r="I6" s="18">
        <f t="shared" si="2"/>
        <v>13.932015732163578</v>
      </c>
      <c r="J6" s="73">
        <f t="shared" si="3"/>
        <v>2.4135568796624588E-4</v>
      </c>
      <c r="K6" s="73">
        <f t="shared" si="4"/>
        <v>2.4132656402520158E-4</v>
      </c>
      <c r="M6" s="73">
        <f t="shared" si="9"/>
        <v>99038.61653631716</v>
      </c>
      <c r="N6" s="73">
        <f t="shared" si="5"/>
        <v>23.900649034520029</v>
      </c>
      <c r="O6" s="73">
        <f t="shared" si="6"/>
        <v>89724.098511152217</v>
      </c>
      <c r="P6" s="73">
        <f t="shared" si="7"/>
        <v>3042923.4074861617</v>
      </c>
      <c r="Q6" s="73">
        <f t="shared" si="10"/>
        <v>99026.666211799893</v>
      </c>
      <c r="R6" s="73">
        <f>SUM(Q6:$Q$102)</f>
        <v>7276644.5588021586</v>
      </c>
      <c r="S6" s="73">
        <f t="shared" si="8"/>
        <v>73.472800946627061</v>
      </c>
    </row>
    <row r="7" spans="1:23" x14ac:dyDescent="0.3">
      <c r="A7" s="19">
        <v>5</v>
      </c>
      <c r="B7" s="14">
        <v>30830</v>
      </c>
      <c r="C7" s="14">
        <v>28895</v>
      </c>
      <c r="D7" s="14">
        <v>59725</v>
      </c>
      <c r="E7" s="25">
        <v>1.861711614981682E-4</v>
      </c>
      <c r="F7" s="22">
        <v>1.822292364153339E-4</v>
      </c>
      <c r="G7" s="18">
        <f t="shared" si="0"/>
        <v>5.2655137862210735</v>
      </c>
      <c r="H7" s="18">
        <f t="shared" si="1"/>
        <v>5.7396569089885254</v>
      </c>
      <c r="I7" s="18">
        <f t="shared" si="2"/>
        <v>11.0051706952096</v>
      </c>
      <c r="J7" s="73">
        <f t="shared" si="3"/>
        <v>1.8426405517303642E-4</v>
      </c>
      <c r="K7" s="73">
        <f t="shared" si="4"/>
        <v>1.8424707959463493E-4</v>
      </c>
      <c r="L7" s="73"/>
      <c r="M7" s="73">
        <f t="shared" si="9"/>
        <v>99014.71588728264</v>
      </c>
      <c r="N7" s="73">
        <f t="shared" si="5"/>
        <v>18.243172239119303</v>
      </c>
      <c r="O7" s="73">
        <f t="shared" si="6"/>
        <v>87514.581173412953</v>
      </c>
      <c r="P7" s="73">
        <f t="shared" si="7"/>
        <v>2953199.3089750097</v>
      </c>
      <c r="Q7" s="73">
        <f t="shared" si="10"/>
        <v>99005.594301163073</v>
      </c>
      <c r="R7" s="73">
        <f>SUM(Q7:$Q$102)</f>
        <v>7177617.8925903561</v>
      </c>
      <c r="S7" s="73">
        <f t="shared" si="8"/>
        <v>72.490415472799867</v>
      </c>
    </row>
    <row r="8" spans="1:23" x14ac:dyDescent="0.3">
      <c r="A8" s="19">
        <v>6</v>
      </c>
      <c r="B8" s="14">
        <v>29306</v>
      </c>
      <c r="C8" s="14">
        <v>27768</v>
      </c>
      <c r="D8" s="14">
        <v>57074</v>
      </c>
      <c r="E8" s="25">
        <v>1.6856307387206807E-4</v>
      </c>
      <c r="F8" s="22">
        <v>1.3095923721195908E-4</v>
      </c>
      <c r="G8" s="18">
        <f t="shared" si="0"/>
        <v>3.6364760989016798</v>
      </c>
      <c r="H8" s="18">
        <f t="shared" si="1"/>
        <v>4.9399094428948267</v>
      </c>
      <c r="I8" s="18">
        <f t="shared" si="2"/>
        <v>8.5763855417965065</v>
      </c>
      <c r="J8" s="73">
        <f t="shared" si="3"/>
        <v>1.502678197041824E-4</v>
      </c>
      <c r="K8" s="73">
        <f t="shared" si="4"/>
        <v>1.5025653006095485E-4</v>
      </c>
      <c r="L8" s="73">
        <f>((105*K8+90*(K7+K9)+45*(K6+K10)-30*(K5+K11))/315)</f>
        <v>1.493622748269543E-4</v>
      </c>
      <c r="M8" s="73">
        <f t="shared" si="9"/>
        <v>98996.472715043521</v>
      </c>
      <c r="N8" s="73">
        <f t="shared" si="5"/>
        <v>14.786338364559924</v>
      </c>
      <c r="O8" s="73">
        <f t="shared" si="6"/>
        <v>85364.348163326649</v>
      </c>
      <c r="P8" s="73">
        <f t="shared" si="7"/>
        <v>2865684.7278015967</v>
      </c>
      <c r="Q8" s="73">
        <f t="shared" si="10"/>
        <v>98989.079545861241</v>
      </c>
      <c r="R8" s="73">
        <f>SUM(Q8:$Q$102)</f>
        <v>7078612.2982891938</v>
      </c>
      <c r="S8" s="73">
        <f t="shared" si="8"/>
        <v>71.503681940917545</v>
      </c>
    </row>
    <row r="9" spans="1:23" x14ac:dyDescent="0.3">
      <c r="A9" s="19">
        <v>7</v>
      </c>
      <c r="B9" s="14">
        <v>27926</v>
      </c>
      <c r="C9" s="14">
        <v>26511</v>
      </c>
      <c r="D9" s="14">
        <v>54437</v>
      </c>
      <c r="E9" s="25">
        <v>1.5307817257014298E-4</v>
      </c>
      <c r="F9" s="22">
        <v>1.0714150391987292E-4</v>
      </c>
      <c r="G9" s="18">
        <f t="shared" si="0"/>
        <v>2.8404284104197508</v>
      </c>
      <c r="H9" s="18">
        <f t="shared" si="1"/>
        <v>4.2748610471938129</v>
      </c>
      <c r="I9" s="18">
        <f t="shared" si="2"/>
        <v>7.1152894576135637</v>
      </c>
      <c r="J9" s="73">
        <f t="shared" si="3"/>
        <v>1.3070686220059084E-4</v>
      </c>
      <c r="K9" s="73">
        <f t="shared" si="4"/>
        <v>1.3069832043088869E-4</v>
      </c>
      <c r="L9" s="73">
        <f t="shared" ref="L9:L72" si="11">((105*K9+90*(K8+K10)+45*(K7+K11)-30*(K6+K12))/315)</f>
        <v>1.3228154312703406E-4</v>
      </c>
      <c r="M9" s="73">
        <f>M8*(1-L8)</f>
        <v>98981.686376678961</v>
      </c>
      <c r="N9" s="73">
        <f t="shared" si="5"/>
        <v>13.093450215223129</v>
      </c>
      <c r="O9" s="73">
        <f t="shared" si="6"/>
        <v>83269.851658630112</v>
      </c>
      <c r="P9" s="73">
        <f t="shared" si="7"/>
        <v>2780320.37963827</v>
      </c>
      <c r="Q9" s="73">
        <f t="shared" si="10"/>
        <v>98975.139651571342</v>
      </c>
      <c r="R9" s="73">
        <f>SUM(Q9:$Q$102)</f>
        <v>6979623.2187433327</v>
      </c>
      <c r="S9" s="73">
        <f t="shared" si="8"/>
        <v>70.51428879663743</v>
      </c>
    </row>
    <row r="10" spans="1:23" x14ac:dyDescent="0.3">
      <c r="A10" s="19">
        <v>8</v>
      </c>
      <c r="B10" s="14">
        <v>27774</v>
      </c>
      <c r="C10" s="14">
        <v>26231</v>
      </c>
      <c r="D10" s="14">
        <v>54005</v>
      </c>
      <c r="E10" s="25">
        <v>1.5300130014511508E-4</v>
      </c>
      <c r="F10" s="22">
        <v>1.0427952909242991E-4</v>
      </c>
      <c r="G10" s="18">
        <f t="shared" si="0"/>
        <v>2.7353563276235291</v>
      </c>
      <c r="H10" s="18">
        <f t="shared" si="1"/>
        <v>4.2494581102304263</v>
      </c>
      <c r="I10" s="18">
        <f t="shared" si="2"/>
        <v>6.9848144378539558</v>
      </c>
      <c r="J10" s="73">
        <f t="shared" si="3"/>
        <v>1.2933643991952515E-4</v>
      </c>
      <c r="K10" s="73">
        <f t="shared" si="4"/>
        <v>1.2932807632271004E-4</v>
      </c>
      <c r="L10" s="73">
        <f t="shared" si="11"/>
        <v>1.3091454766247406E-4</v>
      </c>
      <c r="M10" s="73">
        <f t="shared" ref="M10:M73" si="12">M9*(1-L9)</f>
        <v>98968.592926463738</v>
      </c>
      <c r="N10" s="73">
        <f t="shared" si="5"/>
        <v>12.956428575751488</v>
      </c>
      <c r="O10" s="73">
        <f t="shared" si="6"/>
        <v>81228.133262591946</v>
      </c>
      <c r="P10" s="73">
        <f t="shared" si="7"/>
        <v>2697050.5279796398</v>
      </c>
      <c r="Q10" s="73">
        <f t="shared" si="10"/>
        <v>98962.114712175855</v>
      </c>
      <c r="R10" s="73">
        <f>SUM(Q10:$Q$102)</f>
        <v>6880648.0790917622</v>
      </c>
      <c r="S10" s="73">
        <f t="shared" si="8"/>
        <v>69.523551620100974</v>
      </c>
    </row>
    <row r="11" spans="1:23" x14ac:dyDescent="0.3">
      <c r="A11" s="19">
        <v>9</v>
      </c>
      <c r="B11" s="14">
        <v>28050</v>
      </c>
      <c r="C11" s="14">
        <v>26465</v>
      </c>
      <c r="D11" s="14">
        <v>54515</v>
      </c>
      <c r="E11" s="25">
        <v>1.6190975166692923E-4</v>
      </c>
      <c r="F11" s="22">
        <v>1.1778918172095231E-4</v>
      </c>
      <c r="G11" s="18">
        <f t="shared" si="0"/>
        <v>3.1172906942450029</v>
      </c>
      <c r="H11" s="18">
        <f t="shared" si="1"/>
        <v>4.5415685342573653</v>
      </c>
      <c r="I11" s="18">
        <f t="shared" si="2"/>
        <v>7.6588592285023687</v>
      </c>
      <c r="J11" s="73">
        <f t="shared" si="3"/>
        <v>1.4049085991933171E-4</v>
      </c>
      <c r="K11" s="73">
        <f t="shared" si="4"/>
        <v>1.4048099154062577E-4</v>
      </c>
      <c r="L11" s="73">
        <f t="shared" si="11"/>
        <v>1.3887651669884979E-4</v>
      </c>
      <c r="M11" s="73">
        <f t="shared" si="12"/>
        <v>98955.636497887986</v>
      </c>
      <c r="N11" s="73">
        <f t="shared" si="5"/>
        <v>13.742614104543463</v>
      </c>
      <c r="O11" s="73">
        <f t="shared" si="6"/>
        <v>79236.584700749678</v>
      </c>
      <c r="P11" s="73">
        <f t="shared" si="7"/>
        <v>2615822.3947170475</v>
      </c>
      <c r="Q11" s="73">
        <f t="shared" si="10"/>
        <v>98948.765190835722</v>
      </c>
      <c r="R11" s="73">
        <f>SUM(Q11:$Q$102)</f>
        <v>6781685.9643795853</v>
      </c>
      <c r="S11" s="73">
        <f t="shared" si="8"/>
        <v>68.532588990262596</v>
      </c>
    </row>
    <row r="12" spans="1:23" x14ac:dyDescent="0.3">
      <c r="A12" s="19">
        <v>10</v>
      </c>
      <c r="B12" s="14">
        <v>27764</v>
      </c>
      <c r="C12" s="14">
        <v>26250</v>
      </c>
      <c r="D12" s="14">
        <v>54014</v>
      </c>
      <c r="E12" s="25">
        <v>1.6416018134204969E-4</v>
      </c>
      <c r="F12" s="22">
        <v>1.4123521165111769E-4</v>
      </c>
      <c r="G12" s="18">
        <f t="shared" si="0"/>
        <v>3.7074243058418395</v>
      </c>
      <c r="H12" s="18">
        <f t="shared" si="1"/>
        <v>4.5577432747806679</v>
      </c>
      <c r="I12" s="18">
        <f t="shared" si="2"/>
        <v>8.2651675806225064</v>
      </c>
      <c r="J12" s="73">
        <f t="shared" si="3"/>
        <v>1.530189873111139E-4</v>
      </c>
      <c r="K12" s="73">
        <f t="shared" si="4"/>
        <v>1.5300728050293699E-4</v>
      </c>
      <c r="L12" s="73">
        <f t="shared" si="11"/>
        <v>1.5085617670805375E-4</v>
      </c>
      <c r="M12" s="73">
        <f t="shared" si="12"/>
        <v>98941.893883783443</v>
      </c>
      <c r="N12" s="73">
        <f t="shared" si="5"/>
        <v>14.925995827565202</v>
      </c>
      <c r="O12" s="73">
        <f t="shared" si="6"/>
        <v>77293.24936572813</v>
      </c>
      <c r="P12" s="73">
        <f t="shared" si="7"/>
        <v>2536585.8100162977</v>
      </c>
      <c r="Q12" s="73">
        <f t="shared" si="10"/>
        <v>98934.43088586966</v>
      </c>
      <c r="R12" s="73">
        <f>SUM(Q12:$Q$102)</f>
        <v>6682737.1991887493</v>
      </c>
      <c r="S12" s="73">
        <f t="shared" si="8"/>
        <v>67.542038431549045</v>
      </c>
    </row>
    <row r="13" spans="1:23" x14ac:dyDescent="0.3">
      <c r="A13" s="19">
        <v>11</v>
      </c>
      <c r="B13" s="14">
        <v>26537</v>
      </c>
      <c r="C13" s="14">
        <v>25156</v>
      </c>
      <c r="D13" s="14">
        <v>51693</v>
      </c>
      <c r="E13" s="25">
        <v>1.6087239506846836E-4</v>
      </c>
      <c r="F13" s="22">
        <v>1.6369347092279909E-4</v>
      </c>
      <c r="G13" s="18">
        <f t="shared" si="0"/>
        <v>4.1178729545339339</v>
      </c>
      <c r="H13" s="18">
        <f t="shared" si="1"/>
        <v>4.269070747931945</v>
      </c>
      <c r="I13" s="18">
        <f t="shared" si="2"/>
        <v>8.3869437024658779</v>
      </c>
      <c r="J13" s="73">
        <f t="shared" si="3"/>
        <v>1.6224524988810629E-4</v>
      </c>
      <c r="K13" s="73">
        <f t="shared" si="4"/>
        <v>1.6223208883925366E-4</v>
      </c>
      <c r="L13" s="73">
        <f t="shared" si="11"/>
        <v>1.6149816955907909E-4</v>
      </c>
      <c r="M13" s="73">
        <f t="shared" si="12"/>
        <v>98926.967887955878</v>
      </c>
      <c r="N13" s="73">
        <f t="shared" si="5"/>
        <v>15.97652423393447</v>
      </c>
      <c r="O13" s="73">
        <f t="shared" si="6"/>
        <v>75396.672391847285</v>
      </c>
      <c r="P13" s="73">
        <f t="shared" si="7"/>
        <v>2459292.5606505699</v>
      </c>
      <c r="Q13" s="73">
        <f t="shared" si="10"/>
        <v>98918.979625838911</v>
      </c>
      <c r="R13" s="73">
        <f>SUM(Q13:$Q$102)</f>
        <v>6583802.7683028793</v>
      </c>
      <c r="S13" s="73">
        <f t="shared" si="8"/>
        <v>66.552153663090706</v>
      </c>
    </row>
    <row r="14" spans="1:23" x14ac:dyDescent="0.3">
      <c r="A14" s="19">
        <v>12</v>
      </c>
      <c r="B14" s="14">
        <v>26062</v>
      </c>
      <c r="C14" s="14">
        <v>24856</v>
      </c>
      <c r="D14" s="14">
        <v>50918</v>
      </c>
      <c r="E14" s="25">
        <v>1.6470125078169961E-4</v>
      </c>
      <c r="F14" s="22">
        <v>1.7481752941567191E-4</v>
      </c>
      <c r="G14" s="18">
        <f t="shared" si="0"/>
        <v>4.3452645111559409</v>
      </c>
      <c r="H14" s="18">
        <f t="shared" si="1"/>
        <v>4.2924439978726552</v>
      </c>
      <c r="I14" s="18">
        <f t="shared" si="2"/>
        <v>8.6377085090285952</v>
      </c>
      <c r="J14" s="73">
        <f t="shared" si="3"/>
        <v>1.6963958735670285E-4</v>
      </c>
      <c r="K14" s="73">
        <f t="shared" si="4"/>
        <v>1.6962519937546716E-4</v>
      </c>
      <c r="L14" s="73">
        <f t="shared" si="11"/>
        <v>1.6956141475818609E-4</v>
      </c>
      <c r="M14" s="73">
        <f t="shared" si="12"/>
        <v>98910.991363721943</v>
      </c>
      <c r="N14" s="73">
        <f t="shared" si="5"/>
        <v>16.771487630772754</v>
      </c>
      <c r="O14" s="73">
        <f t="shared" si="6"/>
        <v>73545.849724161148</v>
      </c>
      <c r="P14" s="73">
        <f t="shared" si="7"/>
        <v>2383895.8882587221</v>
      </c>
      <c r="Q14" s="73">
        <f t="shared" si="10"/>
        <v>98902.605619906564</v>
      </c>
      <c r="R14" s="73">
        <f>SUM(Q14:$Q$102)</f>
        <v>6484883.7886770396</v>
      </c>
      <c r="S14" s="73">
        <f t="shared" si="8"/>
        <v>65.562822688030721</v>
      </c>
    </row>
    <row r="15" spans="1:23" x14ac:dyDescent="0.3">
      <c r="A15" s="19">
        <v>13</v>
      </c>
      <c r="B15" s="14">
        <v>26660</v>
      </c>
      <c r="C15" s="14">
        <v>24886</v>
      </c>
      <c r="D15" s="14">
        <v>51546</v>
      </c>
      <c r="E15" s="25">
        <v>1.809382318776132E-4</v>
      </c>
      <c r="F15" s="22">
        <v>1.7365552544473188E-4</v>
      </c>
      <c r="G15" s="18">
        <f t="shared" si="0"/>
        <v>4.3215914062175971</v>
      </c>
      <c r="H15" s="18">
        <f t="shared" si="1"/>
        <v>4.8238132618571683</v>
      </c>
      <c r="I15" s="18">
        <f t="shared" si="2"/>
        <v>9.1454046680747645</v>
      </c>
      <c r="J15" s="73">
        <f t="shared" si="3"/>
        <v>1.774221989693626E-4</v>
      </c>
      <c r="K15" s="73">
        <f t="shared" si="4"/>
        <v>1.7740646058173049E-4</v>
      </c>
      <c r="L15" s="73">
        <f t="shared" si="11"/>
        <v>1.7686210134533939E-4</v>
      </c>
      <c r="M15" s="73">
        <f t="shared" si="12"/>
        <v>98894.219876091171</v>
      </c>
      <c r="N15" s="73">
        <f t="shared" si="5"/>
        <v>17.490639538198593</v>
      </c>
      <c r="O15" s="73">
        <f t="shared" si="6"/>
        <v>71739.882132519328</v>
      </c>
      <c r="P15" s="73">
        <f t="shared" si="7"/>
        <v>2310350.0385345607</v>
      </c>
      <c r="Q15" s="73">
        <f t="shared" si="10"/>
        <v>98885.474556322064</v>
      </c>
      <c r="R15" s="73">
        <f>SUM(Q15:$Q$102)</f>
        <v>6385981.1830571322</v>
      </c>
      <c r="S15" s="73">
        <f t="shared" si="8"/>
        <v>64.573856703237084</v>
      </c>
    </row>
    <row r="16" spans="1:23" x14ac:dyDescent="0.3">
      <c r="A16" s="19">
        <v>14</v>
      </c>
      <c r="B16" s="14">
        <v>28229</v>
      </c>
      <c r="C16" s="14">
        <v>26804</v>
      </c>
      <c r="D16" s="14">
        <v>55033</v>
      </c>
      <c r="E16" s="25">
        <v>2.0575451320236396E-4</v>
      </c>
      <c r="F16" s="22">
        <v>1.6827428859604127E-4</v>
      </c>
      <c r="G16" s="18">
        <f t="shared" si="0"/>
        <v>4.5104240315282897</v>
      </c>
      <c r="H16" s="18">
        <f t="shared" si="1"/>
        <v>5.8082441531895324</v>
      </c>
      <c r="I16" s="18">
        <f t="shared" si="2"/>
        <v>10.318668184717822</v>
      </c>
      <c r="J16" s="73">
        <f t="shared" si="3"/>
        <v>1.8749964902363712E-4</v>
      </c>
      <c r="K16" s="73">
        <f t="shared" si="4"/>
        <v>1.8748207206309431E-4</v>
      </c>
      <c r="L16" s="73">
        <f t="shared" si="11"/>
        <v>1.8636418238243956E-4</v>
      </c>
      <c r="M16" s="73">
        <f t="shared" si="12"/>
        <v>98876.729236552972</v>
      </c>
      <c r="N16" s="73">
        <f t="shared" si="5"/>
        <v>18.427080800829572</v>
      </c>
      <c r="O16" s="73">
        <f t="shared" si="6"/>
        <v>69977.750308502553</v>
      </c>
      <c r="P16" s="73">
        <f t="shared" si="7"/>
        <v>2238610.1564020417</v>
      </c>
      <c r="Q16" s="73">
        <f t="shared" si="10"/>
        <v>98867.51569615255</v>
      </c>
      <c r="R16" s="73">
        <f>SUM(Q16:$Q$102)</f>
        <v>6287095.7085008109</v>
      </c>
      <c r="S16" s="73">
        <f t="shared" si="8"/>
        <v>63.585190944772705</v>
      </c>
    </row>
    <row r="17" spans="1:19" x14ac:dyDescent="0.3">
      <c r="A17" s="19">
        <v>15</v>
      </c>
      <c r="B17" s="14">
        <v>28486</v>
      </c>
      <c r="C17" s="14">
        <v>27455</v>
      </c>
      <c r="D17" s="14">
        <v>55941</v>
      </c>
      <c r="E17" s="25">
        <v>2.3615913087722662E-4</v>
      </c>
      <c r="F17" s="22">
        <v>1.6754128646577249E-4</v>
      </c>
      <c r="G17" s="18">
        <f t="shared" si="0"/>
        <v>4.5998460199177833</v>
      </c>
      <c r="H17" s="18">
        <f t="shared" si="1"/>
        <v>6.7272290021686771</v>
      </c>
      <c r="I17" s="18">
        <f t="shared" si="2"/>
        <v>11.327075022086461</v>
      </c>
      <c r="J17" s="73">
        <f t="shared" si="3"/>
        <v>2.0248252662781254E-4</v>
      </c>
      <c r="K17" s="73">
        <f t="shared" si="4"/>
        <v>2.0246202842455485E-4</v>
      </c>
      <c r="L17" s="73">
        <f t="shared" si="11"/>
        <v>2.0220861711751055E-4</v>
      </c>
      <c r="M17" s="73">
        <f t="shared" si="12"/>
        <v>98858.302155752142</v>
      </c>
      <c r="N17" s="73">
        <f t="shared" si="5"/>
        <v>19.990000569494441</v>
      </c>
      <c r="O17" s="73">
        <f t="shared" si="6"/>
        <v>68258.252646128152</v>
      </c>
      <c r="P17" s="73">
        <f t="shared" si="7"/>
        <v>2168632.4060935392</v>
      </c>
      <c r="Q17" s="73">
        <f t="shared" si="10"/>
        <v>98848.307155467395</v>
      </c>
      <c r="R17" s="73">
        <f>SUM(Q17:$Q$102)</f>
        <v>6188228.1928046579</v>
      </c>
      <c r="S17" s="73">
        <f t="shared" si="8"/>
        <v>62.596949956262137</v>
      </c>
    </row>
    <row r="18" spans="1:19" x14ac:dyDescent="0.3">
      <c r="A18" s="19">
        <v>16</v>
      </c>
      <c r="B18" s="14">
        <v>29155</v>
      </c>
      <c r="C18" s="14">
        <v>27604</v>
      </c>
      <c r="D18" s="14">
        <v>56759</v>
      </c>
      <c r="E18" s="25">
        <v>2.7992458647262331E-4</v>
      </c>
      <c r="F18" s="22">
        <v>1.7573334506397972E-4</v>
      </c>
      <c r="G18" s="18">
        <f t="shared" si="0"/>
        <v>4.8509432571460964</v>
      </c>
      <c r="H18" s="18">
        <f t="shared" si="1"/>
        <v>8.1612013186093328</v>
      </c>
      <c r="I18" s="18">
        <f t="shared" si="2"/>
        <v>13.012144575755428</v>
      </c>
      <c r="J18" s="73">
        <f t="shared" si="3"/>
        <v>2.2925253397268149E-4</v>
      </c>
      <c r="K18" s="73">
        <f t="shared" si="4"/>
        <v>2.2922625761845339E-4</v>
      </c>
      <c r="L18" s="73">
        <f t="shared" si="11"/>
        <v>2.3141620029966061E-4</v>
      </c>
      <c r="M18" s="73">
        <f t="shared" si="12"/>
        <v>98838.312155182648</v>
      </c>
      <c r="N18" s="73">
        <f t="shared" si="5"/>
        <v>22.872786642983556</v>
      </c>
      <c r="O18" s="73">
        <f t="shared" si="6"/>
        <v>66579.951452930443</v>
      </c>
      <c r="P18" s="73">
        <f t="shared" si="7"/>
        <v>2100374.1534474115</v>
      </c>
      <c r="Q18" s="73">
        <f t="shared" si="10"/>
        <v>98826.875761861156</v>
      </c>
      <c r="R18" s="73">
        <f>SUM(Q18:$Q$102)</f>
        <v>6089379.8856491903</v>
      </c>
      <c r="S18" s="73">
        <f t="shared" si="8"/>
        <v>61.609509034193778</v>
      </c>
    </row>
    <row r="19" spans="1:19" x14ac:dyDescent="0.3">
      <c r="A19" s="19">
        <v>17</v>
      </c>
      <c r="B19" s="14">
        <v>30098</v>
      </c>
      <c r="C19" s="14">
        <v>28466</v>
      </c>
      <c r="D19" s="14">
        <v>58564</v>
      </c>
      <c r="E19" s="25">
        <v>3.5401553611817357E-4</v>
      </c>
      <c r="F19" s="22">
        <v>1.9156079414229572E-4</v>
      </c>
      <c r="G19" s="18">
        <f t="shared" si="0"/>
        <v>5.4529695660545903</v>
      </c>
      <c r="H19" s="18">
        <f t="shared" si="1"/>
        <v>10.655159606084789</v>
      </c>
      <c r="I19" s="18">
        <f t="shared" si="2"/>
        <v>16.108129172139378</v>
      </c>
      <c r="J19" s="73">
        <f t="shared" si="3"/>
        <v>2.7505172413324529E-4</v>
      </c>
      <c r="K19" s="73">
        <f t="shared" si="4"/>
        <v>2.7501390087569799E-4</v>
      </c>
      <c r="L19" s="73">
        <f t="shared" si="11"/>
        <v>2.8051027237563364E-4</v>
      </c>
      <c r="M19" s="73">
        <f t="shared" si="12"/>
        <v>98815.439368539664</v>
      </c>
      <c r="N19" s="73">
        <f t="shared" si="5"/>
        <v>27.718745812191628</v>
      </c>
      <c r="O19" s="73">
        <f t="shared" si="6"/>
        <v>64941.018315657646</v>
      </c>
      <c r="P19" s="73">
        <f t="shared" si="7"/>
        <v>2033794.2019944813</v>
      </c>
      <c r="Q19" s="73">
        <f t="shared" si="10"/>
        <v>98801.579995633569</v>
      </c>
      <c r="R19" s="73">
        <f>SUM(Q19:$Q$102)</f>
        <v>5990553.0098873312</v>
      </c>
      <c r="S19" s="73">
        <f t="shared" si="8"/>
        <v>60.623654037959696</v>
      </c>
    </row>
    <row r="20" spans="1:19" x14ac:dyDescent="0.3">
      <c r="A20" s="19">
        <v>18</v>
      </c>
      <c r="B20" s="14">
        <v>30793</v>
      </c>
      <c r="C20" s="14">
        <v>28856</v>
      </c>
      <c r="D20" s="14">
        <v>59649</v>
      </c>
      <c r="E20" s="25">
        <v>4.7189906959316875E-4</v>
      </c>
      <c r="F20" s="22">
        <v>2.0878954531132623E-4</v>
      </c>
      <c r="G20" s="18">
        <f t="shared" si="0"/>
        <v>6.0248311195036299</v>
      </c>
      <c r="H20" s="18">
        <f t="shared" si="1"/>
        <v>14.531188049982445</v>
      </c>
      <c r="I20" s="18">
        <f t="shared" si="2"/>
        <v>20.556019169486074</v>
      </c>
      <c r="J20" s="73">
        <f t="shared" si="3"/>
        <v>3.4461632499264153E-4</v>
      </c>
      <c r="K20" s="73">
        <f t="shared" si="4"/>
        <v>3.4455695160739985E-4</v>
      </c>
      <c r="L20" s="73">
        <f t="shared" si="11"/>
        <v>3.4865721370532947E-4</v>
      </c>
      <c r="M20" s="73">
        <f t="shared" si="12"/>
        <v>98787.720622727473</v>
      </c>
      <c r="N20" s="73">
        <f t="shared" si="5"/>
        <v>34.443051420617849</v>
      </c>
      <c r="O20" s="73">
        <f t="shared" si="6"/>
        <v>63339.318724801524</v>
      </c>
      <c r="P20" s="73">
        <f t="shared" si="7"/>
        <v>1968853.1836788238</v>
      </c>
      <c r="Q20" s="73">
        <f t="shared" si="10"/>
        <v>98770.499097017164</v>
      </c>
      <c r="R20" s="73">
        <f>SUM(Q20:$Q$102)</f>
        <v>5891751.4298916971</v>
      </c>
      <c r="S20" s="73">
        <f t="shared" si="8"/>
        <v>59.640524072748157</v>
      </c>
    </row>
    <row r="21" spans="1:19" x14ac:dyDescent="0.3">
      <c r="A21" s="19">
        <v>19</v>
      </c>
      <c r="B21" s="14">
        <v>31225</v>
      </c>
      <c r="C21" s="14">
        <v>29803</v>
      </c>
      <c r="D21" s="14">
        <v>61028</v>
      </c>
      <c r="E21" s="25">
        <v>6.2231820106544626E-4</v>
      </c>
      <c r="F21" s="22">
        <v>2.1947977513294312E-4</v>
      </c>
      <c r="G21" s="18">
        <f t="shared" si="0"/>
        <v>6.5411557382871042</v>
      </c>
      <c r="H21" s="18">
        <f t="shared" si="1"/>
        <v>19.431885828268559</v>
      </c>
      <c r="I21" s="18">
        <f t="shared" si="2"/>
        <v>25.973041566555665</v>
      </c>
      <c r="J21" s="73">
        <f t="shared" si="3"/>
        <v>4.2559221286222169E-4</v>
      </c>
      <c r="K21" s="73">
        <f t="shared" si="4"/>
        <v>4.2550166134291967E-4</v>
      </c>
      <c r="L21" s="73">
        <f t="shared" si="11"/>
        <v>4.2388001605409009E-4</v>
      </c>
      <c r="M21" s="73">
        <f t="shared" si="12"/>
        <v>98753.277571306855</v>
      </c>
      <c r="N21" s="73">
        <f t="shared" si="5"/>
        <v>41.859540882316651</v>
      </c>
      <c r="O21" s="73">
        <f t="shared" si="6"/>
        <v>61772.91220918727</v>
      </c>
      <c r="P21" s="73">
        <f t="shared" si="7"/>
        <v>1905513.864954022</v>
      </c>
      <c r="Q21" s="73">
        <f t="shared" si="10"/>
        <v>98732.347800865697</v>
      </c>
      <c r="R21" s="73">
        <f>SUM(Q21:$Q$102)</f>
        <v>5792980.9307946805</v>
      </c>
      <c r="S21" s="73">
        <f t="shared" si="8"/>
        <v>58.661151034827562</v>
      </c>
    </row>
    <row r="22" spans="1:19" x14ac:dyDescent="0.3">
      <c r="A22" s="19">
        <v>20</v>
      </c>
      <c r="B22" s="14">
        <v>33484</v>
      </c>
      <c r="C22" s="14">
        <v>32333</v>
      </c>
      <c r="D22" s="14">
        <v>65817</v>
      </c>
      <c r="E22" s="25">
        <v>7.5689618565815916E-4</v>
      </c>
      <c r="F22" s="22">
        <v>2.1996492271458474E-4</v>
      </c>
      <c r="G22" s="18">
        <f t="shared" si="0"/>
        <v>7.1121258461306684</v>
      </c>
      <c r="H22" s="18">
        <f t="shared" si="1"/>
        <v>25.343911880577803</v>
      </c>
      <c r="I22" s="18">
        <f t="shared" si="2"/>
        <v>32.456037726708473</v>
      </c>
      <c r="J22" s="73">
        <f t="shared" si="3"/>
        <v>4.9312544975779011E-4</v>
      </c>
      <c r="K22" s="73">
        <f t="shared" si="4"/>
        <v>4.9300388338646695E-4</v>
      </c>
      <c r="L22" s="73">
        <f t="shared" si="11"/>
        <v>4.8548927745572536E-4</v>
      </c>
      <c r="M22" s="73">
        <f t="shared" si="12"/>
        <v>98711.418030424538</v>
      </c>
      <c r="N22" s="73">
        <f t="shared" si="5"/>
        <v>47.923335016224883</v>
      </c>
      <c r="O22" s="73">
        <f t="shared" si="6"/>
        <v>60240.710152359352</v>
      </c>
      <c r="P22" s="73">
        <f t="shared" si="7"/>
        <v>1843740.9527448351</v>
      </c>
      <c r="Q22" s="73">
        <f t="shared" si="10"/>
        <v>98687.456362916419</v>
      </c>
      <c r="R22" s="73">
        <f>SUM(Q22:$Q$102)</f>
        <v>5694248.5829938147</v>
      </c>
      <c r="S22" s="73">
        <f t="shared" si="8"/>
        <v>57.685814838955615</v>
      </c>
    </row>
    <row r="23" spans="1:19" x14ac:dyDescent="0.3">
      <c r="A23" s="19">
        <v>21</v>
      </c>
      <c r="B23" s="14">
        <v>37123</v>
      </c>
      <c r="C23" s="14">
        <v>35259</v>
      </c>
      <c r="D23" s="14">
        <v>72382</v>
      </c>
      <c r="E23" s="25">
        <v>8.2578611630539642E-4</v>
      </c>
      <c r="F23" s="22">
        <v>2.1368617180184344E-4</v>
      </c>
      <c r="G23" s="18">
        <f t="shared" si="0"/>
        <v>7.5343607315611978</v>
      </c>
      <c r="H23" s="18">
        <f t="shared" si="1"/>
        <v>30.655657995605232</v>
      </c>
      <c r="I23" s="18">
        <f t="shared" si="2"/>
        <v>38.190018727166432</v>
      </c>
      <c r="J23" s="73">
        <f t="shared" si="3"/>
        <v>5.2761762215974178E-4</v>
      </c>
      <c r="K23" s="73">
        <f t="shared" si="4"/>
        <v>5.2747845645861879E-4</v>
      </c>
      <c r="L23" s="73">
        <f t="shared" si="11"/>
        <v>5.1883809302590738E-4</v>
      </c>
      <c r="M23" s="73">
        <f t="shared" si="12"/>
        <v>98663.494695408313</v>
      </c>
      <c r="N23" s="73">
        <f t="shared" si="5"/>
        <v>51.190379439038225</v>
      </c>
      <c r="O23" s="73">
        <f t="shared" si="6"/>
        <v>58742.891642452749</v>
      </c>
      <c r="P23" s="73">
        <f t="shared" si="7"/>
        <v>1783500.2425924756</v>
      </c>
      <c r="Q23" s="73">
        <f t="shared" si="10"/>
        <v>98637.899505688794</v>
      </c>
      <c r="R23" s="73">
        <f>SUM(Q23:$Q$102)</f>
        <v>5595561.1266308986</v>
      </c>
      <c r="S23" s="73">
        <f t="shared" si="8"/>
        <v>56.713591424116764</v>
      </c>
    </row>
    <row r="24" spans="1:19" x14ac:dyDescent="0.3">
      <c r="A24" s="19">
        <v>22</v>
      </c>
      <c r="B24" s="14">
        <v>37556</v>
      </c>
      <c r="C24" s="14">
        <v>36002</v>
      </c>
      <c r="D24" s="14">
        <v>73558</v>
      </c>
      <c r="E24" s="25">
        <v>8.3092200056651125E-4</v>
      </c>
      <c r="F24" s="22">
        <v>2.0760705931012941E-4</v>
      </c>
      <c r="G24" s="18">
        <f t="shared" si="0"/>
        <v>7.4742693492832792</v>
      </c>
      <c r="H24" s="18">
        <f t="shared" si="1"/>
        <v>31.206106653275896</v>
      </c>
      <c r="I24" s="18">
        <f t="shared" si="2"/>
        <v>38.680376002559171</v>
      </c>
      <c r="J24" s="73">
        <f t="shared" si="3"/>
        <v>5.2584866367436816E-4</v>
      </c>
      <c r="K24" s="73">
        <f t="shared" si="4"/>
        <v>5.2571042949689506E-4</v>
      </c>
      <c r="L24" s="73">
        <f t="shared" si="11"/>
        <v>5.2656983227807768E-4</v>
      </c>
      <c r="M24" s="73">
        <f t="shared" si="12"/>
        <v>98612.304315969275</v>
      </c>
      <c r="N24" s="73">
        <f t="shared" si="5"/>
        <v>51.926264544206788</v>
      </c>
      <c r="O24" s="73">
        <f t="shared" si="6"/>
        <v>57280.403504950395</v>
      </c>
      <c r="P24" s="73">
        <f t="shared" si="7"/>
        <v>1724757.3509500232</v>
      </c>
      <c r="Q24" s="73">
        <f t="shared" si="10"/>
        <v>98586.341183697165</v>
      </c>
      <c r="R24" s="73">
        <f>SUM(Q24:$Q$102)</f>
        <v>5496923.2271252098</v>
      </c>
      <c r="S24" s="73">
        <f t="shared" si="8"/>
        <v>55.742772316852125</v>
      </c>
    </row>
    <row r="25" spans="1:19" x14ac:dyDescent="0.3">
      <c r="A25" s="19">
        <v>23</v>
      </c>
      <c r="B25" s="14">
        <v>39233</v>
      </c>
      <c r="C25" s="14">
        <v>37790</v>
      </c>
      <c r="D25" s="14">
        <v>77023</v>
      </c>
      <c r="E25" s="25">
        <v>8.1596054060794818E-4</v>
      </c>
      <c r="F25" s="22">
        <v>2.0731162409325286E-4</v>
      </c>
      <c r="G25" s="18">
        <f t="shared" si="0"/>
        <v>7.8343062744840255</v>
      </c>
      <c r="H25" s="18">
        <f t="shared" si="1"/>
        <v>32.012579889671628</v>
      </c>
      <c r="I25" s="18">
        <f t="shared" si="2"/>
        <v>39.846886164155656</v>
      </c>
      <c r="J25" s="73">
        <f t="shared" si="3"/>
        <v>5.1733749872318209E-4</v>
      </c>
      <c r="K25" s="73">
        <f t="shared" si="4"/>
        <v>5.1720370275287753E-4</v>
      </c>
      <c r="L25" s="73">
        <f t="shared" si="11"/>
        <v>5.2342217819366702E-4</v>
      </c>
      <c r="M25" s="73">
        <f t="shared" si="12"/>
        <v>98560.378051425068</v>
      </c>
      <c r="N25" s="73">
        <f t="shared" si="5"/>
        <v>51.588687763272901</v>
      </c>
      <c r="O25" s="73">
        <f t="shared" si="6"/>
        <v>55853.894021935601</v>
      </c>
      <c r="P25" s="73">
        <f t="shared" si="7"/>
        <v>1667476.9474450722</v>
      </c>
      <c r="Q25" s="73">
        <f t="shared" si="10"/>
        <v>98534.583707543439</v>
      </c>
      <c r="R25" s="73">
        <f>SUM(Q25:$Q$102)</f>
        <v>5398336.8859415129</v>
      </c>
      <c r="S25" s="73">
        <f t="shared" si="8"/>
        <v>54.771876819758802</v>
      </c>
    </row>
    <row r="26" spans="1:19" x14ac:dyDescent="0.3">
      <c r="A26" s="19">
        <v>24</v>
      </c>
      <c r="B26" s="14">
        <v>40176</v>
      </c>
      <c r="C26" s="14">
        <v>38285</v>
      </c>
      <c r="D26" s="14">
        <v>78461</v>
      </c>
      <c r="E26" s="25">
        <v>8.1856627540218213E-4</v>
      </c>
      <c r="F26" s="22">
        <v>2.1520400203740072E-4</v>
      </c>
      <c r="G26" s="18">
        <f t="shared" si="0"/>
        <v>8.2390852180018861</v>
      </c>
      <c r="H26" s="18">
        <f t="shared" si="1"/>
        <v>32.886718680558069</v>
      </c>
      <c r="I26" s="18">
        <f t="shared" si="2"/>
        <v>41.125803898559951</v>
      </c>
      <c r="J26" s="73">
        <f t="shared" si="3"/>
        <v>5.2415599977772339E-4</v>
      </c>
      <c r="K26" s="73">
        <f t="shared" si="4"/>
        <v>5.2401865401952019E-4</v>
      </c>
      <c r="L26" s="73">
        <f t="shared" si="11"/>
        <v>5.2774664975829301E-4</v>
      </c>
      <c r="M26" s="73">
        <f t="shared" si="12"/>
        <v>98508.789363661796</v>
      </c>
      <c r="N26" s="73">
        <f t="shared" si="5"/>
        <v>51.987683558414574</v>
      </c>
      <c r="O26" s="73">
        <f t="shared" si="6"/>
        <v>54463.081809820513</v>
      </c>
      <c r="P26" s="73">
        <f t="shared" si="7"/>
        <v>1611623.0534231369</v>
      </c>
      <c r="Q26" s="73">
        <f t="shared" si="10"/>
        <v>98482.795521882595</v>
      </c>
      <c r="R26" s="73">
        <f>SUM(Q26:$Q$102)</f>
        <v>5299802.3022339689</v>
      </c>
      <c r="S26" s="73">
        <f t="shared" si="8"/>
        <v>53.800298800433488</v>
      </c>
    </row>
    <row r="27" spans="1:19" x14ac:dyDescent="0.3">
      <c r="A27" s="19">
        <v>25</v>
      </c>
      <c r="B27" s="14">
        <v>39931</v>
      </c>
      <c r="C27" s="14">
        <v>38595</v>
      </c>
      <c r="D27" s="14">
        <v>78526</v>
      </c>
      <c r="E27" s="25">
        <v>8.4899297543171881E-4</v>
      </c>
      <c r="F27" s="22">
        <v>2.309530139341378E-4</v>
      </c>
      <c r="G27" s="18">
        <f t="shared" si="0"/>
        <v>8.9136315727880486</v>
      </c>
      <c r="H27" s="18">
        <f t="shared" si="1"/>
        <v>33.901138501963963</v>
      </c>
      <c r="I27" s="18">
        <f t="shared" si="2"/>
        <v>42.814770074752012</v>
      </c>
      <c r="J27" s="73">
        <f t="shared" si="3"/>
        <v>5.4523049785742321E-4</v>
      </c>
      <c r="K27" s="73">
        <f t="shared" si="4"/>
        <v>5.4508188671986701E-4</v>
      </c>
      <c r="L27" s="73">
        <f t="shared" si="11"/>
        <v>5.4763740735457099E-4</v>
      </c>
      <c r="M27" s="73">
        <f t="shared" si="12"/>
        <v>98456.801680103381</v>
      </c>
      <c r="N27" s="73">
        <f t="shared" si="5"/>
        <v>53.918627608509269</v>
      </c>
      <c r="O27" s="73">
        <f t="shared" si="6"/>
        <v>53106.672293521835</v>
      </c>
      <c r="P27" s="73">
        <f t="shared" si="7"/>
        <v>1557159.9716133161</v>
      </c>
      <c r="Q27" s="73">
        <f t="shared" si="10"/>
        <v>98429.842366299126</v>
      </c>
      <c r="R27" s="73">
        <f>SUM(Q27:$Q$102)</f>
        <v>5201319.5067120865</v>
      </c>
      <c r="S27" s="73">
        <f t="shared" si="8"/>
        <v>52.828442707409152</v>
      </c>
    </row>
    <row r="28" spans="1:19" x14ac:dyDescent="0.3">
      <c r="A28" s="19">
        <v>26</v>
      </c>
      <c r="B28" s="14">
        <v>41287</v>
      </c>
      <c r="C28" s="14">
        <v>39766</v>
      </c>
      <c r="D28" s="14">
        <v>81053</v>
      </c>
      <c r="E28" s="25">
        <v>8.9452704202629401E-4</v>
      </c>
      <c r="F28" s="22">
        <v>2.5236615217960411E-4</v>
      </c>
      <c r="G28" s="18">
        <f t="shared" si="0"/>
        <v>10.035592407574137</v>
      </c>
      <c r="H28" s="18">
        <f t="shared" si="1"/>
        <v>36.9323379841396</v>
      </c>
      <c r="I28" s="18">
        <f t="shared" si="2"/>
        <v>46.967930391713736</v>
      </c>
      <c r="J28" s="73">
        <f t="shared" si="3"/>
        <v>5.7947183190892057E-4</v>
      </c>
      <c r="K28" s="73">
        <f t="shared" si="4"/>
        <v>5.7930397053207461E-4</v>
      </c>
      <c r="L28" s="73">
        <f t="shared" si="11"/>
        <v>5.7765541152772959E-4</v>
      </c>
      <c r="M28" s="73">
        <f t="shared" si="12"/>
        <v>98402.883052494872</v>
      </c>
      <c r="N28" s="73">
        <f t="shared" si="5"/>
        <v>56.842957905202638</v>
      </c>
      <c r="O28" s="73">
        <f t="shared" si="6"/>
        <v>51783.01374945735</v>
      </c>
      <c r="P28" s="73">
        <f t="shared" si="7"/>
        <v>1504053.2993197944</v>
      </c>
      <c r="Q28" s="73">
        <f t="shared" si="10"/>
        <v>98374.46157354227</v>
      </c>
      <c r="R28" s="73">
        <f>SUM(Q28:$Q$102)</f>
        <v>5102889.6643457869</v>
      </c>
      <c r="S28" s="73">
        <f t="shared" si="8"/>
        <v>51.857115422355605</v>
      </c>
    </row>
    <row r="29" spans="1:19" x14ac:dyDescent="0.3">
      <c r="A29" s="19">
        <v>27</v>
      </c>
      <c r="B29" s="14">
        <v>41575</v>
      </c>
      <c r="C29" s="14">
        <v>40313</v>
      </c>
      <c r="D29" s="14">
        <v>81888</v>
      </c>
      <c r="E29" s="25">
        <v>9.3319845696586358E-4</v>
      </c>
      <c r="F29" s="22">
        <v>2.7630044644333477E-4</v>
      </c>
      <c r="G29" s="18">
        <f t="shared" si="0"/>
        <v>11.138499897470155</v>
      </c>
      <c r="H29" s="18">
        <f t="shared" si="1"/>
        <v>38.797725848355775</v>
      </c>
      <c r="I29" s="18">
        <f t="shared" si="2"/>
        <v>49.936225745825929</v>
      </c>
      <c r="J29" s="73">
        <f t="shared" si="3"/>
        <v>6.098112757159282E-4</v>
      </c>
      <c r="K29" s="73">
        <f t="shared" si="4"/>
        <v>6.096253786093131E-4</v>
      </c>
      <c r="L29" s="73">
        <f t="shared" si="11"/>
        <v>6.0702671744532796E-4</v>
      </c>
      <c r="M29" s="73">
        <f t="shared" si="12"/>
        <v>98346.040094589669</v>
      </c>
      <c r="N29" s="73">
        <f t="shared" si="5"/>
        <v>59.698673892358784</v>
      </c>
      <c r="O29" s="73">
        <f t="shared" si="6"/>
        <v>50490.830254965629</v>
      </c>
      <c r="P29" s="73">
        <f t="shared" si="7"/>
        <v>1452270.2855703372</v>
      </c>
      <c r="Q29" s="73">
        <f t="shared" si="10"/>
        <v>98316.19075764349</v>
      </c>
      <c r="R29" s="73">
        <f>SUM(Q29:$Q$102)</f>
        <v>5004515.2027722448</v>
      </c>
      <c r="S29" s="73">
        <f t="shared" si="8"/>
        <v>50.886799285043701</v>
      </c>
    </row>
    <row r="30" spans="1:19" x14ac:dyDescent="0.3">
      <c r="A30" s="19">
        <v>28</v>
      </c>
      <c r="B30" s="14">
        <v>43035</v>
      </c>
      <c r="C30" s="14">
        <v>41247</v>
      </c>
      <c r="D30" s="14">
        <v>84282</v>
      </c>
      <c r="E30" s="25">
        <v>9.5106993890042976E-4</v>
      </c>
      <c r="F30" s="22">
        <v>2.9970109799830937E-4</v>
      </c>
      <c r="G30" s="18">
        <f t="shared" si="0"/>
        <v>12.361771189136267</v>
      </c>
      <c r="H30" s="18">
        <f t="shared" si="1"/>
        <v>40.929294820579997</v>
      </c>
      <c r="I30" s="18">
        <f t="shared" si="2"/>
        <v>53.291066009716261</v>
      </c>
      <c r="J30" s="73">
        <f t="shared" si="3"/>
        <v>6.3229474869742365E-4</v>
      </c>
      <c r="K30" s="73">
        <f t="shared" si="4"/>
        <v>6.3209489249771433E-4</v>
      </c>
      <c r="L30" s="73">
        <f t="shared" si="11"/>
        <v>6.2875847935832993E-4</v>
      </c>
      <c r="M30" s="73">
        <f t="shared" si="12"/>
        <v>98286.34142069731</v>
      </c>
      <c r="N30" s="73">
        <f t="shared" si="5"/>
        <v>61.798370573364082</v>
      </c>
      <c r="O30" s="73">
        <f t="shared" si="6"/>
        <v>49229.444850746222</v>
      </c>
      <c r="P30" s="73">
        <f t="shared" si="7"/>
        <v>1401779.4553153715</v>
      </c>
      <c r="Q30" s="73">
        <f t="shared" si="10"/>
        <v>98255.442235410621</v>
      </c>
      <c r="R30" s="73">
        <f>SUM(Q30:$Q$102)</f>
        <v>4906199.0120146004</v>
      </c>
      <c r="S30" s="73">
        <f t="shared" si="8"/>
        <v>49.917403996293672</v>
      </c>
    </row>
    <row r="31" spans="1:19" x14ac:dyDescent="0.3">
      <c r="A31" s="19">
        <v>29</v>
      </c>
      <c r="B31" s="14">
        <v>44683</v>
      </c>
      <c r="C31" s="14">
        <v>42743</v>
      </c>
      <c r="D31" s="14">
        <v>87426</v>
      </c>
      <c r="E31" s="25">
        <v>9.5242306438419447E-4</v>
      </c>
      <c r="F31" s="22">
        <v>3.205096047637861E-4</v>
      </c>
      <c r="G31" s="18">
        <f t="shared" si="0"/>
        <v>13.69954203641851</v>
      </c>
      <c r="H31" s="18">
        <f t="shared" si="1"/>
        <v>42.55711978587896</v>
      </c>
      <c r="I31" s="18">
        <f t="shared" si="2"/>
        <v>56.256661822297474</v>
      </c>
      <c r="J31" s="73">
        <f t="shared" si="3"/>
        <v>6.4347747606315596E-4</v>
      </c>
      <c r="K31" s="73">
        <f t="shared" si="4"/>
        <v>6.4327048883161542E-4</v>
      </c>
      <c r="L31" s="73">
        <f t="shared" si="11"/>
        <v>6.4215720310131915E-4</v>
      </c>
      <c r="M31" s="73">
        <f t="shared" si="12"/>
        <v>98224.543050123946</v>
      </c>
      <c r="N31" s="73">
        <f t="shared" si="5"/>
        <v>63.075597840972478</v>
      </c>
      <c r="O31" s="73">
        <f t="shared" si="6"/>
        <v>47998.528214499718</v>
      </c>
      <c r="P31" s="73">
        <f t="shared" si="7"/>
        <v>1352550.010464625</v>
      </c>
      <c r="Q31" s="73">
        <f t="shared" si="10"/>
        <v>98193.00525120346</v>
      </c>
      <c r="R31" s="73">
        <f>SUM(Q31:$Q$102)</f>
        <v>4807943.5697791902</v>
      </c>
      <c r="S31" s="73">
        <f t="shared" si="8"/>
        <v>48.948495156915094</v>
      </c>
    </row>
    <row r="32" spans="1:19" x14ac:dyDescent="0.3">
      <c r="A32" s="19">
        <v>30</v>
      </c>
      <c r="B32" s="14">
        <v>44708</v>
      </c>
      <c r="C32" s="14">
        <v>42845</v>
      </c>
      <c r="D32" s="14">
        <v>87553</v>
      </c>
      <c r="E32" s="25">
        <v>9.5440822127301587E-4</v>
      </c>
      <c r="F32" s="22">
        <v>3.3813403607995779E-4</v>
      </c>
      <c r="G32" s="18">
        <f t="shared" si="0"/>
        <v>14.487352775845791</v>
      </c>
      <c r="H32" s="18">
        <f t="shared" si="1"/>
        <v>42.669682756673993</v>
      </c>
      <c r="I32" s="18">
        <f t="shared" si="2"/>
        <v>57.157035532519785</v>
      </c>
      <c r="J32" s="73">
        <f t="shared" si="3"/>
        <v>6.5282783608237047E-4</v>
      </c>
      <c r="K32" s="73">
        <f t="shared" si="4"/>
        <v>6.5261479035372272E-4</v>
      </c>
      <c r="L32" s="73">
        <f t="shared" si="11"/>
        <v>6.546763310808977E-4</v>
      </c>
      <c r="M32" s="73">
        <f t="shared" si="12"/>
        <v>98161.467452282974</v>
      </c>
      <c r="N32" s="73">
        <f t="shared" si="5"/>
        <v>64.263989365179441</v>
      </c>
      <c r="O32" s="73">
        <f t="shared" si="6"/>
        <v>46797.761574505879</v>
      </c>
      <c r="P32" s="73">
        <f t="shared" si="7"/>
        <v>1304551.4822501256</v>
      </c>
      <c r="Q32" s="73">
        <f t="shared" si="10"/>
        <v>98129.335457600391</v>
      </c>
      <c r="R32" s="73">
        <f>SUM(Q32:$Q$102)</f>
        <v>4709750.5645279875</v>
      </c>
      <c r="S32" s="73">
        <f t="shared" si="8"/>
        <v>47.979626698403145</v>
      </c>
    </row>
    <row r="33" spans="1:19" x14ac:dyDescent="0.3">
      <c r="A33" s="19">
        <v>31</v>
      </c>
      <c r="B33" s="14">
        <v>45081</v>
      </c>
      <c r="C33" s="14">
        <v>42790</v>
      </c>
      <c r="D33" s="14">
        <v>87871</v>
      </c>
      <c r="E33" s="25">
        <v>9.7442839347025622E-4</v>
      </c>
      <c r="F33" s="22">
        <v>3.5353906939729362E-4</v>
      </c>
      <c r="G33" s="18">
        <f t="shared" si="0"/>
        <v>15.127936779510193</v>
      </c>
      <c r="H33" s="18">
        <f t="shared" si="1"/>
        <v>43.928206406032622</v>
      </c>
      <c r="I33" s="18">
        <f t="shared" si="2"/>
        <v>59.056143185542815</v>
      </c>
      <c r="J33" s="73">
        <f t="shared" si="3"/>
        <v>6.7207774106978202E-4</v>
      </c>
      <c r="K33" s="73">
        <f t="shared" si="4"/>
        <v>6.7185194741115062E-4</v>
      </c>
      <c r="L33" s="73">
        <f t="shared" si="11"/>
        <v>6.7284191089767552E-4</v>
      </c>
      <c r="M33" s="73">
        <f t="shared" si="12"/>
        <v>98097.203462917794</v>
      </c>
      <c r="N33" s="73">
        <f t="shared" si="5"/>
        <v>66.003909831706551</v>
      </c>
      <c r="O33" s="73">
        <f t="shared" si="6"/>
        <v>45626.462622102918</v>
      </c>
      <c r="P33" s="73">
        <f t="shared" si="7"/>
        <v>1257753.7206756196</v>
      </c>
      <c r="Q33" s="73">
        <f t="shared" si="10"/>
        <v>98064.201508001948</v>
      </c>
      <c r="R33" s="73">
        <f>SUM(Q33:$Q$102)</f>
        <v>4611621.2290703868</v>
      </c>
      <c r="S33" s="73">
        <f t="shared" si="8"/>
        <v>47.010730849362574</v>
      </c>
    </row>
    <row r="34" spans="1:19" x14ac:dyDescent="0.3">
      <c r="A34" s="19">
        <v>32</v>
      </c>
      <c r="B34" s="14">
        <v>45551</v>
      </c>
      <c r="C34" s="14">
        <v>42769</v>
      </c>
      <c r="D34" s="14">
        <v>88320</v>
      </c>
      <c r="E34" s="25">
        <v>1.0224192242239351E-3</v>
      </c>
      <c r="F34" s="22">
        <v>3.6917696783914247E-4</v>
      </c>
      <c r="G34" s="18">
        <f t="shared" si="0"/>
        <v>15.789329737512285</v>
      </c>
      <c r="H34" s="18">
        <f t="shared" si="1"/>
        <v>46.572218082624467</v>
      </c>
      <c r="I34" s="18">
        <f t="shared" si="2"/>
        <v>62.361547820136749</v>
      </c>
      <c r="J34" s="73">
        <f t="shared" si="3"/>
        <v>7.06086365717128E-4</v>
      </c>
      <c r="K34" s="73">
        <f t="shared" si="4"/>
        <v>7.0583714539973474E-4</v>
      </c>
      <c r="L34" s="73">
        <f t="shared" si="11"/>
        <v>7.0566885397562622E-4</v>
      </c>
      <c r="M34" s="73">
        <f t="shared" si="12"/>
        <v>98031.199553086088</v>
      </c>
      <c r="N34" s="73">
        <f t="shared" si="5"/>
        <v>69.177564242476365</v>
      </c>
      <c r="O34" s="73">
        <f t="shared" si="6"/>
        <v>44483.671439809514</v>
      </c>
      <c r="P34" s="73">
        <f t="shared" si="7"/>
        <v>1212127.2580535165</v>
      </c>
      <c r="Q34" s="73">
        <f t="shared" si="10"/>
        <v>97996.61077096485</v>
      </c>
      <c r="R34" s="73">
        <f>SUM(Q34:$Q$102)</f>
        <v>4513557.0275623864</v>
      </c>
      <c r="S34" s="73">
        <f t="shared" si="8"/>
        <v>46.042046288724585</v>
      </c>
    </row>
    <row r="35" spans="1:19" x14ac:dyDescent="0.3">
      <c r="A35" s="19">
        <v>33</v>
      </c>
      <c r="B35" s="14">
        <v>45217</v>
      </c>
      <c r="C35" s="14">
        <v>43115</v>
      </c>
      <c r="D35" s="14">
        <v>88332</v>
      </c>
      <c r="E35" s="25">
        <v>1.1002013084919643E-3</v>
      </c>
      <c r="F35" s="22">
        <v>3.8881756824063691E-4</v>
      </c>
      <c r="G35" s="18">
        <f t="shared" si="0"/>
        <v>16.763869454695062</v>
      </c>
      <c r="H35" s="18">
        <f t="shared" si="1"/>
        <v>49.747802566081148</v>
      </c>
      <c r="I35" s="18">
        <f t="shared" si="2"/>
        <v>66.511672020776217</v>
      </c>
      <c r="J35" s="73">
        <f t="shared" si="3"/>
        <v>7.5297369040411418E-4</v>
      </c>
      <c r="K35" s="73">
        <f t="shared" si="4"/>
        <v>7.5269027685376244E-4</v>
      </c>
      <c r="L35" s="73">
        <f t="shared" si="11"/>
        <v>7.5445854136649152E-4</v>
      </c>
      <c r="M35" s="73">
        <f t="shared" si="12"/>
        <v>97962.021988843611</v>
      </c>
      <c r="N35" s="73">
        <f t="shared" si="5"/>
        <v>73.908284219010966</v>
      </c>
      <c r="O35" s="73">
        <f t="shared" si="6"/>
        <v>43368.078730111185</v>
      </c>
      <c r="P35" s="73">
        <f t="shared" si="7"/>
        <v>1167643.5866137068</v>
      </c>
      <c r="Q35" s="73">
        <f t="shared" si="10"/>
        <v>97925.067846734106</v>
      </c>
      <c r="R35" s="73">
        <f>SUM(Q35:$Q$102)</f>
        <v>4415560.4167914214</v>
      </c>
      <c r="S35" s="73">
        <f t="shared" si="8"/>
        <v>45.074206586857578</v>
      </c>
    </row>
    <row r="36" spans="1:19" x14ac:dyDescent="0.3">
      <c r="A36" s="19">
        <v>34</v>
      </c>
      <c r="B36" s="14">
        <v>46320</v>
      </c>
      <c r="C36" s="14">
        <v>43317</v>
      </c>
      <c r="D36" s="14">
        <v>89637</v>
      </c>
      <c r="E36" s="25">
        <v>1.2047605850164208E-3</v>
      </c>
      <c r="F36" s="22">
        <v>4.1722218985690431E-4</v>
      </c>
      <c r="G36" s="18">
        <f t="shared" si="0"/>
        <v>18.072813598031523</v>
      </c>
      <c r="H36" s="18">
        <f t="shared" si="1"/>
        <v>55.804510297960611</v>
      </c>
      <c r="I36" s="18">
        <f t="shared" si="2"/>
        <v>73.877323895992134</v>
      </c>
      <c r="J36" s="73">
        <f t="shared" si="3"/>
        <v>8.2418336062108435E-4</v>
      </c>
      <c r="K36" s="73">
        <f t="shared" si="4"/>
        <v>8.2384381480415936E-4</v>
      </c>
      <c r="L36" s="73">
        <f t="shared" si="11"/>
        <v>8.2047964447310286E-4</v>
      </c>
      <c r="M36" s="73">
        <f t="shared" si="12"/>
        <v>97888.1137046246</v>
      </c>
      <c r="N36" s="73">
        <f t="shared" si="5"/>
        <v>80.315204730504774</v>
      </c>
      <c r="O36" s="73">
        <f t="shared" si="6"/>
        <v>42278.399329454245</v>
      </c>
      <c r="P36" s="73">
        <f t="shared" si="7"/>
        <v>1124275.5078835958</v>
      </c>
      <c r="Q36" s="73">
        <f t="shared" si="10"/>
        <v>97847.956102259341</v>
      </c>
      <c r="R36" s="73">
        <f>SUM(Q36:$Q$102)</f>
        <v>4317635.3489446873</v>
      </c>
      <c r="S36" s="73">
        <f t="shared" si="8"/>
        <v>44.107861368879419</v>
      </c>
    </row>
    <row r="37" spans="1:19" x14ac:dyDescent="0.3">
      <c r="A37" s="19">
        <v>35</v>
      </c>
      <c r="B37" s="14">
        <v>48036</v>
      </c>
      <c r="C37" s="14">
        <v>45890</v>
      </c>
      <c r="D37" s="14">
        <v>93926</v>
      </c>
      <c r="E37" s="25">
        <v>1.333117714650065E-3</v>
      </c>
      <c r="F37" s="22">
        <v>4.5964898051780025E-4</v>
      </c>
      <c r="G37" s="18">
        <f t="shared" si="0"/>
        <v>21.093291715961854</v>
      </c>
      <c r="H37" s="18">
        <f t="shared" si="1"/>
        <v>64.03764254093052</v>
      </c>
      <c r="I37" s="18">
        <f t="shared" si="2"/>
        <v>85.130934256892374</v>
      </c>
      <c r="J37" s="73">
        <f t="shared" si="3"/>
        <v>9.0636175560433079E-4</v>
      </c>
      <c r="K37" s="73">
        <f t="shared" si="4"/>
        <v>9.0595113385494308E-4</v>
      </c>
      <c r="L37" s="73">
        <f t="shared" si="11"/>
        <v>9.0676973872353252E-4</v>
      </c>
      <c r="M37" s="73">
        <f t="shared" si="12"/>
        <v>97807.798499894096</v>
      </c>
      <c r="N37" s="73">
        <f t="shared" si="5"/>
        <v>88.689151890866924</v>
      </c>
      <c r="O37" s="73">
        <f t="shared" si="6"/>
        <v>41213.376354540029</v>
      </c>
      <c r="P37" s="73">
        <f t="shared" si="7"/>
        <v>1081997.1085541414</v>
      </c>
      <c r="Q37" s="73">
        <f t="shared" si="10"/>
        <v>97763.453923948662</v>
      </c>
      <c r="R37" s="73">
        <f>SUM(Q37:$Q$102)</f>
        <v>4219787.3928424269</v>
      </c>
      <c r="S37" s="73">
        <f t="shared" si="8"/>
        <v>43.143670111816249</v>
      </c>
    </row>
    <row r="38" spans="1:19" x14ac:dyDescent="0.3">
      <c r="A38" s="19">
        <v>36</v>
      </c>
      <c r="B38" s="14">
        <v>47722</v>
      </c>
      <c r="C38" s="14">
        <v>45341</v>
      </c>
      <c r="D38" s="14">
        <v>93063</v>
      </c>
      <c r="E38" s="25">
        <v>1.486657721160588E-3</v>
      </c>
      <c r="F38" s="22">
        <v>5.2114009351634768E-4</v>
      </c>
      <c r="G38" s="18">
        <f t="shared" si="0"/>
        <v>23.62901298012472</v>
      </c>
      <c r="H38" s="18">
        <f t="shared" si="1"/>
        <v>70.946279769225583</v>
      </c>
      <c r="I38" s="18">
        <f t="shared" si="2"/>
        <v>94.575292749350297</v>
      </c>
      <c r="J38" s="73">
        <f t="shared" si="3"/>
        <v>1.0162502041557902E-3</v>
      </c>
      <c r="K38" s="73">
        <f t="shared" si="4"/>
        <v>1.015733996797108E-3</v>
      </c>
      <c r="L38" s="73">
        <f t="shared" si="11"/>
        <v>1.0178197889376842E-3</v>
      </c>
      <c r="M38" s="73">
        <f t="shared" si="12"/>
        <v>97719.109348003229</v>
      </c>
      <c r="N38" s="73">
        <f t="shared" si="5"/>
        <v>99.460443251766264</v>
      </c>
      <c r="O38" s="73">
        <f t="shared" si="6"/>
        <v>40171.712499542547</v>
      </c>
      <c r="P38" s="73">
        <f t="shared" si="7"/>
        <v>1040783.7321996015</v>
      </c>
      <c r="Q38" s="73">
        <f t="shared" si="10"/>
        <v>97669.379126377346</v>
      </c>
      <c r="R38" s="73">
        <f>SUM(Q38:$Q$102)</f>
        <v>4122023.9389184783</v>
      </c>
      <c r="S38" s="73">
        <f t="shared" si="8"/>
        <v>42.182373196207472</v>
      </c>
    </row>
    <row r="39" spans="1:19" x14ac:dyDescent="0.3">
      <c r="A39" s="19">
        <v>37</v>
      </c>
      <c r="B39" s="14">
        <v>47766</v>
      </c>
      <c r="C39" s="14">
        <v>44869</v>
      </c>
      <c r="D39" s="14">
        <v>92635</v>
      </c>
      <c r="E39" s="25">
        <v>1.672270719653544E-3</v>
      </c>
      <c r="F39" s="22">
        <v>6.0539132866637378E-4</v>
      </c>
      <c r="G39" s="18">
        <f t="shared" si="0"/>
        <v>27.163303525931525</v>
      </c>
      <c r="H39" s="18">
        <f t="shared" si="1"/>
        <v>79.877683194971183</v>
      </c>
      <c r="I39" s="18">
        <f t="shared" si="2"/>
        <v>107.04098672090271</v>
      </c>
      <c r="J39" s="73">
        <f t="shared" si="3"/>
        <v>1.1555134314341524E-3</v>
      </c>
      <c r="K39" s="73">
        <f t="shared" si="4"/>
        <v>1.1548460828572082E-3</v>
      </c>
      <c r="L39" s="73">
        <f t="shared" si="11"/>
        <v>1.1547131703045777E-3</v>
      </c>
      <c r="M39" s="73">
        <f t="shared" si="12"/>
        <v>97619.648904751462</v>
      </c>
      <c r="N39" s="73">
        <f t="shared" si="5"/>
        <v>112.7226942708221</v>
      </c>
      <c r="O39" s="73">
        <f t="shared" si="6"/>
        <v>39152.024327419516</v>
      </c>
      <c r="P39" s="73">
        <f t="shared" si="7"/>
        <v>1000612.019700059</v>
      </c>
      <c r="Q39" s="73">
        <f t="shared" si="10"/>
        <v>97563.287557616044</v>
      </c>
      <c r="R39" s="73">
        <f>SUM(Q39:$Q$102)</f>
        <v>4024354.5597921009</v>
      </c>
      <c r="S39" s="73">
        <f t="shared" si="8"/>
        <v>41.224841565643274</v>
      </c>
    </row>
    <row r="40" spans="1:19" x14ac:dyDescent="0.3">
      <c r="A40" s="19">
        <v>38</v>
      </c>
      <c r="B40" s="14">
        <v>47516</v>
      </c>
      <c r="C40" s="14">
        <v>44606</v>
      </c>
      <c r="D40" s="14">
        <v>92122</v>
      </c>
      <c r="E40" s="25">
        <v>1.8990744564528295E-3</v>
      </c>
      <c r="F40" s="22">
        <v>7.1311218778439536E-4</v>
      </c>
      <c r="G40" s="18">
        <f t="shared" si="0"/>
        <v>31.809082248310741</v>
      </c>
      <c r="H40" s="18">
        <f t="shared" si="1"/>
        <v>90.236421872812642</v>
      </c>
      <c r="I40" s="18">
        <f t="shared" si="2"/>
        <v>122.04550412112339</v>
      </c>
      <c r="J40" s="73">
        <f t="shared" si="3"/>
        <v>1.3248247337348668E-3</v>
      </c>
      <c r="K40" s="73">
        <f t="shared" si="4"/>
        <v>1.3239475408657331E-3</v>
      </c>
      <c r="L40" s="73">
        <f t="shared" si="11"/>
        <v>1.3254139683685363E-3</v>
      </c>
      <c r="M40" s="73">
        <f t="shared" si="12"/>
        <v>97506.92621048064</v>
      </c>
      <c r="N40" s="73">
        <f t="shared" si="5"/>
        <v>129.23704201204237</v>
      </c>
      <c r="O40" s="73">
        <f t="shared" si="6"/>
        <v>38152.990213936158</v>
      </c>
      <c r="P40" s="73">
        <f t="shared" si="7"/>
        <v>961459.9953726395</v>
      </c>
      <c r="Q40" s="73">
        <f t="shared" si="10"/>
        <v>97442.307689474619</v>
      </c>
      <c r="R40" s="73">
        <f>SUM(Q40:$Q$102)</f>
        <v>3926791.272234485</v>
      </c>
      <c r="S40" s="73">
        <f t="shared" si="8"/>
        <v>40.271921440309022</v>
      </c>
    </row>
    <row r="41" spans="1:19" x14ac:dyDescent="0.3">
      <c r="A41" s="19">
        <v>39</v>
      </c>
      <c r="B41" s="14">
        <v>45989</v>
      </c>
      <c r="C41" s="14">
        <v>44065</v>
      </c>
      <c r="D41" s="14">
        <v>90054</v>
      </c>
      <c r="E41" s="25">
        <v>2.1720666950393935E-3</v>
      </c>
      <c r="F41" s="22">
        <v>8.4049430324225174E-4</v>
      </c>
      <c r="G41" s="18">
        <f t="shared" si="0"/>
        <v>37.036381472369825</v>
      </c>
      <c r="H41" s="18">
        <f t="shared" si="1"/>
        <v>99.891175238166667</v>
      </c>
      <c r="I41" s="18">
        <f t="shared" si="2"/>
        <v>136.92755671053649</v>
      </c>
      <c r="J41" s="73">
        <f t="shared" si="3"/>
        <v>1.5205049937874664E-3</v>
      </c>
      <c r="K41" s="73">
        <f t="shared" si="4"/>
        <v>1.519349611731724E-3</v>
      </c>
      <c r="L41" s="73">
        <f t="shared" si="11"/>
        <v>1.5250229887897645E-3</v>
      </c>
      <c r="M41" s="73">
        <f t="shared" si="12"/>
        <v>97377.689168468598</v>
      </c>
      <c r="N41" s="73">
        <f t="shared" si="5"/>
        <v>148.50321457714017</v>
      </c>
      <c r="O41" s="73">
        <f t="shared" si="6"/>
        <v>37173.094349045452</v>
      </c>
      <c r="P41" s="73">
        <f t="shared" si="7"/>
        <v>923307.00515870342</v>
      </c>
      <c r="Q41" s="73">
        <f t="shared" si="10"/>
        <v>97303.437561180035</v>
      </c>
      <c r="R41" s="73">
        <f>SUM(Q41:$Q$102)</f>
        <v>3829348.9645450111</v>
      </c>
      <c r="S41" s="73">
        <f t="shared" si="8"/>
        <v>39.324705661478916</v>
      </c>
    </row>
    <row r="42" spans="1:19" x14ac:dyDescent="0.3">
      <c r="A42" s="19">
        <v>40</v>
      </c>
      <c r="B42" s="14">
        <v>46159</v>
      </c>
      <c r="C42" s="14">
        <v>43823</v>
      </c>
      <c r="D42" s="14">
        <v>89982</v>
      </c>
      <c r="E42" s="25">
        <v>2.4858943248303694E-3</v>
      </c>
      <c r="F42" s="22">
        <v>9.7931177138920389E-4</v>
      </c>
      <c r="G42" s="18">
        <f t="shared" si="0"/>
        <v>42.916379757589084</v>
      </c>
      <c r="H42" s="18">
        <f t="shared" si="1"/>
        <v>114.74639613984502</v>
      </c>
      <c r="I42" s="18">
        <f t="shared" si="2"/>
        <v>157.6627758974341</v>
      </c>
      <c r="J42" s="73">
        <f t="shared" si="3"/>
        <v>1.7521590528931797E-3</v>
      </c>
      <c r="K42" s="73">
        <f t="shared" si="4"/>
        <v>1.7506249183665279E-3</v>
      </c>
      <c r="L42" s="73">
        <f t="shared" si="11"/>
        <v>1.747351185686929E-3</v>
      </c>
      <c r="M42" s="73">
        <f t="shared" si="12"/>
        <v>97229.185953891458</v>
      </c>
      <c r="N42" s="73">
        <f t="shared" si="5"/>
        <v>169.89353335990745</v>
      </c>
      <c r="O42" s="73">
        <f t="shared" si="6"/>
        <v>36211.126366437762</v>
      </c>
      <c r="P42" s="73">
        <f t="shared" si="7"/>
        <v>886133.910809658</v>
      </c>
      <c r="Q42" s="73">
        <f t="shared" si="10"/>
        <v>97144.239187211497</v>
      </c>
      <c r="R42" s="73">
        <f>SUM(Q42:$Q$102)</f>
        <v>3732045.5269838306</v>
      </c>
      <c r="S42" s="73">
        <f t="shared" si="8"/>
        <v>38.38400466248541</v>
      </c>
    </row>
    <row r="43" spans="1:19" x14ac:dyDescent="0.3">
      <c r="A43" s="19">
        <v>41</v>
      </c>
      <c r="B43" s="14">
        <v>43217</v>
      </c>
      <c r="C43" s="14">
        <v>41855</v>
      </c>
      <c r="D43" s="14">
        <v>85072</v>
      </c>
      <c r="E43" s="25">
        <v>2.8230564848127897E-3</v>
      </c>
      <c r="F43" s="22">
        <v>1.1199022333916013E-3</v>
      </c>
      <c r="G43" s="18">
        <f t="shared" si="0"/>
        <v>46.873507978605474</v>
      </c>
      <c r="H43" s="18">
        <f t="shared" si="1"/>
        <v>122.00403210415433</v>
      </c>
      <c r="I43" s="18">
        <f t="shared" si="2"/>
        <v>168.87754008275982</v>
      </c>
      <c r="J43" s="73">
        <f t="shared" si="3"/>
        <v>1.9851130816574175E-3</v>
      </c>
      <c r="K43" s="73">
        <f t="shared" si="4"/>
        <v>1.983144047817742E-3</v>
      </c>
      <c r="L43" s="73">
        <f t="shared" si="11"/>
        <v>1.9817654817916993E-3</v>
      </c>
      <c r="M43" s="73">
        <f t="shared" si="12"/>
        <v>97059.29242053155</v>
      </c>
      <c r="N43" s="73">
        <f t="shared" si="5"/>
        <v>192.34875540614303</v>
      </c>
      <c r="O43" s="73">
        <f t="shared" si="6"/>
        <v>35266.197865215909</v>
      </c>
      <c r="P43" s="73">
        <f t="shared" si="7"/>
        <v>849922.78444322024</v>
      </c>
      <c r="Q43" s="73">
        <f t="shared" si="10"/>
        <v>96963.118042828486</v>
      </c>
      <c r="R43" s="73">
        <f>SUM(Q43:$Q$102)</f>
        <v>3634901.2877966189</v>
      </c>
      <c r="S43" s="73">
        <f t="shared" si="8"/>
        <v>37.450317194231943</v>
      </c>
    </row>
    <row r="44" spans="1:19" x14ac:dyDescent="0.3">
      <c r="A44" s="19">
        <v>42</v>
      </c>
      <c r="B44" s="14">
        <v>40677</v>
      </c>
      <c r="C44" s="14">
        <v>39477</v>
      </c>
      <c r="D44" s="14">
        <v>80154</v>
      </c>
      <c r="E44" s="25">
        <v>3.1602672435749142E-3</v>
      </c>
      <c r="F44" s="22">
        <v>1.2560617105098727E-3</v>
      </c>
      <c r="G44" s="18">
        <f t="shared" si="0"/>
        <v>49.585548145798242</v>
      </c>
      <c r="H44" s="18">
        <f t="shared" si="1"/>
        <v>128.55019066689678</v>
      </c>
      <c r="I44" s="18">
        <f t="shared" si="2"/>
        <v>178.13573881269502</v>
      </c>
      <c r="J44" s="73">
        <f t="shared" si="3"/>
        <v>2.2224185793933557E-3</v>
      </c>
      <c r="K44" s="73">
        <f t="shared" si="4"/>
        <v>2.2199508356806064E-3</v>
      </c>
      <c r="L44" s="73">
        <f t="shared" si="11"/>
        <v>2.216418334240731E-3</v>
      </c>
      <c r="M44" s="73">
        <f t="shared" si="12"/>
        <v>96866.943665125407</v>
      </c>
      <c r="N44" s="73">
        <f t="shared" si="5"/>
        <v>214.69766992123914</v>
      </c>
      <c r="O44" s="73">
        <f t="shared" si="6"/>
        <v>34337.861982061062</v>
      </c>
      <c r="P44" s="73">
        <f t="shared" si="7"/>
        <v>814656.58657800441</v>
      </c>
      <c r="Q44" s="73">
        <f t="shared" si="10"/>
        <v>96759.594830164788</v>
      </c>
      <c r="R44" s="73">
        <f>SUM(Q44:$Q$102)</f>
        <v>3537938.1697537904</v>
      </c>
      <c r="S44" s="73">
        <f t="shared" si="8"/>
        <v>36.523689464020315</v>
      </c>
    </row>
    <row r="45" spans="1:19" x14ac:dyDescent="0.3">
      <c r="A45" s="19">
        <v>43</v>
      </c>
      <c r="B45" s="14">
        <v>38340</v>
      </c>
      <c r="C45" s="14">
        <v>37167</v>
      </c>
      <c r="D45" s="14">
        <v>75507</v>
      </c>
      <c r="E45" s="25">
        <v>3.4817707730333391E-3</v>
      </c>
      <c r="F45" s="22">
        <v>1.388682453888871E-3</v>
      </c>
      <c r="G45" s="18">
        <f t="shared" si="0"/>
        <v>51.613160763687667</v>
      </c>
      <c r="H45" s="18">
        <f t="shared" si="1"/>
        <v>133.49109143809821</v>
      </c>
      <c r="I45" s="18">
        <f t="shared" si="2"/>
        <v>185.10425220178587</v>
      </c>
      <c r="J45" s="73">
        <f t="shared" si="3"/>
        <v>2.4514846597240769E-3</v>
      </c>
      <c r="K45" s="73">
        <f t="shared" si="4"/>
        <v>2.4484822251807925E-3</v>
      </c>
      <c r="L45" s="73">
        <f t="shared" si="11"/>
        <v>2.4432159826939144E-3</v>
      </c>
      <c r="M45" s="73">
        <f t="shared" si="12"/>
        <v>96652.245995204168</v>
      </c>
      <c r="N45" s="73">
        <f t="shared" si="5"/>
        <v>236.14231217875204</v>
      </c>
      <c r="O45" s="73">
        <f t="shared" si="6"/>
        <v>33426.102356297954</v>
      </c>
      <c r="P45" s="73">
        <f t="shared" si="7"/>
        <v>780318.72459594323</v>
      </c>
      <c r="Q45" s="73">
        <f t="shared" si="10"/>
        <v>96534.174839114799</v>
      </c>
      <c r="R45" s="73">
        <f>SUM(Q45:$Q$102)</f>
        <v>3441178.5749236257</v>
      </c>
      <c r="S45" s="73">
        <f t="shared" si="8"/>
        <v>35.603710389662076</v>
      </c>
    </row>
    <row r="46" spans="1:19" x14ac:dyDescent="0.3">
      <c r="A46" s="19">
        <v>44</v>
      </c>
      <c r="B46" s="14">
        <v>37131</v>
      </c>
      <c r="C46" s="14">
        <v>36033</v>
      </c>
      <c r="D46" s="14">
        <v>73164</v>
      </c>
      <c r="E46" s="25">
        <v>3.7915128970710805E-3</v>
      </c>
      <c r="F46" s="22">
        <v>1.5256224892156863E-3</v>
      </c>
      <c r="G46" s="18">
        <f t="shared" si="0"/>
        <v>54.972755153908828</v>
      </c>
      <c r="H46" s="18">
        <f t="shared" si="1"/>
        <v>140.7826653811463</v>
      </c>
      <c r="I46" s="18">
        <f t="shared" si="2"/>
        <v>195.75542053505512</v>
      </c>
      <c r="J46" s="73">
        <f t="shared" si="3"/>
        <v>2.6755702331071993E-3</v>
      </c>
      <c r="K46" s="73">
        <f t="shared" si="4"/>
        <v>2.6719940851936963E-3</v>
      </c>
      <c r="L46" s="73">
        <f t="shared" si="11"/>
        <v>2.6676627525451203E-3</v>
      </c>
      <c r="M46" s="73">
        <f t="shared" si="12"/>
        <v>96416.103683025416</v>
      </c>
      <c r="N46" s="73">
        <f t="shared" si="5"/>
        <v>257.20564854073746</v>
      </c>
      <c r="O46" s="73">
        <f t="shared" si="6"/>
        <v>32531.156262226228</v>
      </c>
      <c r="P46" s="73">
        <f t="shared" si="7"/>
        <v>746892.62223964534</v>
      </c>
      <c r="Q46" s="73">
        <f t="shared" si="10"/>
        <v>96287.500858755055</v>
      </c>
      <c r="R46" s="73">
        <f>SUM(Q46:$Q$102)</f>
        <v>3344644.4000845109</v>
      </c>
      <c r="S46" s="73">
        <f t="shared" si="8"/>
        <v>34.689686393885609</v>
      </c>
    </row>
    <row r="47" spans="1:19" x14ac:dyDescent="0.3">
      <c r="A47" s="19">
        <v>45</v>
      </c>
      <c r="B47" s="14">
        <v>36387</v>
      </c>
      <c r="C47" s="14">
        <v>35544</v>
      </c>
      <c r="D47" s="14">
        <v>71931</v>
      </c>
      <c r="E47" s="25">
        <v>4.1154911797506907E-3</v>
      </c>
      <c r="F47" s="22">
        <v>1.6781974944077131E-3</v>
      </c>
      <c r="G47" s="18">
        <f t="shared" si="0"/>
        <v>59.649851741227756</v>
      </c>
      <c r="H47" s="18">
        <f t="shared" si="1"/>
        <v>149.75037755758839</v>
      </c>
      <c r="I47" s="18">
        <f t="shared" si="2"/>
        <v>209.40022929881616</v>
      </c>
      <c r="J47" s="73">
        <f t="shared" si="3"/>
        <v>2.9111263474554247E-3</v>
      </c>
      <c r="K47" s="73">
        <f t="shared" si="4"/>
        <v>2.9068931279586652E-3</v>
      </c>
      <c r="L47" s="73">
        <f t="shared" si="11"/>
        <v>2.9078891799265492E-3</v>
      </c>
      <c r="M47" s="73">
        <f t="shared" si="12"/>
        <v>96158.898034484679</v>
      </c>
      <c r="N47" s="73">
        <f t="shared" si="5"/>
        <v>279.6194191481336</v>
      </c>
      <c r="O47" s="73">
        <f t="shared" si="6"/>
        <v>31653.047910603182</v>
      </c>
      <c r="P47" s="73">
        <f t="shared" si="7"/>
        <v>714361.46597741905</v>
      </c>
      <c r="Q47" s="73">
        <f t="shared" si="10"/>
        <v>96019.088324910612</v>
      </c>
      <c r="R47" s="73">
        <f>SUM(Q47:$Q$102)</f>
        <v>3248356.8992257561</v>
      </c>
      <c r="S47" s="73">
        <f t="shared" si="8"/>
        <v>33.781136905924448</v>
      </c>
    </row>
    <row r="48" spans="1:19" x14ac:dyDescent="0.3">
      <c r="A48" s="19">
        <v>46</v>
      </c>
      <c r="B48" s="14">
        <v>34360</v>
      </c>
      <c r="C48" s="14">
        <v>34031</v>
      </c>
      <c r="D48" s="14">
        <v>68391</v>
      </c>
      <c r="E48" s="25">
        <v>4.4932651997866661E-3</v>
      </c>
      <c r="F48" s="22">
        <v>1.8565313180724898E-3</v>
      </c>
      <c r="G48" s="18">
        <f t="shared" si="0"/>
        <v>63.179617285324902</v>
      </c>
      <c r="H48" s="18">
        <f t="shared" si="1"/>
        <v>154.38859226466985</v>
      </c>
      <c r="I48" s="18">
        <f t="shared" si="2"/>
        <v>217.56820954999475</v>
      </c>
      <c r="J48" s="73">
        <f t="shared" si="3"/>
        <v>3.1812403613047731E-3</v>
      </c>
      <c r="K48" s="73">
        <f t="shared" si="4"/>
        <v>3.1761855777676651E-3</v>
      </c>
      <c r="L48" s="73">
        <f t="shared" si="11"/>
        <v>3.1837925786003052E-3</v>
      </c>
      <c r="M48" s="73">
        <f t="shared" si="12"/>
        <v>95879.278615336545</v>
      </c>
      <c r="N48" s="73">
        <f t="shared" si="5"/>
        <v>305.25973569706548</v>
      </c>
      <c r="O48" s="73">
        <f t="shared" si="6"/>
        <v>30791.223761046098</v>
      </c>
      <c r="P48" s="73">
        <f t="shared" si="7"/>
        <v>682708.41806681594</v>
      </c>
      <c r="Q48" s="73">
        <f t="shared" si="10"/>
        <v>95726.648747488012</v>
      </c>
      <c r="R48" s="73">
        <f>SUM(Q48:$Q$102)</f>
        <v>3152337.8109008451</v>
      </c>
      <c r="S48" s="73">
        <f t="shared" si="8"/>
        <v>32.878197003837357</v>
      </c>
    </row>
    <row r="49" spans="1:31" x14ac:dyDescent="0.3">
      <c r="A49" s="19">
        <v>47</v>
      </c>
      <c r="B49" s="14">
        <v>34694</v>
      </c>
      <c r="C49" s="14">
        <v>34225</v>
      </c>
      <c r="D49" s="14">
        <v>68919</v>
      </c>
      <c r="E49" s="25">
        <v>4.9644333062559476E-3</v>
      </c>
      <c r="F49" s="22">
        <v>2.0656647895817568E-3</v>
      </c>
      <c r="G49" s="18">
        <f t="shared" si="0"/>
        <v>70.697377423435626</v>
      </c>
      <c r="H49" s="18">
        <f t="shared" si="1"/>
        <v>172.23604912724383</v>
      </c>
      <c r="I49" s="18">
        <f t="shared" si="2"/>
        <v>242.93342655067946</v>
      </c>
      <c r="J49" s="73">
        <f t="shared" si="3"/>
        <v>3.5249122382895784E-3</v>
      </c>
      <c r="K49" s="73">
        <f t="shared" si="4"/>
        <v>3.5187070282272082E-3</v>
      </c>
      <c r="L49" s="73">
        <f t="shared" si="11"/>
        <v>3.5183172028397931E-3</v>
      </c>
      <c r="M49" s="73">
        <f t="shared" si="12"/>
        <v>95574.01887963948</v>
      </c>
      <c r="N49" s="73">
        <f t="shared" si="5"/>
        <v>336.25971476877749</v>
      </c>
      <c r="O49" s="73">
        <f t="shared" si="6"/>
        <v>29944.576479365522</v>
      </c>
      <c r="P49" s="73">
        <f t="shared" si="7"/>
        <v>651917.19430576987</v>
      </c>
      <c r="Q49" s="73">
        <f t="shared" si="10"/>
        <v>95405.889022255084</v>
      </c>
      <c r="R49" s="73">
        <f>SUM(Q49:$Q$102)</f>
        <v>3056611.1621533572</v>
      </c>
      <c r="S49" s="73">
        <f t="shared" si="8"/>
        <v>31.981611718166636</v>
      </c>
    </row>
    <row r="50" spans="1:31" x14ac:dyDescent="0.3">
      <c r="A50" s="19">
        <v>48</v>
      </c>
      <c r="B50" s="14">
        <v>35597</v>
      </c>
      <c r="C50" s="14">
        <v>35824</v>
      </c>
      <c r="D50" s="14">
        <v>71421</v>
      </c>
      <c r="E50" s="25">
        <v>5.5555678939933168E-3</v>
      </c>
      <c r="F50" s="22">
        <v>2.3034719574913601E-3</v>
      </c>
      <c r="G50" s="18">
        <f t="shared" si="0"/>
        <v>82.519579405170489</v>
      </c>
      <c r="H50" s="18">
        <f t="shared" si="1"/>
        <v>197.7615503224801</v>
      </c>
      <c r="I50" s="18">
        <f t="shared" si="2"/>
        <v>280.28112972765058</v>
      </c>
      <c r="J50" s="73">
        <f t="shared" si="3"/>
        <v>3.9243517974776407E-3</v>
      </c>
      <c r="K50" s="73">
        <f t="shared" si="4"/>
        <v>3.9166615919420389E-3</v>
      </c>
      <c r="L50" s="73">
        <f t="shared" si="11"/>
        <v>3.9259242735796649E-3</v>
      </c>
      <c r="M50" s="73">
        <f t="shared" si="12"/>
        <v>95237.759164870702</v>
      </c>
      <c r="N50" s="73">
        <f t="shared" si="5"/>
        <v>373.89623046669294</v>
      </c>
      <c r="O50" s="73">
        <f t="shared" si="6"/>
        <v>29111.436059323329</v>
      </c>
      <c r="P50" s="73">
        <f t="shared" si="7"/>
        <v>621972.6178264044</v>
      </c>
      <c r="Q50" s="73">
        <f t="shared" si="10"/>
        <v>95050.811049637356</v>
      </c>
      <c r="R50" s="73">
        <f>SUM(Q50:$Q$102)</f>
        <v>2961205.2731311019</v>
      </c>
      <c r="S50" s="73">
        <f t="shared" si="8"/>
        <v>31.092765087057707</v>
      </c>
    </row>
    <row r="51" spans="1:31" x14ac:dyDescent="0.3">
      <c r="A51" s="19">
        <v>49</v>
      </c>
      <c r="B51" s="14">
        <v>36650</v>
      </c>
      <c r="C51" s="14">
        <v>36960</v>
      </c>
      <c r="D51" s="14">
        <v>73610</v>
      </c>
      <c r="E51" s="25">
        <v>6.2700582951681688E-3</v>
      </c>
      <c r="F51" s="22">
        <v>2.5612199057949898E-3</v>
      </c>
      <c r="G51" s="18">
        <f t="shared" si="0"/>
        <v>94.662687718182823</v>
      </c>
      <c r="H51" s="18">
        <f t="shared" si="1"/>
        <v>229.79763651791339</v>
      </c>
      <c r="I51" s="18">
        <f t="shared" si="2"/>
        <v>324.4603242360962</v>
      </c>
      <c r="J51" s="73">
        <f t="shared" si="3"/>
        <v>4.4078294285572099E-3</v>
      </c>
      <c r="K51" s="73">
        <f t="shared" si="4"/>
        <v>4.398129205964052E-3</v>
      </c>
      <c r="L51" s="73">
        <f t="shared" si="11"/>
        <v>4.4056658685843325E-3</v>
      </c>
      <c r="M51" s="73">
        <f t="shared" si="12"/>
        <v>94863.862934404009</v>
      </c>
      <c r="N51" s="73">
        <f t="shared" si="5"/>
        <v>417.93848309217719</v>
      </c>
      <c r="O51" s="73">
        <f t="shared" si="6"/>
        <v>28289.899283765142</v>
      </c>
      <c r="P51" s="73">
        <f t="shared" si="7"/>
        <v>592861.18176708103</v>
      </c>
      <c r="Q51" s="73">
        <f t="shared" si="10"/>
        <v>94654.893692857921</v>
      </c>
      <c r="R51" s="73">
        <f>SUM(Q51:$Q$102)</f>
        <v>2866154.4620814645</v>
      </c>
      <c r="S51" s="73">
        <f t="shared" si="8"/>
        <v>30.213343347227369</v>
      </c>
    </row>
    <row r="52" spans="1:31" x14ac:dyDescent="0.3">
      <c r="A52" s="19">
        <v>50</v>
      </c>
      <c r="B52" s="14">
        <v>37921</v>
      </c>
      <c r="C52" s="14">
        <v>38132</v>
      </c>
      <c r="D52" s="14">
        <v>76053</v>
      </c>
      <c r="E52" s="25">
        <v>7.083446757265746E-3</v>
      </c>
      <c r="F52" s="22">
        <v>2.8272680136177748E-3</v>
      </c>
      <c r="G52" s="18">
        <f t="shared" si="0"/>
        <v>107.80938389527299</v>
      </c>
      <c r="H52" s="18">
        <f t="shared" si="1"/>
        <v>268.61138448227433</v>
      </c>
      <c r="I52" s="18">
        <f t="shared" si="2"/>
        <v>376.42076837754735</v>
      </c>
      <c r="J52" s="73">
        <f t="shared" si="3"/>
        <v>4.9494532546717068E-3</v>
      </c>
      <c r="K52" s="73">
        <f t="shared" si="4"/>
        <v>4.9372248937968877E-3</v>
      </c>
      <c r="L52" s="73">
        <f t="shared" si="11"/>
        <v>4.9359995383080014E-3</v>
      </c>
      <c r="M52" s="73">
        <f t="shared" si="12"/>
        <v>94445.924451311832</v>
      </c>
      <c r="N52" s="73">
        <f t="shared" si="5"/>
        <v>466.18503948675061</v>
      </c>
      <c r="O52" s="73">
        <f t="shared" si="6"/>
        <v>27478.305795185337</v>
      </c>
      <c r="P52" s="73">
        <f t="shared" si="7"/>
        <v>564571.28248331579</v>
      </c>
      <c r="Q52" s="73">
        <f t="shared" si="10"/>
        <v>94212.831931568449</v>
      </c>
      <c r="R52" s="73">
        <f>SUM(Q52:$Q$102)</f>
        <v>2771499.5683886069</v>
      </c>
      <c r="S52" s="73">
        <f t="shared" si="8"/>
        <v>29.344829694767327</v>
      </c>
    </row>
    <row r="53" spans="1:31" x14ac:dyDescent="0.3">
      <c r="A53" s="19">
        <v>51</v>
      </c>
      <c r="B53" s="14">
        <v>37342</v>
      </c>
      <c r="C53" s="14">
        <v>37523</v>
      </c>
      <c r="D53" s="14">
        <v>74865</v>
      </c>
      <c r="E53" s="25">
        <v>7.948839984314577E-3</v>
      </c>
      <c r="F53" s="22">
        <v>3.0929436350304899E-3</v>
      </c>
      <c r="G53" s="18">
        <f t="shared" si="0"/>
        <v>116.05652401724907</v>
      </c>
      <c r="H53" s="18">
        <f t="shared" si="1"/>
        <v>296.82558269427494</v>
      </c>
      <c r="I53" s="18">
        <f t="shared" si="2"/>
        <v>412.88210671152399</v>
      </c>
      <c r="J53" s="73">
        <f t="shared" si="3"/>
        <v>5.5150217953853472E-3</v>
      </c>
      <c r="K53" s="73">
        <f t="shared" si="4"/>
        <v>5.4998419811725929E-3</v>
      </c>
      <c r="L53" s="73">
        <f t="shared" si="11"/>
        <v>5.487189444149344E-3</v>
      </c>
      <c r="M53" s="73">
        <f t="shared" si="12"/>
        <v>93979.739411825081</v>
      </c>
      <c r="N53" s="73">
        <f t="shared" si="5"/>
        <v>515.68463406446972</v>
      </c>
      <c r="O53" s="73">
        <f t="shared" si="6"/>
        <v>26675.778429723727</v>
      </c>
      <c r="P53" s="73">
        <f t="shared" si="7"/>
        <v>537092.97668813029</v>
      </c>
      <c r="Q53" s="73">
        <f t="shared" si="10"/>
        <v>93721.897094792846</v>
      </c>
      <c r="R53" s="73">
        <f>SUM(Q53:$Q$102)</f>
        <v>2677286.7364570382</v>
      </c>
      <c r="S53" s="73">
        <f t="shared" si="8"/>
        <v>28.487914025011293</v>
      </c>
    </row>
    <row r="54" spans="1:31" x14ac:dyDescent="0.3">
      <c r="A54" s="19">
        <v>52</v>
      </c>
      <c r="B54" s="14">
        <v>35630</v>
      </c>
      <c r="C54" s="14">
        <v>36173</v>
      </c>
      <c r="D54" s="14">
        <v>71803</v>
      </c>
      <c r="E54" s="25">
        <v>8.8146727974944723E-3</v>
      </c>
      <c r="F54" s="22">
        <v>3.3578272419746598E-3</v>
      </c>
      <c r="G54" s="18">
        <f t="shared" si="0"/>
        <v>121.46268482394937</v>
      </c>
      <c r="H54" s="18">
        <f t="shared" si="1"/>
        <v>314.06679177472807</v>
      </c>
      <c r="I54" s="18">
        <f t="shared" si="2"/>
        <v>435.52947659867743</v>
      </c>
      <c r="J54" s="73">
        <f t="shared" si="3"/>
        <v>6.0656167095898142E-3</v>
      </c>
      <c r="K54" s="73">
        <f t="shared" si="4"/>
        <v>6.0472579942875138E-3</v>
      </c>
      <c r="L54" s="73">
        <f t="shared" si="11"/>
        <v>6.0369027695069003E-3</v>
      </c>
      <c r="M54" s="73">
        <f t="shared" si="12"/>
        <v>93464.054777760612</v>
      </c>
      <c r="N54" s="73">
        <f t="shared" si="5"/>
        <v>564.2334111372038</v>
      </c>
      <c r="O54" s="73">
        <f t="shared" si="6"/>
        <v>25882.344760887492</v>
      </c>
      <c r="P54" s="73">
        <f t="shared" si="7"/>
        <v>510417.19825840654</v>
      </c>
      <c r="Q54" s="73">
        <f t="shared" si="10"/>
        <v>93181.938072192017</v>
      </c>
      <c r="R54" s="73">
        <f>SUM(Q54:$Q$102)</f>
        <v>2583564.8393622455</v>
      </c>
      <c r="S54" s="73">
        <f t="shared" si="8"/>
        <v>27.642336355997625</v>
      </c>
    </row>
    <row r="55" spans="1:31" x14ac:dyDescent="0.3">
      <c r="A55" s="19">
        <v>53</v>
      </c>
      <c r="B55" s="14">
        <v>36395</v>
      </c>
      <c r="C55" s="14">
        <v>37500</v>
      </c>
      <c r="D55" s="14">
        <v>73895</v>
      </c>
      <c r="E55" s="25">
        <v>9.6485876527669153E-3</v>
      </c>
      <c r="F55" s="22">
        <v>3.6315444741807277E-3</v>
      </c>
      <c r="G55" s="18">
        <f t="shared" si="0"/>
        <v>136.18291778177729</v>
      </c>
      <c r="H55" s="18">
        <f t="shared" si="1"/>
        <v>351.16034762245187</v>
      </c>
      <c r="I55" s="18">
        <f t="shared" si="2"/>
        <v>487.34326540422916</v>
      </c>
      <c r="J55" s="73">
        <f t="shared" si="3"/>
        <v>6.595077683256366E-3</v>
      </c>
      <c r="K55" s="73">
        <f t="shared" si="4"/>
        <v>6.5733778885821437E-3</v>
      </c>
      <c r="L55" s="73">
        <f t="shared" si="11"/>
        <v>6.5807363573663407E-3</v>
      </c>
      <c r="M55" s="73">
        <f t="shared" si="12"/>
        <v>92899.821366623408</v>
      </c>
      <c r="N55" s="73">
        <f t="shared" si="5"/>
        <v>611.34923206017993</v>
      </c>
      <c r="O55" s="73">
        <f t="shared" si="6"/>
        <v>25098.629816701621</v>
      </c>
      <c r="P55" s="73">
        <f t="shared" si="7"/>
        <v>484534.85349751898</v>
      </c>
      <c r="Q55" s="73">
        <f t="shared" si="10"/>
        <v>92594.146750593325</v>
      </c>
      <c r="R55" s="73">
        <f>SUM(Q55:$Q$102)</f>
        <v>2490382.901290054</v>
      </c>
      <c r="S55" s="73">
        <f t="shared" si="8"/>
        <v>26.807187189972215</v>
      </c>
    </row>
    <row r="56" spans="1:31" x14ac:dyDescent="0.3">
      <c r="A56" s="19">
        <v>54</v>
      </c>
      <c r="B56" s="14">
        <v>36368</v>
      </c>
      <c r="C56" s="14">
        <v>37252</v>
      </c>
      <c r="D56" s="14">
        <v>73620</v>
      </c>
      <c r="E56" s="25">
        <v>1.0454173419556154E-2</v>
      </c>
      <c r="F56" s="22">
        <v>3.9312138842728037E-3</v>
      </c>
      <c r="G56" s="18">
        <f t="shared" si="0"/>
        <v>146.44557961693047</v>
      </c>
      <c r="H56" s="18">
        <f t="shared" si="1"/>
        <v>380.19737892241824</v>
      </c>
      <c r="I56" s="18">
        <f t="shared" si="2"/>
        <v>526.64295853934868</v>
      </c>
      <c r="J56" s="73">
        <f t="shared" si="3"/>
        <v>7.1535310858373904E-3</v>
      </c>
      <c r="K56" s="73">
        <f t="shared" si="4"/>
        <v>7.1280054846664109E-3</v>
      </c>
      <c r="L56" s="73">
        <f t="shared" si="11"/>
        <v>7.1202212777696731E-3</v>
      </c>
      <c r="M56" s="73">
        <f t="shared" si="12"/>
        <v>92288.472134563228</v>
      </c>
      <c r="N56" s="73">
        <f t="shared" si="5"/>
        <v>657.11434298536915</v>
      </c>
      <c r="O56" s="73">
        <f t="shared" si="6"/>
        <v>24325.3291228749</v>
      </c>
      <c r="P56" s="73">
        <f t="shared" si="7"/>
        <v>459436.22368081746</v>
      </c>
      <c r="Q56" s="73">
        <f t="shared" si="10"/>
        <v>91959.914963070536</v>
      </c>
      <c r="R56" s="73">
        <f>SUM(Q56:$Q$102)</f>
        <v>2397788.7545394604</v>
      </c>
      <c r="S56" s="73">
        <f t="shared" si="8"/>
        <v>25.981454661458823</v>
      </c>
    </row>
    <row r="57" spans="1:31" x14ac:dyDescent="0.3">
      <c r="A57" s="19">
        <v>55</v>
      </c>
      <c r="B57" s="14">
        <v>35758</v>
      </c>
      <c r="C57" s="14">
        <v>36718</v>
      </c>
      <c r="D57" s="14">
        <v>72476</v>
      </c>
      <c r="E57" s="25">
        <v>1.1270788108359943E-2</v>
      </c>
      <c r="F57" s="22">
        <v>4.2760169494445669E-3</v>
      </c>
      <c r="G57" s="18">
        <f t="shared" si="0"/>
        <v>157.0067903497056</v>
      </c>
      <c r="H57" s="18">
        <f t="shared" si="1"/>
        <v>403.02084117873483</v>
      </c>
      <c r="I57" s="18">
        <f t="shared" si="2"/>
        <v>560.02763152844045</v>
      </c>
      <c r="J57" s="73">
        <f t="shared" si="3"/>
        <v>7.7270769844974951E-3</v>
      </c>
      <c r="K57" s="73">
        <f t="shared" si="4"/>
        <v>7.6972998711789531E-3</v>
      </c>
      <c r="L57" s="73">
        <f t="shared" si="11"/>
        <v>7.6912996577856311E-3</v>
      </c>
      <c r="M57" s="73">
        <f t="shared" si="12"/>
        <v>91631.357791577859</v>
      </c>
      <c r="N57" s="73">
        <f t="shared" si="5"/>
        <v>704.76423082478868</v>
      </c>
      <c r="O57" s="73">
        <f t="shared" si="6"/>
        <v>23563.051118893138</v>
      </c>
      <c r="P57" s="73">
        <f t="shared" si="7"/>
        <v>435110.89455794258</v>
      </c>
      <c r="Q57" s="73">
        <f t="shared" si="10"/>
        <v>91278.975676165457</v>
      </c>
      <c r="R57" s="73">
        <f>SUM(Q57:$Q$102)</f>
        <v>2305828.8395763892</v>
      </c>
      <c r="S57" s="73">
        <f t="shared" si="8"/>
        <v>25.16418936867839</v>
      </c>
    </row>
    <row r="58" spans="1:31" x14ac:dyDescent="0.3">
      <c r="A58" s="19">
        <v>56</v>
      </c>
      <c r="B58" s="14">
        <v>36717</v>
      </c>
      <c r="C58" s="14">
        <v>38561</v>
      </c>
      <c r="D58" s="14">
        <v>75278</v>
      </c>
      <c r="E58" s="25">
        <v>1.2157966697475498E-2</v>
      </c>
      <c r="F58" s="22">
        <v>4.6810869570580527E-3</v>
      </c>
      <c r="G58" s="18">
        <f t="shared" si="0"/>
        <v>180.50739415111556</v>
      </c>
      <c r="H58" s="18">
        <f t="shared" si="1"/>
        <v>446.40406323120789</v>
      </c>
      <c r="I58" s="18">
        <f t="shared" si="2"/>
        <v>626.91145738232342</v>
      </c>
      <c r="J58" s="73">
        <f t="shared" si="3"/>
        <v>8.3279504952618755E-3</v>
      </c>
      <c r="K58" s="73">
        <f t="shared" si="4"/>
        <v>8.2933691792831388E-3</v>
      </c>
      <c r="L58" s="73">
        <f t="shared" si="11"/>
        <v>8.3076661670206838E-3</v>
      </c>
      <c r="M58" s="73">
        <f t="shared" si="12"/>
        <v>90926.59356075307</v>
      </c>
      <c r="N58" s="73">
        <f t="shared" si="5"/>
        <v>755.38778500711487</v>
      </c>
      <c r="O58" s="73">
        <f t="shared" si="6"/>
        <v>22811.532323791223</v>
      </c>
      <c r="P58" s="73">
        <f t="shared" si="7"/>
        <v>411547.84343904938</v>
      </c>
      <c r="Q58" s="73">
        <f t="shared" si="10"/>
        <v>90548.899668249505</v>
      </c>
      <c r="R58" s="73">
        <f>SUM(Q58:$Q$102)</f>
        <v>2214549.8639002233</v>
      </c>
      <c r="S58" s="73">
        <f t="shared" si="8"/>
        <v>24.355359385816651</v>
      </c>
    </row>
    <row r="59" spans="1:31" x14ac:dyDescent="0.3">
      <c r="A59" s="19">
        <v>57</v>
      </c>
      <c r="B59" s="14">
        <v>37479</v>
      </c>
      <c r="C59" s="14">
        <v>39660</v>
      </c>
      <c r="D59" s="14">
        <v>77139</v>
      </c>
      <c r="E59" s="25">
        <v>1.3173730296219667E-2</v>
      </c>
      <c r="F59" s="22">
        <v>5.1523681799809894E-3</v>
      </c>
      <c r="G59" s="18">
        <f t="shared" si="0"/>
        <v>204.34292201804604</v>
      </c>
      <c r="H59" s="18">
        <f t="shared" si="1"/>
        <v>493.73823777201687</v>
      </c>
      <c r="I59" s="18">
        <f t="shared" si="2"/>
        <v>698.08115979006288</v>
      </c>
      <c r="J59" s="73">
        <f t="shared" si="3"/>
        <v>9.0496527021359224E-3</v>
      </c>
      <c r="K59" s="73">
        <f t="shared" si="4"/>
        <v>9.008827838217548E-3</v>
      </c>
      <c r="L59" s="73">
        <f t="shared" si="11"/>
        <v>8.9989200641197361E-3</v>
      </c>
      <c r="M59" s="73">
        <f t="shared" si="12"/>
        <v>90171.205775745955</v>
      </c>
      <c r="N59" s="73">
        <f t="shared" si="5"/>
        <v>811.44347286122502</v>
      </c>
      <c r="O59" s="73">
        <f t="shared" si="6"/>
        <v>22070.265100962897</v>
      </c>
      <c r="P59" s="73">
        <f t="shared" si="7"/>
        <v>388736.31111525826</v>
      </c>
      <c r="Q59" s="73">
        <f t="shared" si="10"/>
        <v>89765.484039315343</v>
      </c>
      <c r="R59" s="73">
        <f>SUM(Q59:$Q$102)</f>
        <v>2124000.9642319749</v>
      </c>
      <c r="S59" s="73">
        <f t="shared" si="8"/>
        <v>23.555201973391863</v>
      </c>
    </row>
    <row r="60" spans="1:31" x14ac:dyDescent="0.3">
      <c r="A60" s="19">
        <v>58</v>
      </c>
      <c r="B60" s="14">
        <v>37325</v>
      </c>
      <c r="C60" s="14">
        <v>40925</v>
      </c>
      <c r="D60" s="14">
        <v>78250</v>
      </c>
      <c r="E60" s="25">
        <v>1.4355557748891211E-2</v>
      </c>
      <c r="F60" s="22">
        <v>5.6836797237964417E-3</v>
      </c>
      <c r="G60" s="18">
        <f t="shared" si="0"/>
        <v>232.60459269636937</v>
      </c>
      <c r="H60" s="18">
        <f t="shared" si="1"/>
        <v>535.82119297736449</v>
      </c>
      <c r="I60" s="18">
        <f t="shared" si="2"/>
        <v>768.4257856737338</v>
      </c>
      <c r="J60" s="73">
        <f t="shared" si="3"/>
        <v>9.8201378360860542E-3</v>
      </c>
      <c r="K60" s="73">
        <f t="shared" si="4"/>
        <v>9.7720777301378847E-3</v>
      </c>
      <c r="L60" s="73">
        <f t="shared" si="11"/>
        <v>9.7968343203245559E-3</v>
      </c>
      <c r="M60" s="73">
        <f t="shared" si="12"/>
        <v>89359.76230288473</v>
      </c>
      <c r="N60" s="73">
        <f t="shared" si="5"/>
        <v>875.44278618493991</v>
      </c>
      <c r="O60" s="73">
        <f t="shared" si="6"/>
        <v>21338.201511732099</v>
      </c>
      <c r="P60" s="73">
        <f t="shared" si="7"/>
        <v>366666.04601429537</v>
      </c>
      <c r="Q60" s="73">
        <f t="shared" si="10"/>
        <v>88922.040909792267</v>
      </c>
      <c r="R60" s="73">
        <f>SUM(Q60:$Q$102)</f>
        <v>2034235.4801926599</v>
      </c>
      <c r="S60" s="73">
        <f t="shared" si="8"/>
        <v>22.764557869991002</v>
      </c>
      <c r="T60" s="73"/>
      <c r="U60" s="73"/>
      <c r="V60" s="73"/>
      <c r="W60" s="73"/>
      <c r="X60" s="73"/>
      <c r="Y60" s="73" t="s">
        <v>22</v>
      </c>
      <c r="Z60" s="73"/>
      <c r="AA60" s="73"/>
      <c r="AB60" s="73"/>
      <c r="AC60" s="73"/>
      <c r="AD60" s="73"/>
      <c r="AE60" s="85"/>
    </row>
    <row r="61" spans="1:31" x14ac:dyDescent="0.3">
      <c r="A61" s="19">
        <v>59</v>
      </c>
      <c r="B61" s="14">
        <v>36730</v>
      </c>
      <c r="C61" s="14">
        <v>40558</v>
      </c>
      <c r="D61" s="14">
        <v>77288</v>
      </c>
      <c r="E61" s="25">
        <v>1.5708758723567227E-2</v>
      </c>
      <c r="F61" s="22">
        <v>6.2573435571565625E-3</v>
      </c>
      <c r="G61" s="18">
        <f t="shared" si="0"/>
        <v>253.78533999115587</v>
      </c>
      <c r="H61" s="18">
        <f t="shared" si="1"/>
        <v>576.98270791662424</v>
      </c>
      <c r="I61" s="18">
        <f t="shared" si="2"/>
        <v>830.7680479077801</v>
      </c>
      <c r="J61" s="73">
        <f t="shared" si="3"/>
        <v>1.0748991407563659E-2</v>
      </c>
      <c r="K61" s="73">
        <f t="shared" si="4"/>
        <v>1.0691427435587597E-2</v>
      </c>
      <c r="L61" s="73">
        <f t="shared" si="11"/>
        <v>1.0706166842940953E-2</v>
      </c>
      <c r="M61" s="73">
        <f t="shared" si="12"/>
        <v>88484.31951669979</v>
      </c>
      <c r="N61" s="73">
        <f t="shared" si="5"/>
        <v>947.3278877298726</v>
      </c>
      <c r="O61" s="73">
        <f t="shared" si="6"/>
        <v>20613.809450563866</v>
      </c>
      <c r="P61" s="73">
        <f t="shared" si="7"/>
        <v>345327.84450256324</v>
      </c>
      <c r="Q61" s="73">
        <f t="shared" si="10"/>
        <v>88010.655572834861</v>
      </c>
      <c r="R61" s="73">
        <f>SUM(Q61:$Q$102)</f>
        <v>1945313.4392828676</v>
      </c>
      <c r="S61" s="73">
        <f t="shared" si="8"/>
        <v>21.984838103611402</v>
      </c>
      <c r="T61" s="73" t="s">
        <v>23</v>
      </c>
      <c r="U61" s="73" t="s">
        <v>24</v>
      </c>
      <c r="V61" s="73" t="s">
        <v>25</v>
      </c>
      <c r="W61" s="73" t="s">
        <v>26</v>
      </c>
      <c r="X61" s="73" t="s">
        <v>27</v>
      </c>
      <c r="Y61" s="73" t="s">
        <v>28</v>
      </c>
      <c r="Z61" s="73" t="s">
        <v>29</v>
      </c>
      <c r="AA61" s="73" t="s">
        <v>30</v>
      </c>
      <c r="AB61" s="73" t="s">
        <v>31</v>
      </c>
      <c r="AC61" s="73" t="s">
        <v>32</v>
      </c>
      <c r="AD61" s="73" t="s">
        <v>33</v>
      </c>
      <c r="AE61" s="85" t="s">
        <v>34</v>
      </c>
    </row>
    <row r="62" spans="1:31" x14ac:dyDescent="0.3">
      <c r="A62" s="19">
        <v>60</v>
      </c>
      <c r="B62" s="14">
        <v>35548</v>
      </c>
      <c r="C62" s="14">
        <v>39376</v>
      </c>
      <c r="D62" s="14">
        <v>74924</v>
      </c>
      <c r="E62" s="25">
        <v>1.7204789281749885E-2</v>
      </c>
      <c r="F62" s="22">
        <v>6.849427632419745E-3</v>
      </c>
      <c r="G62" s="18">
        <f t="shared" si="0"/>
        <v>269.70306245415986</v>
      </c>
      <c r="H62" s="18">
        <f t="shared" si="1"/>
        <v>611.59584938764488</v>
      </c>
      <c r="I62" s="18">
        <f t="shared" si="2"/>
        <v>881.29891184180474</v>
      </c>
      <c r="J62" s="73">
        <f t="shared" si="3"/>
        <v>1.1762571563741988E-2</v>
      </c>
      <c r="K62" s="73">
        <f t="shared" si="4"/>
        <v>1.1693662964250673E-2</v>
      </c>
      <c r="L62" s="73">
        <f t="shared" si="11"/>
        <v>1.1684794152879182E-2</v>
      </c>
      <c r="M62" s="73">
        <f t="shared" si="12"/>
        <v>87536.991628969918</v>
      </c>
      <c r="N62" s="73">
        <f t="shared" si="5"/>
        <v>1022.8517279468215</v>
      </c>
      <c r="O62" s="73">
        <f t="shared" si="6"/>
        <v>19895.721529090286</v>
      </c>
      <c r="P62" s="73">
        <f t="shared" si="7"/>
        <v>324714.03505199938</v>
      </c>
      <c r="Q62" s="73">
        <f t="shared" si="10"/>
        <v>87025.565764996514</v>
      </c>
      <c r="R62" s="73">
        <f>SUM(Q62:$Q$102)</f>
        <v>1857302.7837100327</v>
      </c>
      <c r="S62" s="73">
        <f t="shared" si="8"/>
        <v>21.217347650948607</v>
      </c>
      <c r="T62" s="73"/>
      <c r="U62" s="73">
        <f>MIN(U78:U87)</f>
        <v>3.8288205520192742E-3</v>
      </c>
      <c r="V62" s="73"/>
      <c r="W62" s="73">
        <f>1-K62</f>
        <v>0.98830633703574933</v>
      </c>
      <c r="X62" s="73">
        <f>LN(W62)</f>
        <v>-1.1762571563741941E-2</v>
      </c>
      <c r="Y62" s="73">
        <f>SUM(X62:X69)</f>
        <v>-0.12312465193723107</v>
      </c>
      <c r="Z62" s="73">
        <f>SUM(X70:X77)</f>
        <v>-0.23393464303500214</v>
      </c>
      <c r="AA62" s="73">
        <f>SUM(X78:X85)</f>
        <v>-0.5311481180162968</v>
      </c>
      <c r="AB62" s="73">
        <f>(AA62-Z62)/(Z62-Y62)</f>
        <v>2.6821902252392937</v>
      </c>
      <c r="AC62" s="73">
        <f>(Y62-(Z62-Y62)/(AB62-1))/8</f>
        <v>-7.1565252722331999E-3</v>
      </c>
      <c r="AD62" s="73">
        <f>AB62^(1/8)</f>
        <v>1.1312567847947259</v>
      </c>
      <c r="AE62" s="85">
        <f>(AD62-1)*(Z62-Y62)/(AD62^60*(AB62-1)^2)</f>
        <v>-3.1425243793709301E-6</v>
      </c>
    </row>
    <row r="63" spans="1:31" x14ac:dyDescent="0.3">
      <c r="A63" s="19">
        <v>61</v>
      </c>
      <c r="B63" s="14">
        <v>34630</v>
      </c>
      <c r="C63" s="14">
        <v>38685</v>
      </c>
      <c r="D63" s="14">
        <v>73315</v>
      </c>
      <c r="E63" s="25">
        <v>1.8791174633681681E-2</v>
      </c>
      <c r="F63" s="22">
        <v>7.4389328776928772E-3</v>
      </c>
      <c r="G63" s="18">
        <f t="shared" si="0"/>
        <v>287.77511837354893</v>
      </c>
      <c r="H63" s="18">
        <f t="shared" si="1"/>
        <v>650.73837756439661</v>
      </c>
      <c r="I63" s="18">
        <f t="shared" si="2"/>
        <v>938.51349593794555</v>
      </c>
      <c r="J63" s="73">
        <f t="shared" si="3"/>
        <v>1.2801111586141247E-2</v>
      </c>
      <c r="K63" s="73">
        <f t="shared" si="4"/>
        <v>1.2719525857611935E-2</v>
      </c>
      <c r="L63" s="73">
        <f t="shared" si="11"/>
        <v>1.2695215677942061E-2</v>
      </c>
      <c r="M63" s="73">
        <f t="shared" si="12"/>
        <v>86514.139901023096</v>
      </c>
      <c r="N63" s="73">
        <f t="shared" si="5"/>
        <v>1098.3156652351463</v>
      </c>
      <c r="O63" s="73">
        <f t="shared" si="6"/>
        <v>19183.652798536445</v>
      </c>
      <c r="P63" s="73">
        <f t="shared" si="7"/>
        <v>304818.31352290913</v>
      </c>
      <c r="Q63" s="73">
        <f t="shared" si="10"/>
        <v>85964.982068405516</v>
      </c>
      <c r="R63" s="73">
        <f>SUM(Q63:$Q$102)</f>
        <v>1770277.2179450362</v>
      </c>
      <c r="S63" s="73">
        <f t="shared" si="8"/>
        <v>20.462287667314616</v>
      </c>
      <c r="T63" s="73"/>
      <c r="U63" s="73"/>
      <c r="V63" s="73"/>
      <c r="W63" s="73">
        <f t="shared" ref="W63:W102" si="13">1-K63</f>
        <v>0.98728047414238806</v>
      </c>
      <c r="X63" s="73">
        <f t="shared" ref="X63:X79" si="14">LN(W63)</f>
        <v>-1.2801111586141166E-2</v>
      </c>
      <c r="Y63" s="73"/>
      <c r="Z63" s="73"/>
      <c r="AA63" s="73"/>
      <c r="AB63" s="73"/>
      <c r="AC63" s="73"/>
      <c r="AD63" s="73"/>
      <c r="AE63" s="85"/>
    </row>
    <row r="64" spans="1:31" x14ac:dyDescent="0.3">
      <c r="A64" s="19">
        <v>62</v>
      </c>
      <c r="B64" s="14">
        <v>33941</v>
      </c>
      <c r="C64" s="14">
        <v>38856</v>
      </c>
      <c r="D64" s="14">
        <v>72797</v>
      </c>
      <c r="E64" s="25">
        <v>2.0411756601588261E-2</v>
      </c>
      <c r="F64" s="22">
        <v>8.0177650638244558E-3</v>
      </c>
      <c r="G64" s="18">
        <f t="shared" si="0"/>
        <v>311.53827931996307</v>
      </c>
      <c r="H64" s="18">
        <f t="shared" si="1"/>
        <v>692.7954308145072</v>
      </c>
      <c r="I64" s="18">
        <f t="shared" si="2"/>
        <v>1004.3337101344703</v>
      </c>
      <c r="J64" s="73">
        <f t="shared" si="3"/>
        <v>1.3796361252997654E-2</v>
      </c>
      <c r="K64" s="73">
        <f t="shared" si="4"/>
        <v>1.3701627621303336E-2</v>
      </c>
      <c r="L64" s="73">
        <f t="shared" si="11"/>
        <v>1.3694420811075794E-2</v>
      </c>
      <c r="M64" s="73">
        <f t="shared" si="12"/>
        <v>85415.82423578795</v>
      </c>
      <c r="N64" s="73">
        <f t="shared" si="5"/>
        <v>1169.7202410097671</v>
      </c>
      <c r="O64" s="73">
        <f t="shared" si="6"/>
        <v>18478.158232944654</v>
      </c>
      <c r="P64" s="73">
        <f t="shared" si="7"/>
        <v>285634.6607243726</v>
      </c>
      <c r="Q64" s="73">
        <f t="shared" si="10"/>
        <v>84830.964115283074</v>
      </c>
      <c r="R64" s="73">
        <f>SUM(Q64:$Q$102)</f>
        <v>1684312.2358766308</v>
      </c>
      <c r="S64" s="73">
        <f t="shared" si="8"/>
        <v>19.718971876067538</v>
      </c>
      <c r="T64" s="73"/>
      <c r="U64" s="73"/>
      <c r="V64" s="73"/>
      <c r="W64" s="73">
        <f t="shared" si="13"/>
        <v>0.98629837237869666</v>
      </c>
      <c r="X64" s="73">
        <f t="shared" si="14"/>
        <v>-1.37963612529976E-2</v>
      </c>
      <c r="Y64" s="73"/>
      <c r="Z64" s="73"/>
      <c r="AA64" s="73"/>
      <c r="AB64" s="73"/>
      <c r="AC64" s="73"/>
      <c r="AD64" s="73"/>
      <c r="AE64" s="85"/>
    </row>
    <row r="65" spans="1:31" x14ac:dyDescent="0.3">
      <c r="A65" s="19">
        <v>63</v>
      </c>
      <c r="B65" s="14">
        <v>32487</v>
      </c>
      <c r="C65" s="14">
        <v>38089</v>
      </c>
      <c r="D65" s="14">
        <v>70576</v>
      </c>
      <c r="E65" s="25">
        <v>2.2030567647758292E-2</v>
      </c>
      <c r="F65" s="22">
        <v>8.5972500925203636E-3</v>
      </c>
      <c r="G65" s="18">
        <f t="shared" si="0"/>
        <v>327.46065877400815</v>
      </c>
      <c r="H65" s="18">
        <f t="shared" si="1"/>
        <v>715.7070511727236</v>
      </c>
      <c r="I65" s="18">
        <f t="shared" si="2"/>
        <v>1043.1677099467317</v>
      </c>
      <c r="J65" s="73">
        <f t="shared" si="3"/>
        <v>1.4780771224590962E-2</v>
      </c>
      <c r="K65" s="73">
        <f t="shared" si="4"/>
        <v>1.467207183818886E-2</v>
      </c>
      <c r="L65" s="73">
        <f t="shared" si="11"/>
        <v>1.4672869024457512E-2</v>
      </c>
      <c r="M65" s="73">
        <f t="shared" si="12"/>
        <v>84246.103994778183</v>
      </c>
      <c r="N65" s="73">
        <f t="shared" si="5"/>
        <v>1236.132049736203</v>
      </c>
      <c r="O65" s="73">
        <f t="shared" si="6"/>
        <v>17780.595666623482</v>
      </c>
      <c r="P65" s="73">
        <f t="shared" si="7"/>
        <v>267156.50249142799</v>
      </c>
      <c r="Q65" s="73">
        <f t="shared" si="10"/>
        <v>83628.037969910074</v>
      </c>
      <c r="R65" s="73">
        <f>SUM(Q65:$Q$102)</f>
        <v>1599481.2717613478</v>
      </c>
      <c r="S65" s="73">
        <f t="shared" si="8"/>
        <v>18.985818879653927</v>
      </c>
      <c r="T65" s="73"/>
      <c r="U65" s="73"/>
      <c r="V65" s="73"/>
      <c r="W65" s="73">
        <f t="shared" si="13"/>
        <v>0.98532792816181114</v>
      </c>
      <c r="X65" s="73">
        <f t="shared" si="14"/>
        <v>-1.4780771224591049E-2</v>
      </c>
      <c r="Y65" s="73"/>
      <c r="Z65" s="73"/>
      <c r="AA65" s="73"/>
      <c r="AB65" s="73"/>
      <c r="AC65" s="73"/>
      <c r="AD65" s="73"/>
      <c r="AE65" s="85"/>
    </row>
    <row r="66" spans="1:31" x14ac:dyDescent="0.3">
      <c r="A66" s="19">
        <v>64</v>
      </c>
      <c r="B66" s="14">
        <v>30240</v>
      </c>
      <c r="C66" s="14">
        <v>35992</v>
      </c>
      <c r="D66" s="14">
        <v>66232</v>
      </c>
      <c r="E66" s="25">
        <v>2.364906225026055E-2</v>
      </c>
      <c r="F66" s="22">
        <v>9.2086574476974645E-3</v>
      </c>
      <c r="G66" s="18">
        <f t="shared" si="0"/>
        <v>331.43799885752713</v>
      </c>
      <c r="H66" s="18">
        <f t="shared" si="1"/>
        <v>715.14764244787909</v>
      </c>
      <c r="I66" s="18">
        <f t="shared" si="2"/>
        <v>1046.5856413054062</v>
      </c>
      <c r="J66" s="73">
        <f t="shared" si="3"/>
        <v>1.5801812436668169E-2</v>
      </c>
      <c r="K66" s="73">
        <f t="shared" si="4"/>
        <v>1.5677618820438943E-2</v>
      </c>
      <c r="L66" s="73">
        <f t="shared" si="11"/>
        <v>1.5667926787692285E-2</v>
      </c>
      <c r="M66" s="73">
        <f t="shared" si="12"/>
        <v>83009.97194504198</v>
      </c>
      <c r="N66" s="73">
        <f t="shared" si="5"/>
        <v>1300.5941630833113</v>
      </c>
      <c r="O66" s="73">
        <f t="shared" si="6"/>
        <v>17092.39347827344</v>
      </c>
      <c r="P66" s="73">
        <f t="shared" si="7"/>
        <v>249375.90682480449</v>
      </c>
      <c r="Q66" s="73">
        <f t="shared" si="10"/>
        <v>82359.674863500317</v>
      </c>
      <c r="R66" s="73">
        <f>SUM(Q66:$Q$102)</f>
        <v>1515853.2337914377</v>
      </c>
      <c r="S66" s="73">
        <f t="shared" si="8"/>
        <v>18.261098013561931</v>
      </c>
      <c r="T66" s="73"/>
      <c r="U66" s="73"/>
      <c r="V66" s="73"/>
      <c r="W66" s="73">
        <f t="shared" si="13"/>
        <v>0.98432238117956106</v>
      </c>
      <c r="X66" s="73">
        <f t="shared" si="14"/>
        <v>-1.5801812436668259E-2</v>
      </c>
      <c r="Y66" s="73"/>
      <c r="Z66" s="73"/>
      <c r="AA66" s="73"/>
      <c r="AB66" s="73"/>
      <c r="AC66" s="73"/>
      <c r="AD66" s="73"/>
      <c r="AE66" s="85"/>
    </row>
    <row r="67" spans="1:31" x14ac:dyDescent="0.3">
      <c r="A67" s="19">
        <v>65</v>
      </c>
      <c r="B67" s="14">
        <v>27003</v>
      </c>
      <c r="C67" s="14">
        <v>32896</v>
      </c>
      <c r="D67" s="14">
        <v>59899</v>
      </c>
      <c r="E67" s="25">
        <v>2.53090241081604E-2</v>
      </c>
      <c r="F67" s="22">
        <v>9.8984279300635813E-3</v>
      </c>
      <c r="G67" s="18">
        <f t="shared" ref="G67:G102" si="15">C67*F67</f>
        <v>325.61868518737157</v>
      </c>
      <c r="H67" s="18">
        <f t="shared" ref="H67:H102" si="16">B67*E67</f>
        <v>683.41957799265526</v>
      </c>
      <c r="I67" s="18">
        <f t="shared" ref="I67:I102" si="17">H67+G67</f>
        <v>1009.0382631800269</v>
      </c>
      <c r="J67" s="73">
        <f t="shared" ref="J67:J102" si="18">I67/D67</f>
        <v>1.6845661249437E-2</v>
      </c>
      <c r="K67" s="73">
        <f t="shared" ref="K67:K102" si="19">1-($W$2^((-1)*J67))</f>
        <v>1.6704566487115047E-2</v>
      </c>
      <c r="L67" s="73">
        <f t="shared" si="11"/>
        <v>1.6710814752137728E-2</v>
      </c>
      <c r="M67" s="73">
        <f t="shared" si="12"/>
        <v>81709.377781958668</v>
      </c>
      <c r="N67" s="73">
        <f t="shared" ref="N67:N102" si="20">M67-M68</f>
        <v>1365.4302756267571</v>
      </c>
      <c r="O67" s="73">
        <f t="shared" ref="O67:O102" si="21">M67*$W$3^A67</f>
        <v>16414.235227931145</v>
      </c>
      <c r="P67" s="73">
        <f t="shared" ref="P67:P102" si="22">SUM(O67:O167)</f>
        <v>232283.51334653105</v>
      </c>
      <c r="Q67" s="73">
        <f t="shared" si="10"/>
        <v>81026.662644145283</v>
      </c>
      <c r="R67" s="73">
        <f>SUM(Q67:$Q$102)</f>
        <v>1433493.5589279372</v>
      </c>
      <c r="S67" s="73">
        <f t="shared" ref="S67:S102" si="23">R67/M67</f>
        <v>17.543807061573915</v>
      </c>
      <c r="T67" s="73"/>
      <c r="U67" s="73"/>
      <c r="V67" s="73"/>
      <c r="W67" s="73">
        <f t="shared" si="13"/>
        <v>0.98329543351288495</v>
      </c>
      <c r="X67" s="73">
        <f t="shared" si="14"/>
        <v>-1.6845661249437024E-2</v>
      </c>
      <c r="Y67" s="73"/>
      <c r="Z67" s="73"/>
      <c r="AA67" s="73"/>
      <c r="AB67" s="73"/>
      <c r="AC67" s="73"/>
      <c r="AD67" s="73"/>
      <c r="AE67" s="85"/>
    </row>
    <row r="68" spans="1:31" x14ac:dyDescent="0.3">
      <c r="A68" s="19">
        <v>66</v>
      </c>
      <c r="B68" s="14">
        <v>25866</v>
      </c>
      <c r="C68" s="14">
        <v>32039</v>
      </c>
      <c r="D68" s="14">
        <v>57905</v>
      </c>
      <c r="E68" s="25">
        <v>2.708092435383273E-2</v>
      </c>
      <c r="F68" s="22">
        <v>1.0720923495982353E-2</v>
      </c>
      <c r="G68" s="18">
        <f t="shared" si="15"/>
        <v>343.48766788777857</v>
      </c>
      <c r="H68" s="18">
        <f t="shared" si="16"/>
        <v>700.47518933623735</v>
      </c>
      <c r="I68" s="18">
        <f t="shared" si="17"/>
        <v>1043.9628572240158</v>
      </c>
      <c r="J68" s="73">
        <f t="shared" si="18"/>
        <v>1.8028889685243344E-2</v>
      </c>
      <c r="K68" s="73">
        <f t="shared" si="19"/>
        <v>1.7867341554923755E-2</v>
      </c>
      <c r="L68" s="73">
        <f t="shared" si="11"/>
        <v>1.7854575305173793E-2</v>
      </c>
      <c r="M68" s="73">
        <f t="shared" si="12"/>
        <v>80343.947506331911</v>
      </c>
      <c r="N68" s="73">
        <f t="shared" si="20"/>
        <v>1434.5070610667317</v>
      </c>
      <c r="O68" s="73">
        <f t="shared" si="21"/>
        <v>15746.282910965048</v>
      </c>
      <c r="P68" s="73">
        <f t="shared" si="22"/>
        <v>215869.2781185999</v>
      </c>
      <c r="Q68" s="73">
        <f t="shared" ref="Q68:Q101" si="24">AVERAGEA(M68:M69)</f>
        <v>79626.693975798553</v>
      </c>
      <c r="R68" s="73">
        <f>SUM(Q68:$Q$102)</f>
        <v>1352466.8962837921</v>
      </c>
      <c r="S68" s="73">
        <f t="shared" si="23"/>
        <v>16.83346335674139</v>
      </c>
      <c r="T68" s="73"/>
      <c r="U68" s="73"/>
      <c r="V68" s="73"/>
      <c r="W68" s="73">
        <f t="shared" si="13"/>
        <v>0.98213265844507625</v>
      </c>
      <c r="X68" s="73">
        <f t="shared" si="14"/>
        <v>-1.8028889685243393E-2</v>
      </c>
      <c r="Y68" s="73"/>
      <c r="Z68" s="73"/>
      <c r="AA68" s="73"/>
      <c r="AB68" s="73"/>
      <c r="AC68" s="73"/>
      <c r="AD68" s="73"/>
      <c r="AE68" s="85"/>
    </row>
    <row r="69" spans="1:31" x14ac:dyDescent="0.3">
      <c r="A69" s="19">
        <v>67</v>
      </c>
      <c r="B69" s="14">
        <v>23874</v>
      </c>
      <c r="C69" s="14">
        <v>30682</v>
      </c>
      <c r="D69" s="14">
        <v>54556</v>
      </c>
      <c r="E69" s="25">
        <v>2.9044056447216141E-2</v>
      </c>
      <c r="F69" s="22">
        <v>1.1731330747900755E-2</v>
      </c>
      <c r="G69" s="18">
        <f t="shared" si="15"/>
        <v>359.94069000709095</v>
      </c>
      <c r="H69" s="18">
        <f t="shared" si="16"/>
        <v>693.3978036208382</v>
      </c>
      <c r="I69" s="18">
        <f t="shared" si="17"/>
        <v>1053.3384936279292</v>
      </c>
      <c r="J69" s="73">
        <f t="shared" si="18"/>
        <v>1.9307472938410609E-2</v>
      </c>
      <c r="K69" s="73">
        <f t="shared" si="19"/>
        <v>1.9122277483407779E-2</v>
      </c>
      <c r="L69" s="73">
        <f t="shared" si="11"/>
        <v>1.9133793526039042E-2</v>
      </c>
      <c r="M69" s="73">
        <f t="shared" si="12"/>
        <v>78909.44044526518</v>
      </c>
      <c r="N69" s="73">
        <f t="shared" si="20"/>
        <v>1509.8369407349819</v>
      </c>
      <c r="O69" s="73">
        <f t="shared" si="21"/>
        <v>15087.941187272832</v>
      </c>
      <c r="P69" s="73">
        <f t="shared" si="22"/>
        <v>200122.99520763487</v>
      </c>
      <c r="Q69" s="73">
        <f t="shared" si="24"/>
        <v>78154.521974897682</v>
      </c>
      <c r="R69" s="73">
        <f>SUM(Q69:$Q$102)</f>
        <v>1272840.2023079935</v>
      </c>
      <c r="S69" s="73">
        <f t="shared" si="23"/>
        <v>16.130391942024829</v>
      </c>
      <c r="T69" s="73"/>
      <c r="U69" s="73"/>
      <c r="V69" s="73"/>
      <c r="W69" s="73">
        <f t="shared" si="13"/>
        <v>0.98087772251659222</v>
      </c>
      <c r="X69" s="73">
        <f t="shared" si="14"/>
        <v>-1.930747293841064E-2</v>
      </c>
      <c r="Y69" s="73"/>
      <c r="Z69" s="73"/>
      <c r="AA69" s="73"/>
      <c r="AB69" s="73"/>
      <c r="AC69" s="73"/>
      <c r="AD69" s="73"/>
      <c r="AE69" s="85"/>
    </row>
    <row r="70" spans="1:31" x14ac:dyDescent="0.3">
      <c r="A70" s="19">
        <v>68</v>
      </c>
      <c r="B70" s="14">
        <v>19770</v>
      </c>
      <c r="C70" s="14">
        <v>26208</v>
      </c>
      <c r="D70" s="14">
        <v>45978</v>
      </c>
      <c r="E70" s="25">
        <v>3.1266519640842608E-2</v>
      </c>
      <c r="F70" s="22">
        <v>1.297987532903584E-2</v>
      </c>
      <c r="G70" s="18">
        <f t="shared" si="15"/>
        <v>340.17657262337133</v>
      </c>
      <c r="H70" s="18">
        <f t="shared" si="16"/>
        <v>618.13909329945841</v>
      </c>
      <c r="I70" s="18">
        <f t="shared" si="17"/>
        <v>958.31566592282979</v>
      </c>
      <c r="J70" s="73">
        <f t="shared" si="18"/>
        <v>2.0842917611092908E-2</v>
      </c>
      <c r="K70" s="73">
        <f t="shared" si="19"/>
        <v>2.0627205294636242E-2</v>
      </c>
      <c r="L70" s="73">
        <f t="shared" si="11"/>
        <v>2.0607884185787084E-2</v>
      </c>
      <c r="M70" s="73">
        <f t="shared" si="12"/>
        <v>77399.603504530198</v>
      </c>
      <c r="N70" s="73">
        <f t="shared" si="20"/>
        <v>1595.0420650471933</v>
      </c>
      <c r="O70" s="73">
        <f t="shared" si="21"/>
        <v>14438.294278890276</v>
      </c>
      <c r="P70" s="73">
        <f t="shared" si="22"/>
        <v>185035.05402036203</v>
      </c>
      <c r="Q70" s="73">
        <f t="shared" si="24"/>
        <v>76602.082472006601</v>
      </c>
      <c r="R70" s="73">
        <f>SUM(Q70:$Q$102)</f>
        <v>1194685.6803330963</v>
      </c>
      <c r="S70" s="73">
        <f t="shared" si="23"/>
        <v>15.435294578261908</v>
      </c>
      <c r="T70" s="73"/>
      <c r="U70" s="73"/>
      <c r="V70" s="73"/>
      <c r="W70" s="73">
        <f t="shared" si="13"/>
        <v>0.97937279470536376</v>
      </c>
      <c r="X70" s="73">
        <f t="shared" si="14"/>
        <v>-2.0842917611092738E-2</v>
      </c>
      <c r="Y70" s="73"/>
      <c r="Z70" s="73"/>
      <c r="AA70" s="73"/>
      <c r="AB70" s="73"/>
      <c r="AC70" s="73"/>
      <c r="AD70" s="73"/>
      <c r="AE70" s="85"/>
    </row>
    <row r="71" spans="1:31" x14ac:dyDescent="0.3">
      <c r="A71" s="19">
        <v>69</v>
      </c>
      <c r="B71" s="14">
        <v>17545</v>
      </c>
      <c r="C71" s="14">
        <v>24359</v>
      </c>
      <c r="D71" s="14">
        <v>41904</v>
      </c>
      <c r="E71" s="25">
        <v>3.3791120925433092E-2</v>
      </c>
      <c r="F71" s="22">
        <v>1.4507404846102032E-2</v>
      </c>
      <c r="G71" s="18">
        <f t="shared" si="15"/>
        <v>353.3858746461994</v>
      </c>
      <c r="H71" s="18">
        <f t="shared" si="16"/>
        <v>592.86521663672363</v>
      </c>
      <c r="I71" s="18">
        <f t="shared" si="17"/>
        <v>946.25109128292297</v>
      </c>
      <c r="J71" s="73">
        <f t="shared" si="18"/>
        <v>2.2581402522024698E-2</v>
      </c>
      <c r="K71" s="73">
        <f t="shared" si="19"/>
        <v>2.2328350983900735E-2</v>
      </c>
      <c r="L71" s="73">
        <f t="shared" si="11"/>
        <v>2.2365113881717774E-2</v>
      </c>
      <c r="M71" s="73">
        <f t="shared" si="12"/>
        <v>75804.561439483005</v>
      </c>
      <c r="N71" s="73">
        <f t="shared" si="20"/>
        <v>1695.3776493477053</v>
      </c>
      <c r="O71" s="73">
        <f t="shared" si="21"/>
        <v>13795.855202488385</v>
      </c>
      <c r="P71" s="73">
        <f t="shared" si="22"/>
        <v>170596.75974147176</v>
      </c>
      <c r="Q71" s="73">
        <f t="shared" si="24"/>
        <v>74956.872614809152</v>
      </c>
      <c r="R71" s="73">
        <f>SUM(Q71:$Q$102)</f>
        <v>1118083.5978610893</v>
      </c>
      <c r="S71" s="73">
        <f t="shared" si="23"/>
        <v>14.749555655086642</v>
      </c>
      <c r="T71" s="73"/>
      <c r="U71" s="73"/>
      <c r="V71" s="73"/>
      <c r="W71" s="73">
        <f t="shared" si="13"/>
        <v>0.97767164901609926</v>
      </c>
      <c r="X71" s="73">
        <f t="shared" si="14"/>
        <v>-2.2581402522024611E-2</v>
      </c>
      <c r="Y71" s="73"/>
      <c r="Z71" s="73"/>
      <c r="AA71" s="73"/>
      <c r="AB71" s="73"/>
      <c r="AC71" s="73"/>
      <c r="AD71" s="73"/>
      <c r="AE71" s="85"/>
    </row>
    <row r="72" spans="1:31" x14ac:dyDescent="0.3">
      <c r="A72" s="19">
        <v>70</v>
      </c>
      <c r="B72" s="14">
        <v>17617</v>
      </c>
      <c r="C72" s="14">
        <v>25248</v>
      </c>
      <c r="D72" s="14">
        <v>42865</v>
      </c>
      <c r="E72" s="25">
        <v>3.6630585217235938E-2</v>
      </c>
      <c r="F72" s="22">
        <v>1.634242176630625E-2</v>
      </c>
      <c r="G72" s="18">
        <f t="shared" si="15"/>
        <v>412.61346475570019</v>
      </c>
      <c r="H72" s="18">
        <f t="shared" si="16"/>
        <v>645.32101977204547</v>
      </c>
      <c r="I72" s="18">
        <f t="shared" si="17"/>
        <v>1057.9344845277456</v>
      </c>
      <c r="J72" s="73">
        <f t="shared" si="18"/>
        <v>2.4680613193228639E-2</v>
      </c>
      <c r="K72" s="73">
        <f t="shared" si="19"/>
        <v>2.4378537103281972E-2</v>
      </c>
      <c r="L72" s="73">
        <f t="shared" si="11"/>
        <v>2.4417180476219991E-2</v>
      </c>
      <c r="M72" s="73">
        <f t="shared" si="12"/>
        <v>74109.183790135299</v>
      </c>
      <c r="N72" s="73">
        <f t="shared" si="20"/>
        <v>1809.5373155490961</v>
      </c>
      <c r="O72" s="73">
        <f t="shared" si="21"/>
        <v>13158.350565647852</v>
      </c>
      <c r="P72" s="73">
        <f t="shared" si="22"/>
        <v>156800.90453898336</v>
      </c>
      <c r="Q72" s="73">
        <f t="shared" si="24"/>
        <v>73204.415132360751</v>
      </c>
      <c r="R72" s="73">
        <f>SUM(Q72:$Q$102)</f>
        <v>1043126.7252462798</v>
      </c>
      <c r="S72" s="73">
        <f t="shared" si="23"/>
        <v>14.075539250307205</v>
      </c>
      <c r="T72" s="73"/>
      <c r="U72" s="73"/>
      <c r="V72" s="73"/>
      <c r="W72" s="73">
        <f t="shared" si="13"/>
        <v>0.97562146289671803</v>
      </c>
      <c r="X72" s="73">
        <f t="shared" si="14"/>
        <v>-2.4680613193228576E-2</v>
      </c>
      <c r="Y72" s="73"/>
      <c r="Z72" s="73"/>
      <c r="AA72" s="73"/>
      <c r="AB72" s="73"/>
      <c r="AC72" s="73"/>
      <c r="AD72" s="73"/>
      <c r="AE72" s="85"/>
    </row>
    <row r="73" spans="1:31" x14ac:dyDescent="0.3">
      <c r="A73" s="19">
        <v>71</v>
      </c>
      <c r="B73" s="14">
        <v>16027</v>
      </c>
      <c r="C73" s="14">
        <v>23186</v>
      </c>
      <c r="D73" s="14">
        <v>39213</v>
      </c>
      <c r="E73" s="25">
        <v>3.9773413409601749E-2</v>
      </c>
      <c r="F73" s="22">
        <v>1.8500391992389519E-2</v>
      </c>
      <c r="G73" s="18">
        <f t="shared" si="15"/>
        <v>428.95008873554337</v>
      </c>
      <c r="H73" s="18">
        <f t="shared" si="16"/>
        <v>637.44849671568727</v>
      </c>
      <c r="I73" s="18">
        <f t="shared" si="17"/>
        <v>1066.3985854512307</v>
      </c>
      <c r="J73" s="73">
        <f t="shared" si="18"/>
        <v>2.7195026788341386E-2</v>
      </c>
      <c r="K73" s="73">
        <f t="shared" si="19"/>
        <v>2.6828571482581554E-2</v>
      </c>
      <c r="L73" s="73">
        <f t="shared" ref="L73:L77" si="25">((105*K73+90*(K72+K74)+45*(K71+K75)-30*(K70+K76))/315)</f>
        <v>2.6758109291409694E-2</v>
      </c>
      <c r="M73" s="73">
        <f t="shared" si="12"/>
        <v>72299.646474586203</v>
      </c>
      <c r="N73" s="73">
        <f t="shared" si="20"/>
        <v>1934.6018420972541</v>
      </c>
      <c r="O73" s="73">
        <f t="shared" si="21"/>
        <v>12523.961702553224</v>
      </c>
      <c r="P73" s="73">
        <f t="shared" si="22"/>
        <v>143642.55397333551</v>
      </c>
      <c r="Q73" s="73">
        <f t="shared" si="24"/>
        <v>71332.345553537569</v>
      </c>
      <c r="R73" s="73">
        <f>SUM(Q73:$Q$102)</f>
        <v>969922.3101139192</v>
      </c>
      <c r="S73" s="73">
        <f t="shared" si="23"/>
        <v>13.415311933162124</v>
      </c>
      <c r="T73" s="73"/>
      <c r="U73" s="73"/>
      <c r="V73" s="73"/>
      <c r="W73" s="73">
        <f t="shared" si="13"/>
        <v>0.97317142851741845</v>
      </c>
      <c r="X73" s="73">
        <f t="shared" si="14"/>
        <v>-2.7195026788341455E-2</v>
      </c>
      <c r="Y73" s="73"/>
      <c r="Z73" s="73"/>
      <c r="AA73" s="73"/>
      <c r="AB73" s="73"/>
      <c r="AC73" s="73"/>
      <c r="AD73" s="73"/>
      <c r="AE73" s="85"/>
    </row>
    <row r="74" spans="1:31" x14ac:dyDescent="0.3">
      <c r="A74" s="19">
        <v>72</v>
      </c>
      <c r="B74" s="14">
        <v>15132</v>
      </c>
      <c r="C74" s="14">
        <v>22867</v>
      </c>
      <c r="D74" s="14">
        <v>37999</v>
      </c>
      <c r="E74" s="25">
        <v>4.3199512682139493E-2</v>
      </c>
      <c r="F74" s="22">
        <v>2.0986656050509561E-2</v>
      </c>
      <c r="G74" s="18">
        <f t="shared" si="15"/>
        <v>479.90186390700211</v>
      </c>
      <c r="H74" s="18">
        <f t="shared" si="16"/>
        <v>653.69502590613479</v>
      </c>
      <c r="I74" s="18">
        <f t="shared" si="17"/>
        <v>1133.5968898131368</v>
      </c>
      <c r="J74" s="73">
        <f t="shared" si="18"/>
        <v>2.9832282160402557E-2</v>
      </c>
      <c r="K74" s="73">
        <f t="shared" si="19"/>
        <v>2.9391691773430817E-2</v>
      </c>
      <c r="L74" s="73">
        <f t="shared" si="25"/>
        <v>2.9431831155998445E-2</v>
      </c>
      <c r="M74" s="73">
        <f t="shared" ref="M74:M102" si="26">M73*(1-L73)</f>
        <v>70365.044632488949</v>
      </c>
      <c r="N74" s="73">
        <f t="shared" si="20"/>
        <v>2070.9721129077079</v>
      </c>
      <c r="O74" s="73">
        <f t="shared" si="21"/>
        <v>11891.555284443783</v>
      </c>
      <c r="P74" s="73">
        <f t="shared" si="22"/>
        <v>131118.59227078233</v>
      </c>
      <c r="Q74" s="73">
        <f t="shared" si="24"/>
        <v>69329.558576035095</v>
      </c>
      <c r="R74" s="73">
        <f>SUM(Q74:$Q$102)</f>
        <v>898589.96456038149</v>
      </c>
      <c r="S74" s="73">
        <f t="shared" si="23"/>
        <v>12.770402822220118</v>
      </c>
      <c r="T74" s="73"/>
      <c r="U74" s="73"/>
      <c r="V74" s="73"/>
      <c r="W74" s="73">
        <f t="shared" si="13"/>
        <v>0.97060830822656918</v>
      </c>
      <c r="X74" s="73">
        <f t="shared" si="14"/>
        <v>-2.9832282160402401E-2</v>
      </c>
      <c r="Y74" s="73"/>
      <c r="Z74" s="73"/>
      <c r="AA74" s="73"/>
      <c r="AB74" s="73"/>
      <c r="AC74" s="73"/>
      <c r="AD74" s="73"/>
      <c r="AE74" s="85"/>
    </row>
    <row r="75" spans="1:31" x14ac:dyDescent="0.3">
      <c r="A75" s="19">
        <v>73</v>
      </c>
      <c r="B75" s="14">
        <v>14388</v>
      </c>
      <c r="C75" s="14">
        <v>22328</v>
      </c>
      <c r="D75" s="14">
        <v>36716</v>
      </c>
      <c r="E75" s="25">
        <v>4.6901665977506883E-2</v>
      </c>
      <c r="F75" s="22">
        <v>2.3803742481988407E-2</v>
      </c>
      <c r="G75" s="18">
        <f t="shared" si="15"/>
        <v>531.4899621378371</v>
      </c>
      <c r="H75" s="18">
        <f t="shared" si="16"/>
        <v>674.82117008436899</v>
      </c>
      <c r="I75" s="18">
        <f t="shared" si="17"/>
        <v>1206.3111322222062</v>
      </c>
      <c r="J75" s="73">
        <f t="shared" si="18"/>
        <v>3.2855189351296603E-2</v>
      </c>
      <c r="K75" s="73">
        <f t="shared" si="19"/>
        <v>3.2321320379316676E-2</v>
      </c>
      <c r="L75" s="73">
        <f t="shared" si="25"/>
        <v>3.2328844593559683E-2</v>
      </c>
      <c r="M75" s="73">
        <f t="shared" si="26"/>
        <v>68294.072519581241</v>
      </c>
      <c r="N75" s="73">
        <f t="shared" si="20"/>
        <v>2207.868457146833</v>
      </c>
      <c r="O75" s="73">
        <f t="shared" si="21"/>
        <v>11260.063450858355</v>
      </c>
      <c r="P75" s="73">
        <f t="shared" si="22"/>
        <v>119227.03698633851</v>
      </c>
      <c r="Q75" s="73">
        <f t="shared" si="24"/>
        <v>67190.138291007825</v>
      </c>
      <c r="R75" s="73">
        <f>SUM(Q75:$Q$102)</f>
        <v>829260.40598434641</v>
      </c>
      <c r="S75" s="73">
        <f t="shared" si="23"/>
        <v>12.142494588334607</v>
      </c>
      <c r="T75" s="73"/>
      <c r="U75" s="73"/>
      <c r="V75" s="73"/>
      <c r="W75" s="73">
        <f t="shared" si="13"/>
        <v>0.96767867962068332</v>
      </c>
      <c r="X75" s="73">
        <f t="shared" si="14"/>
        <v>-3.2855189351296402E-2</v>
      </c>
      <c r="Y75" s="73"/>
      <c r="Z75" s="73"/>
      <c r="AA75" s="73"/>
      <c r="AB75" s="73"/>
      <c r="AC75" s="73"/>
      <c r="AD75" s="73"/>
      <c r="AE75" s="85"/>
    </row>
    <row r="76" spans="1:31" x14ac:dyDescent="0.3">
      <c r="A76" s="19">
        <v>74</v>
      </c>
      <c r="B76" s="14">
        <v>13578</v>
      </c>
      <c r="C76" s="14">
        <v>21438</v>
      </c>
      <c r="D76" s="14">
        <v>35016</v>
      </c>
      <c r="E76" s="25">
        <v>5.0906110688783347E-2</v>
      </c>
      <c r="F76" s="22">
        <v>2.6962313136404941E-2</v>
      </c>
      <c r="G76" s="18">
        <f t="shared" si="15"/>
        <v>578.01806901824909</v>
      </c>
      <c r="H76" s="18">
        <f t="shared" si="16"/>
        <v>691.20317093230028</v>
      </c>
      <c r="I76" s="18">
        <f t="shared" si="17"/>
        <v>1269.2212399505493</v>
      </c>
      <c r="J76" s="73">
        <f t="shared" si="18"/>
        <v>3.6246893989906021E-2</v>
      </c>
      <c r="K76" s="73">
        <f t="shared" si="19"/>
        <v>3.559784100956187E-2</v>
      </c>
      <c r="L76" s="73">
        <f t="shared" si="25"/>
        <v>3.5482779073653145E-2</v>
      </c>
      <c r="M76" s="73">
        <f t="shared" si="26"/>
        <v>66086.204062434408</v>
      </c>
      <c r="N76" s="73">
        <f t="shared" si="20"/>
        <v>2344.9221785637201</v>
      </c>
      <c r="O76" s="73">
        <f t="shared" si="21"/>
        <v>10630.281570187253</v>
      </c>
      <c r="P76" s="73">
        <f t="shared" si="22"/>
        <v>107966.97353548017</v>
      </c>
      <c r="Q76" s="73">
        <f t="shared" si="24"/>
        <v>64913.742973152548</v>
      </c>
      <c r="R76" s="73">
        <f>SUM(Q76:$Q$102)</f>
        <v>762070.26769333857</v>
      </c>
      <c r="S76" s="73">
        <f t="shared" si="23"/>
        <v>11.531457715038055</v>
      </c>
      <c r="T76" s="73"/>
      <c r="U76" s="73"/>
      <c r="V76" s="73"/>
      <c r="W76" s="73">
        <f t="shared" si="13"/>
        <v>0.96440215899043813</v>
      </c>
      <c r="X76" s="73">
        <f t="shared" si="14"/>
        <v>-3.624689398990593E-2</v>
      </c>
      <c r="Y76" s="73"/>
      <c r="Z76" s="73"/>
      <c r="AA76" s="73"/>
      <c r="AB76" s="73"/>
      <c r="AC76" s="73"/>
      <c r="AD76" s="73"/>
      <c r="AE76" s="85"/>
    </row>
    <row r="77" spans="1:31" x14ac:dyDescent="0.3">
      <c r="A77" s="19">
        <v>75</v>
      </c>
      <c r="B77" s="14">
        <v>11796</v>
      </c>
      <c r="C77" s="14">
        <v>19967</v>
      </c>
      <c r="D77" s="14">
        <v>31763</v>
      </c>
      <c r="E77" s="25">
        <v>5.5285076234994089E-2</v>
      </c>
      <c r="F77" s="22">
        <v>3.0493234982846517E-2</v>
      </c>
      <c r="G77" s="18">
        <f t="shared" si="15"/>
        <v>608.85842290249639</v>
      </c>
      <c r="H77" s="18">
        <f t="shared" si="16"/>
        <v>652.1427592679903</v>
      </c>
      <c r="I77" s="18">
        <f t="shared" si="17"/>
        <v>1261.0011821704866</v>
      </c>
      <c r="J77" s="73">
        <f t="shared" si="18"/>
        <v>3.9700317418710024E-2</v>
      </c>
      <c r="K77" s="73">
        <f t="shared" si="19"/>
        <v>3.8922585840083901E-2</v>
      </c>
      <c r="L77" s="73">
        <f t="shared" si="25"/>
        <v>3.8991585942045402E-2</v>
      </c>
      <c r="M77" s="73">
        <f t="shared" si="26"/>
        <v>63741.281883870688</v>
      </c>
      <c r="N77" s="73">
        <f t="shared" si="20"/>
        <v>2485.3736706310883</v>
      </c>
      <c r="O77" s="73">
        <f t="shared" si="21"/>
        <v>10003.014280723486</v>
      </c>
      <c r="P77" s="73">
        <f t="shared" si="22"/>
        <v>97336.691965292921</v>
      </c>
      <c r="Q77" s="73">
        <f t="shared" si="24"/>
        <v>62498.595048555144</v>
      </c>
      <c r="R77" s="73">
        <f>SUM(Q77:$Q$102)</f>
        <v>697156.52472018602</v>
      </c>
      <c r="S77" s="73">
        <f t="shared" si="23"/>
        <v>10.937284348788676</v>
      </c>
      <c r="T77" s="73"/>
      <c r="U77" s="73"/>
      <c r="V77" s="73"/>
      <c r="W77" s="73">
        <f t="shared" si="13"/>
        <v>0.9610774141599161</v>
      </c>
      <c r="X77" s="73">
        <f t="shared" si="14"/>
        <v>-3.9700317418710017E-2</v>
      </c>
      <c r="Y77" s="73"/>
      <c r="Z77" s="73"/>
      <c r="AA77" s="73"/>
      <c r="AB77" s="73"/>
      <c r="AC77" s="73"/>
      <c r="AD77" s="73"/>
      <c r="AE77" s="85"/>
    </row>
    <row r="78" spans="1:31" x14ac:dyDescent="0.3">
      <c r="A78" s="19">
        <v>76</v>
      </c>
      <c r="B78" s="14">
        <v>10617</v>
      </c>
      <c r="C78" s="14">
        <v>18478</v>
      </c>
      <c r="D78" s="14">
        <v>29095</v>
      </c>
      <c r="E78" s="25">
        <v>6.0156914401794361E-2</v>
      </c>
      <c r="F78" s="22">
        <v>3.4457521290818562E-2</v>
      </c>
      <c r="G78" s="18">
        <f t="shared" si="15"/>
        <v>636.70607841174535</v>
      </c>
      <c r="H78" s="18">
        <f t="shared" si="16"/>
        <v>638.68596020385075</v>
      </c>
      <c r="I78" s="18">
        <f t="shared" si="17"/>
        <v>1275.392038615596</v>
      </c>
      <c r="J78" s="73">
        <f t="shared" si="18"/>
        <v>4.3835436969087337E-2</v>
      </c>
      <c r="K78" s="73">
        <f t="shared" si="19"/>
        <v>4.2888550324926E-2</v>
      </c>
      <c r="L78" s="73">
        <f>IF(T78=1,1-V78,((105*K78+90*(K77+K79)+45*(K76+K80)-30*(K75+K81))/315))</f>
        <v>3.9059729772906726E-2</v>
      </c>
      <c r="M78" s="73">
        <f t="shared" si="26"/>
        <v>61255.9082132396</v>
      </c>
      <c r="N78" s="73">
        <f t="shared" si="20"/>
        <v>2392.6392218031178</v>
      </c>
      <c r="O78" s="73">
        <f t="shared" si="21"/>
        <v>9378.5179411874633</v>
      </c>
      <c r="P78" s="73">
        <f t="shared" si="22"/>
        <v>87333.677684569455</v>
      </c>
      <c r="Q78" s="73">
        <f t="shared" si="24"/>
        <v>60059.588602338044</v>
      </c>
      <c r="R78" s="73">
        <f>SUM(Q78:$Q$102)</f>
        <v>634657.92967163085</v>
      </c>
      <c r="S78" s="73">
        <f t="shared" si="23"/>
        <v>10.360762711448272</v>
      </c>
      <c r="T78" s="73">
        <f>IF(U78=$U$62,1,0)</f>
        <v>1</v>
      </c>
      <c r="U78" s="73">
        <f>ABS(W78-V78)</f>
        <v>3.8288205520192742E-3</v>
      </c>
      <c r="V78" s="73">
        <f>$W$2^($AC$62+$AE$62*$AD$62^A77)</f>
        <v>0.96094027022709327</v>
      </c>
      <c r="W78" s="73">
        <f t="shared" si="13"/>
        <v>0.957111449675074</v>
      </c>
      <c r="X78" s="73">
        <f t="shared" si="14"/>
        <v>-4.3835436969087281E-2</v>
      </c>
      <c r="Y78" s="73"/>
      <c r="Z78" s="73"/>
      <c r="AA78" s="73"/>
      <c r="AB78" s="73"/>
      <c r="AC78" s="73"/>
      <c r="AD78" s="73"/>
      <c r="AE78" s="85"/>
    </row>
    <row r="79" spans="1:31" x14ac:dyDescent="0.3">
      <c r="A79" s="19">
        <v>77</v>
      </c>
      <c r="B79" s="14">
        <v>9637</v>
      </c>
      <c r="C79" s="14">
        <v>17321</v>
      </c>
      <c r="D79" s="14">
        <v>26958</v>
      </c>
      <c r="E79" s="25">
        <v>6.5673866527673805E-2</v>
      </c>
      <c r="F79" s="22">
        <v>3.8951580958134925E-2</v>
      </c>
      <c r="G79" s="18">
        <f t="shared" si="15"/>
        <v>674.68033377585505</v>
      </c>
      <c r="H79" s="18">
        <f t="shared" si="16"/>
        <v>632.8990517271925</v>
      </c>
      <c r="I79" s="18">
        <f t="shared" si="17"/>
        <v>1307.5793855030474</v>
      </c>
      <c r="J79" s="73">
        <f t="shared" si="18"/>
        <v>4.8504317289971344E-2</v>
      </c>
      <c r="K79" s="73">
        <f t="shared" si="19"/>
        <v>4.734677358326389E-2</v>
      </c>
      <c r="L79" s="73">
        <f t="shared" ref="L79:L102" si="27">IF(T79=1,1-V79,((105*K79+90*(K78+K80)+45*(K77+K81)-30*(K76+K82))/315))</f>
        <v>4.3173644467861649E-2</v>
      </c>
      <c r="M79" s="73">
        <f t="shared" si="26"/>
        <v>58863.268991436482</v>
      </c>
      <c r="N79" s="73">
        <f t="shared" si="20"/>
        <v>2541.3418476523802</v>
      </c>
      <c r="O79" s="73">
        <f t="shared" si="21"/>
        <v>8792.3859168139734</v>
      </c>
      <c r="P79" s="73">
        <f t="shared" si="22"/>
        <v>77955.15974338197</v>
      </c>
      <c r="Q79" s="73">
        <f t="shared" si="24"/>
        <v>57592.598067610292</v>
      </c>
      <c r="R79" s="73">
        <f>SUM(Q79:$Q$102)</f>
        <v>574598.34106929286</v>
      </c>
      <c r="S79" s="73">
        <f t="shared" si="23"/>
        <v>9.7615771416447554</v>
      </c>
      <c r="T79" s="73">
        <f>IF(T78=1,1,IF(U79=$U$62,1,T78))</f>
        <v>1</v>
      </c>
      <c r="U79" s="73">
        <f t="shared" ref="U79:U87" si="28">ABS(W79-V79)</f>
        <v>4.173129115402241E-3</v>
      </c>
      <c r="V79" s="73">
        <f t="shared" ref="V79:V103" si="29">$W$2^($AC$62+$AE$62*$AD$62^A78)</f>
        <v>0.95682635553213835</v>
      </c>
      <c r="W79" s="73">
        <f t="shared" si="13"/>
        <v>0.95265322641673611</v>
      </c>
      <c r="X79" s="73">
        <f t="shared" si="14"/>
        <v>-4.8504317289971295E-2</v>
      </c>
      <c r="Y79" s="73"/>
      <c r="Z79" s="73"/>
      <c r="AA79" s="73"/>
      <c r="AB79" s="73"/>
      <c r="AC79" s="73"/>
      <c r="AD79" s="73"/>
      <c r="AE79" s="85"/>
    </row>
    <row r="80" spans="1:31" x14ac:dyDescent="0.3">
      <c r="A80" s="19">
        <v>78</v>
      </c>
      <c r="B80" s="14">
        <v>8768</v>
      </c>
      <c r="C80" s="14">
        <v>16440</v>
      </c>
      <c r="D80" s="14">
        <v>25208</v>
      </c>
      <c r="E80" s="25">
        <v>7.200100640796421E-2</v>
      </c>
      <c r="F80" s="22">
        <v>4.4106765738015918E-2</v>
      </c>
      <c r="G80" s="18">
        <f t="shared" si="15"/>
        <v>725.11522873298168</v>
      </c>
      <c r="H80" s="18">
        <f t="shared" si="16"/>
        <v>631.30482418503016</v>
      </c>
      <c r="I80" s="18">
        <f t="shared" si="17"/>
        <v>1356.4200529180118</v>
      </c>
      <c r="J80" s="73">
        <f t="shared" si="18"/>
        <v>5.3809110318867495E-2</v>
      </c>
      <c r="K80" s="73">
        <f t="shared" si="19"/>
        <v>5.2387021222720542E-2</v>
      </c>
      <c r="L80" s="73">
        <f t="shared" si="27"/>
        <v>4.7806310836066901E-2</v>
      </c>
      <c r="M80" s="73">
        <f t="shared" si="26"/>
        <v>56321.927143784102</v>
      </c>
      <c r="N80" s="73">
        <f t="shared" si="20"/>
        <v>2692.5435559220568</v>
      </c>
      <c r="O80" s="73">
        <f t="shared" si="21"/>
        <v>8207.5966567972828</v>
      </c>
      <c r="P80" s="73">
        <f t="shared" si="22"/>
        <v>69162.77382656798</v>
      </c>
      <c r="Q80" s="73">
        <f t="shared" si="24"/>
        <v>54975.65536582307</v>
      </c>
      <c r="R80" s="73">
        <f>SUM(Q80:$Q$102)</f>
        <v>517005.74300168257</v>
      </c>
      <c r="S80" s="73">
        <f t="shared" si="23"/>
        <v>9.1794753699002509</v>
      </c>
      <c r="T80" s="73">
        <f t="shared" ref="T80:T87" si="30">IF(T79=1,1,IF(U80=$U$62,1,T79))</f>
        <v>1</v>
      </c>
      <c r="U80" s="73">
        <f t="shared" si="28"/>
        <v>4.5807103866536414E-3</v>
      </c>
      <c r="V80" s="73">
        <f t="shared" si="29"/>
        <v>0.9521936891639331</v>
      </c>
      <c r="W80" s="73">
        <f t="shared" si="13"/>
        <v>0.94761297877727946</v>
      </c>
      <c r="X80" s="73">
        <f>LN(W80)</f>
        <v>-5.3809110318867426E-2</v>
      </c>
      <c r="Y80" s="73"/>
      <c r="Z80" s="73"/>
      <c r="AA80" s="73"/>
      <c r="AB80" s="73"/>
      <c r="AC80" s="73"/>
      <c r="AD80" s="73"/>
      <c r="AE80" s="85"/>
    </row>
    <row r="81" spans="1:31" x14ac:dyDescent="0.3">
      <c r="A81" s="19">
        <v>79</v>
      </c>
      <c r="B81" s="14">
        <v>8374</v>
      </c>
      <c r="C81" s="14">
        <v>15937</v>
      </c>
      <c r="D81" s="14">
        <v>24311</v>
      </c>
      <c r="E81" s="25">
        <v>7.9291254880062667E-2</v>
      </c>
      <c r="F81" s="22">
        <v>5.0083542657655217E-2</v>
      </c>
      <c r="G81" s="18">
        <f t="shared" si="15"/>
        <v>798.18141933505115</v>
      </c>
      <c r="H81" s="18">
        <f t="shared" si="16"/>
        <v>663.98496836564482</v>
      </c>
      <c r="I81" s="18">
        <f t="shared" si="17"/>
        <v>1462.1663877006959</v>
      </c>
      <c r="J81" s="73">
        <f t="shared" si="18"/>
        <v>6.0144230500625062E-2</v>
      </c>
      <c r="K81" s="73">
        <f t="shared" si="19"/>
        <v>5.8371287790873083E-2</v>
      </c>
      <c r="L81" s="73">
        <f t="shared" si="27"/>
        <v>5.3020012502328795E-2</v>
      </c>
      <c r="M81" s="73">
        <f t="shared" si="26"/>
        <v>53629.383587862045</v>
      </c>
      <c r="N81" s="73">
        <f t="shared" si="20"/>
        <v>2843.4305883206325</v>
      </c>
      <c r="O81" s="73">
        <f t="shared" si="21"/>
        <v>7624.6065754198735</v>
      </c>
      <c r="P81" s="73">
        <f t="shared" si="22"/>
        <v>60955.177169770701</v>
      </c>
      <c r="Q81" s="73">
        <f t="shared" si="24"/>
        <v>52207.668293701732</v>
      </c>
      <c r="R81" s="73">
        <f>SUM(Q81:$Q$102)</f>
        <v>462030.08763585961</v>
      </c>
      <c r="S81" s="73">
        <f t="shared" si="23"/>
        <v>8.615241435302103</v>
      </c>
      <c r="T81" s="73">
        <f t="shared" si="30"/>
        <v>1</v>
      </c>
      <c r="U81" s="73">
        <f t="shared" si="28"/>
        <v>5.3512752885442882E-3</v>
      </c>
      <c r="V81" s="73">
        <f t="shared" si="29"/>
        <v>0.94697998749767121</v>
      </c>
      <c r="W81" s="73">
        <f t="shared" si="13"/>
        <v>0.94162871220912692</v>
      </c>
      <c r="X81" s="73">
        <f t="shared" ref="X81:X102" si="31">LN(W81)</f>
        <v>-6.0144230500624979E-2</v>
      </c>
      <c r="Y81" s="84"/>
      <c r="Z81" s="84"/>
      <c r="AA81" s="73"/>
      <c r="AB81" s="73"/>
      <c r="AC81" s="73"/>
      <c r="AD81" s="73"/>
      <c r="AE81" s="85"/>
    </row>
    <row r="82" spans="1:31" x14ac:dyDescent="0.3">
      <c r="A82" s="19">
        <v>80</v>
      </c>
      <c r="B82" s="14">
        <v>7712</v>
      </c>
      <c r="C82" s="14">
        <v>14933</v>
      </c>
      <c r="D82" s="14">
        <v>22645</v>
      </c>
      <c r="E82" s="25">
        <v>8.7661266055080553E-2</v>
      </c>
      <c r="F82" s="22">
        <v>5.7061089815468931E-2</v>
      </c>
      <c r="G82" s="18">
        <f t="shared" si="15"/>
        <v>852.09325421439758</v>
      </c>
      <c r="H82" s="18">
        <f t="shared" si="16"/>
        <v>676.04368381678125</v>
      </c>
      <c r="I82" s="18">
        <f t="shared" si="17"/>
        <v>1528.1369380311789</v>
      </c>
      <c r="J82" s="73">
        <f t="shared" si="18"/>
        <v>6.7482311240060891E-2</v>
      </c>
      <c r="K82" s="73">
        <f t="shared" si="19"/>
        <v>6.5255745063478643E-2</v>
      </c>
      <c r="L82" s="73">
        <f t="shared" si="27"/>
        <v>5.8883642229049071E-2</v>
      </c>
      <c r="M82" s="73">
        <f t="shared" si="26"/>
        <v>50785.952999541412</v>
      </c>
      <c r="N82" s="73">
        <f t="shared" si="20"/>
        <v>2990.4618866862947</v>
      </c>
      <c r="O82" s="73">
        <f t="shared" si="21"/>
        <v>7044.2437458202648</v>
      </c>
      <c r="P82" s="73">
        <f t="shared" si="22"/>
        <v>53330.570594350829</v>
      </c>
      <c r="Q82" s="73">
        <f t="shared" si="24"/>
        <v>49290.722056198269</v>
      </c>
      <c r="R82" s="73">
        <f>SUM(Q82:$Q$102)</f>
        <v>409822.41934215784</v>
      </c>
      <c r="S82" s="73">
        <f t="shared" si="23"/>
        <v>8.0696018315509104</v>
      </c>
      <c r="T82" s="73">
        <f t="shared" si="30"/>
        <v>1</v>
      </c>
      <c r="U82" s="73">
        <f t="shared" si="28"/>
        <v>6.3721028344295716E-3</v>
      </c>
      <c r="V82" s="73">
        <f t="shared" si="29"/>
        <v>0.94111635777095093</v>
      </c>
      <c r="W82" s="73">
        <f t="shared" si="13"/>
        <v>0.93474425493652136</v>
      </c>
      <c r="X82" s="73">
        <f t="shared" si="31"/>
        <v>-6.7482311240060863E-2</v>
      </c>
      <c r="Y82" s="73"/>
      <c r="Z82" s="73"/>
      <c r="AA82" s="73"/>
      <c r="AB82" s="73"/>
      <c r="AC82" s="73"/>
      <c r="AD82" s="73"/>
      <c r="AE82" s="85"/>
    </row>
    <row r="83" spans="1:31" x14ac:dyDescent="0.3">
      <c r="A83" s="19">
        <v>81</v>
      </c>
      <c r="B83" s="14">
        <v>6938</v>
      </c>
      <c r="C83" s="14">
        <v>14169</v>
      </c>
      <c r="D83" s="14">
        <v>21107</v>
      </c>
      <c r="E83" s="25">
        <v>9.7172653840977063E-2</v>
      </c>
      <c r="F83" s="22">
        <v>6.5222841805135254E-2</v>
      </c>
      <c r="G83" s="18">
        <f t="shared" si="15"/>
        <v>924.14244553696142</v>
      </c>
      <c r="H83" s="18">
        <f t="shared" si="16"/>
        <v>674.18387234869886</v>
      </c>
      <c r="I83" s="18">
        <f t="shared" si="17"/>
        <v>1598.3263178856603</v>
      </c>
      <c r="J83" s="73">
        <f t="shared" si="18"/>
        <v>7.5724940440880295E-2</v>
      </c>
      <c r="K83" s="73">
        <f t="shared" si="19"/>
        <v>7.2928828719821981E-2</v>
      </c>
      <c r="L83" s="73">
        <f t="shared" si="27"/>
        <v>6.5473156756903572E-2</v>
      </c>
      <c r="M83" s="73">
        <f t="shared" si="26"/>
        <v>47795.491112855118</v>
      </c>
      <c r="N83" s="73">
        <f t="shared" si="20"/>
        <v>3129.3216819051522</v>
      </c>
      <c r="O83" s="73">
        <f t="shared" si="21"/>
        <v>6467.7590412850432</v>
      </c>
      <c r="P83" s="73">
        <f t="shared" si="22"/>
        <v>46286.326848530567</v>
      </c>
      <c r="Q83" s="73">
        <f t="shared" si="24"/>
        <v>46230.830271902538</v>
      </c>
      <c r="R83" s="73">
        <f>SUM(Q83:$Q$102)</f>
        <v>360531.69728595956</v>
      </c>
      <c r="S83" s="73">
        <f t="shared" si="23"/>
        <v>7.5432156651486029</v>
      </c>
      <c r="T83" s="73">
        <f t="shared" si="30"/>
        <v>1</v>
      </c>
      <c r="U83" s="73">
        <f t="shared" si="28"/>
        <v>7.4556719629184087E-3</v>
      </c>
      <c r="V83" s="73">
        <f t="shared" si="29"/>
        <v>0.93452684324309643</v>
      </c>
      <c r="W83" s="73">
        <f t="shared" si="13"/>
        <v>0.92707117128017802</v>
      </c>
      <c r="X83" s="73">
        <f t="shared" si="31"/>
        <v>-7.5724940440880059E-2</v>
      </c>
      <c r="Y83" s="73"/>
      <c r="Z83" s="73"/>
      <c r="AA83" s="73"/>
      <c r="AB83" s="73"/>
      <c r="AC83" s="73"/>
      <c r="AD83" s="73"/>
      <c r="AE83" s="85"/>
    </row>
    <row r="84" spans="1:31" x14ac:dyDescent="0.3">
      <c r="A84" s="19">
        <v>82</v>
      </c>
      <c r="B84" s="14">
        <v>6524</v>
      </c>
      <c r="C84" s="14">
        <v>13839</v>
      </c>
      <c r="D84" s="14">
        <v>20363</v>
      </c>
      <c r="E84" s="25">
        <v>0.10782266090619494</v>
      </c>
      <c r="F84" s="22">
        <v>7.4738095238238614E-2</v>
      </c>
      <c r="G84" s="18">
        <f t="shared" si="15"/>
        <v>1034.3005000019841</v>
      </c>
      <c r="H84" s="18">
        <f t="shared" si="16"/>
        <v>703.43503975201577</v>
      </c>
      <c r="I84" s="18">
        <f t="shared" si="17"/>
        <v>1737.735539754</v>
      </c>
      <c r="J84" s="73">
        <f t="shared" si="18"/>
        <v>8.5337894207827919E-2</v>
      </c>
      <c r="K84" s="73">
        <f t="shared" si="19"/>
        <v>8.1798023150745802E-2</v>
      </c>
      <c r="L84" s="73">
        <f t="shared" si="27"/>
        <v>7.2871986902247721E-2</v>
      </c>
      <c r="M84" s="73">
        <f t="shared" si="26"/>
        <v>44666.169430949965</v>
      </c>
      <c r="N84" s="73">
        <f t="shared" si="20"/>
        <v>3254.9125137457668</v>
      </c>
      <c r="O84" s="73">
        <f t="shared" si="21"/>
        <v>5896.8726241064469</v>
      </c>
      <c r="P84" s="73">
        <f t="shared" si="22"/>
        <v>39818.567807245519</v>
      </c>
      <c r="Q84" s="73">
        <f t="shared" si="24"/>
        <v>43038.713174077086</v>
      </c>
      <c r="R84" s="73">
        <f>SUM(Q84:$Q$102)</f>
        <v>314300.86701405706</v>
      </c>
      <c r="S84" s="73">
        <f t="shared" si="23"/>
        <v>7.0366649081009518</v>
      </c>
      <c r="T84" s="73">
        <f t="shared" si="30"/>
        <v>1</v>
      </c>
      <c r="U84" s="73">
        <f t="shared" si="28"/>
        <v>8.9260362484980815E-3</v>
      </c>
      <c r="V84" s="73">
        <f t="shared" si="29"/>
        <v>0.92712801309775228</v>
      </c>
      <c r="W84" s="73">
        <f t="shared" si="13"/>
        <v>0.9182019768492542</v>
      </c>
      <c r="X84" s="73">
        <f t="shared" si="31"/>
        <v>-8.5337894207827669E-2</v>
      </c>
      <c r="Y84" s="73"/>
      <c r="Z84" s="73"/>
      <c r="AA84" s="73"/>
      <c r="AB84" s="73"/>
      <c r="AC84" s="73"/>
      <c r="AD84" s="73"/>
      <c r="AE84" s="85"/>
    </row>
    <row r="85" spans="1:31" x14ac:dyDescent="0.3">
      <c r="A85" s="19">
        <v>83</v>
      </c>
      <c r="B85" s="14">
        <v>5691</v>
      </c>
      <c r="C85" s="14">
        <v>12511</v>
      </c>
      <c r="D85" s="14">
        <v>18202</v>
      </c>
      <c r="E85" s="25">
        <v>0.1195469687288048</v>
      </c>
      <c r="F85" s="22">
        <v>8.57397956206426E-2</v>
      </c>
      <c r="G85" s="18">
        <f t="shared" si="15"/>
        <v>1072.6905830098597</v>
      </c>
      <c r="H85" s="18">
        <f t="shared" si="16"/>
        <v>680.34179903562813</v>
      </c>
      <c r="I85" s="18">
        <f t="shared" si="17"/>
        <v>1753.0323820454878</v>
      </c>
      <c r="J85" s="73">
        <f t="shared" si="18"/>
        <v>9.6309877048977463E-2</v>
      </c>
      <c r="K85" s="73">
        <f t="shared" si="19"/>
        <v>9.1817452467123251E-2</v>
      </c>
      <c r="L85" s="73">
        <f t="shared" si="27"/>
        <v>8.1171372499386329E-2</v>
      </c>
      <c r="M85" s="73">
        <f t="shared" si="26"/>
        <v>41411.256917204199</v>
      </c>
      <c r="N85" s="73">
        <f t="shared" si="20"/>
        <v>3361.4085608941677</v>
      </c>
      <c r="O85" s="73">
        <f t="shared" si="21"/>
        <v>5333.8105360764284</v>
      </c>
      <c r="P85" s="73">
        <f t="shared" si="22"/>
        <v>33921.695183139083</v>
      </c>
      <c r="Q85" s="73">
        <f t="shared" si="24"/>
        <v>39730.552636757115</v>
      </c>
      <c r="R85" s="73">
        <f>SUM(Q85:$Q$102)</f>
        <v>271262.15383998008</v>
      </c>
      <c r="S85" s="73">
        <f t="shared" si="23"/>
        <v>6.5504448315183819</v>
      </c>
      <c r="T85" s="73">
        <f t="shared" si="30"/>
        <v>1</v>
      </c>
      <c r="U85" s="73">
        <f t="shared" si="28"/>
        <v>1.0646079967736921E-2</v>
      </c>
      <c r="V85" s="73">
        <f t="shared" si="29"/>
        <v>0.91882862750061367</v>
      </c>
      <c r="W85" s="73">
        <f t="shared" si="13"/>
        <v>0.90818254753287675</v>
      </c>
      <c r="X85" s="73">
        <f t="shared" si="31"/>
        <v>-9.6309877048977185E-2</v>
      </c>
      <c r="Y85" s="73"/>
      <c r="Z85" s="73"/>
      <c r="AA85" s="73"/>
      <c r="AB85" s="73"/>
      <c r="AC85" s="73"/>
      <c r="AD85" s="73"/>
      <c r="AE85" s="85"/>
    </row>
    <row r="86" spans="1:31" x14ac:dyDescent="0.3">
      <c r="A86" s="19">
        <v>84</v>
      </c>
      <c r="B86" s="14">
        <v>4860</v>
      </c>
      <c r="C86" s="14">
        <v>11239</v>
      </c>
      <c r="D86" s="14">
        <v>16099</v>
      </c>
      <c r="E86" s="25">
        <v>0.13223394208759973</v>
      </c>
      <c r="F86" s="22">
        <v>9.8299311410924031E-2</v>
      </c>
      <c r="G86" s="18">
        <f t="shared" si="15"/>
        <v>1104.7859609473751</v>
      </c>
      <c r="H86" s="18">
        <f t="shared" si="16"/>
        <v>642.65695854573471</v>
      </c>
      <c r="I86" s="18">
        <f t="shared" si="17"/>
        <v>1747.4429194931099</v>
      </c>
      <c r="J86" s="73">
        <f t="shared" si="18"/>
        <v>0.10854356913430088</v>
      </c>
      <c r="K86" s="73">
        <f t="shared" si="19"/>
        <v>0.1028601936392578</v>
      </c>
      <c r="L86" s="73">
        <f t="shared" si="27"/>
        <v>9.0470582864421889E-2</v>
      </c>
      <c r="M86" s="73">
        <f t="shared" si="26"/>
        <v>38049.848356310031</v>
      </c>
      <c r="N86" s="73">
        <f t="shared" si="20"/>
        <v>3442.3919586982302</v>
      </c>
      <c r="O86" s="73">
        <f t="shared" si="21"/>
        <v>4781.3246967916266</v>
      </c>
      <c r="P86" s="73">
        <f t="shared" si="22"/>
        <v>28587.884647062649</v>
      </c>
      <c r="Q86" s="73">
        <f t="shared" si="24"/>
        <v>36328.652376960919</v>
      </c>
      <c r="R86" s="73">
        <f>SUM(Q86:$Q$102)</f>
        <v>231531.60120322293</v>
      </c>
      <c r="S86" s="73">
        <f t="shared" si="23"/>
        <v>6.0849546372719425</v>
      </c>
      <c r="T86" s="73">
        <f t="shared" si="30"/>
        <v>1</v>
      </c>
      <c r="U86" s="73">
        <f t="shared" si="28"/>
        <v>1.2389610774835913E-2</v>
      </c>
      <c r="V86" s="73">
        <f t="shared" si="29"/>
        <v>0.90952941713557811</v>
      </c>
      <c r="W86" s="73">
        <f t="shared" si="13"/>
        <v>0.8971398063607422</v>
      </c>
      <c r="X86" s="73">
        <f t="shared" si="31"/>
        <v>-0.10854356913430073</v>
      </c>
      <c r="Y86" s="73"/>
      <c r="Z86" s="73"/>
      <c r="AA86" s="73"/>
      <c r="AB86" s="73"/>
      <c r="AC86" s="73"/>
      <c r="AD86" s="73"/>
      <c r="AE86" s="85"/>
    </row>
    <row r="87" spans="1:31" x14ac:dyDescent="0.3">
      <c r="A87" s="19">
        <v>85</v>
      </c>
      <c r="B87" s="14">
        <v>4167</v>
      </c>
      <c r="C87" s="14">
        <v>9639</v>
      </c>
      <c r="D87" s="14">
        <v>13806</v>
      </c>
      <c r="E87" s="25">
        <v>0.14574477345079137</v>
      </c>
      <c r="F87" s="22">
        <v>0.11240026252615737</v>
      </c>
      <c r="G87" s="18">
        <f t="shared" si="15"/>
        <v>1083.4261304896309</v>
      </c>
      <c r="H87" s="18">
        <f t="shared" si="16"/>
        <v>607.31847096944762</v>
      </c>
      <c r="I87" s="18">
        <f t="shared" si="17"/>
        <v>1690.7446014590785</v>
      </c>
      <c r="J87" s="73">
        <f t="shared" si="18"/>
        <v>0.12246447931762121</v>
      </c>
      <c r="K87" s="73">
        <f t="shared" si="19"/>
        <v>0.11526266914093641</v>
      </c>
      <c r="L87" s="73">
        <f t="shared" si="27"/>
        <v>0.10087697277985874</v>
      </c>
      <c r="M87" s="73">
        <f t="shared" si="26"/>
        <v>34607.456397611801</v>
      </c>
      <c r="N87" s="73">
        <f t="shared" si="20"/>
        <v>3491.0954370020336</v>
      </c>
      <c r="O87" s="73">
        <f t="shared" si="21"/>
        <v>4242.6882581549598</v>
      </c>
      <c r="P87" s="73">
        <f t="shared" si="22"/>
        <v>23806.559950271028</v>
      </c>
      <c r="Q87" s="73">
        <f t="shared" si="24"/>
        <v>32861.908679110784</v>
      </c>
      <c r="R87" s="73">
        <f>SUM(Q87:$Q$102)</f>
        <v>195202.94882626203</v>
      </c>
      <c r="S87" s="73">
        <f t="shared" si="23"/>
        <v>5.640488182186445</v>
      </c>
      <c r="T87" s="73">
        <f t="shared" si="30"/>
        <v>1</v>
      </c>
      <c r="U87" s="73">
        <f t="shared" si="28"/>
        <v>1.4385696361077671E-2</v>
      </c>
      <c r="V87" s="73">
        <f t="shared" si="29"/>
        <v>0.89912302722014126</v>
      </c>
      <c r="W87" s="73">
        <f t="shared" si="13"/>
        <v>0.88473733085906359</v>
      </c>
      <c r="X87" s="73">
        <f t="shared" si="31"/>
        <v>-0.12246447931762097</v>
      </c>
      <c r="Y87" s="73"/>
      <c r="Z87" s="73"/>
      <c r="AA87" s="73"/>
      <c r="AB87" s="73"/>
      <c r="AC87" s="73"/>
      <c r="AD87" s="73"/>
      <c r="AE87" s="85"/>
    </row>
    <row r="88" spans="1:31" x14ac:dyDescent="0.3">
      <c r="A88" s="19">
        <v>86</v>
      </c>
      <c r="B88" s="14">
        <v>3337</v>
      </c>
      <c r="C88" s="14">
        <v>8372</v>
      </c>
      <c r="D88" s="14">
        <v>11709</v>
      </c>
      <c r="E88" s="25">
        <v>0.15993017252705821</v>
      </c>
      <c r="F88" s="22">
        <v>0.12791498386447292</v>
      </c>
      <c r="G88" s="18">
        <f t="shared" si="15"/>
        <v>1070.9042449133674</v>
      </c>
      <c r="H88" s="18">
        <f t="shared" si="16"/>
        <v>533.68698572279322</v>
      </c>
      <c r="I88" s="18">
        <f t="shared" si="17"/>
        <v>1604.5912306361606</v>
      </c>
      <c r="J88" s="73">
        <f t="shared" si="18"/>
        <v>0.13703913490786238</v>
      </c>
      <c r="K88" s="73">
        <f t="shared" si="19"/>
        <v>0.12806389767462845</v>
      </c>
      <c r="L88" s="73">
        <f t="shared" si="27"/>
        <v>0.11250581145145133</v>
      </c>
      <c r="M88" s="73">
        <f t="shared" si="26"/>
        <v>31116.360960609767</v>
      </c>
      <c r="N88" s="73">
        <f t="shared" si="20"/>
        <v>3500.7714392896632</v>
      </c>
      <c r="O88" s="73">
        <f t="shared" si="21"/>
        <v>3721.6572782669618</v>
      </c>
      <c r="P88" s="73">
        <f t="shared" si="22"/>
        <v>19563.871692116063</v>
      </c>
      <c r="Q88" s="73">
        <f t="shared" si="24"/>
        <v>29365.975240964937</v>
      </c>
      <c r="R88" s="73">
        <f>SUM(Q88:$Q$102)</f>
        <v>162341.04014715125</v>
      </c>
      <c r="S88" s="73">
        <f t="shared" si="23"/>
        <v>5.2172244804801862</v>
      </c>
      <c r="T88" s="73">
        <f>T87</f>
        <v>1</v>
      </c>
      <c r="U88" s="73"/>
      <c r="V88" s="73">
        <f t="shared" si="29"/>
        <v>0.88749418854854867</v>
      </c>
      <c r="W88" s="73">
        <f t="shared" si="13"/>
        <v>0.87193610232537155</v>
      </c>
      <c r="X88" s="73">
        <f t="shared" si="31"/>
        <v>-0.13703913490786218</v>
      </c>
      <c r="Y88" s="73"/>
      <c r="Z88" s="73"/>
      <c r="AA88" s="73"/>
      <c r="AB88" s="73"/>
      <c r="AC88" s="73"/>
      <c r="AD88" s="73"/>
      <c r="AE88" s="85"/>
    </row>
    <row r="89" spans="1:31" x14ac:dyDescent="0.3">
      <c r="A89" s="19">
        <v>87</v>
      </c>
      <c r="B89" s="14">
        <v>2840</v>
      </c>
      <c r="C89" s="14">
        <v>6970</v>
      </c>
      <c r="D89" s="14">
        <v>9810</v>
      </c>
      <c r="E89" s="25">
        <v>0.17463425247891345</v>
      </c>
      <c r="F89" s="22">
        <v>0.14458853514945064</v>
      </c>
      <c r="G89" s="18">
        <f t="shared" si="15"/>
        <v>1007.7820899916709</v>
      </c>
      <c r="H89" s="18">
        <f t="shared" si="16"/>
        <v>495.96127704011423</v>
      </c>
      <c r="I89" s="18">
        <f t="shared" si="17"/>
        <v>1503.7433670317851</v>
      </c>
      <c r="J89" s="73">
        <f t="shared" si="18"/>
        <v>0.15328678563015138</v>
      </c>
      <c r="K89" s="73">
        <f t="shared" si="19"/>
        <v>0.14211634217613289</v>
      </c>
      <c r="L89" s="73">
        <f t="shared" si="27"/>
        <v>0.12547980748935683</v>
      </c>
      <c r="M89" s="73">
        <f t="shared" si="26"/>
        <v>27615.589521320104</v>
      </c>
      <c r="N89" s="73">
        <f t="shared" si="20"/>
        <v>3465.1988568403467</v>
      </c>
      <c r="O89" s="73">
        <f t="shared" si="21"/>
        <v>3222.3894694939886</v>
      </c>
      <c r="P89" s="73">
        <f t="shared" si="22"/>
        <v>15842.2144138491</v>
      </c>
      <c r="Q89" s="73">
        <f t="shared" si="24"/>
        <v>25882.99009289993</v>
      </c>
      <c r="R89" s="73">
        <f>SUM(Q89:$Q$102)</f>
        <v>132975.06490618628</v>
      </c>
      <c r="S89" s="73">
        <f t="shared" si="23"/>
        <v>4.8152173178676971</v>
      </c>
      <c r="T89" s="73">
        <f t="shared" ref="T89:T102" si="32">T88</f>
        <v>1</v>
      </c>
      <c r="U89" s="73"/>
      <c r="V89" s="73">
        <f t="shared" si="29"/>
        <v>0.87452019251064317</v>
      </c>
      <c r="W89" s="73">
        <f t="shared" si="13"/>
        <v>0.85788365782386711</v>
      </c>
      <c r="X89" s="73">
        <f t="shared" si="31"/>
        <v>-0.15328678563015105</v>
      </c>
      <c r="Y89" s="73"/>
      <c r="Z89" s="73"/>
      <c r="AA89" s="73"/>
      <c r="AB89" s="73"/>
      <c r="AC89" s="73"/>
      <c r="AD89" s="73"/>
      <c r="AE89" s="85"/>
    </row>
    <row r="90" spans="1:31" x14ac:dyDescent="0.3">
      <c r="A90" s="19">
        <v>88</v>
      </c>
      <c r="B90" s="14">
        <v>2235</v>
      </c>
      <c r="C90" s="14">
        <v>5803</v>
      </c>
      <c r="D90" s="14">
        <v>8038</v>
      </c>
      <c r="E90" s="25">
        <v>0.18968117553453759</v>
      </c>
      <c r="F90" s="22">
        <v>0.16203583332370303</v>
      </c>
      <c r="G90" s="18">
        <f t="shared" si="15"/>
        <v>940.29394077744871</v>
      </c>
      <c r="H90" s="18">
        <f t="shared" si="16"/>
        <v>423.93742731969149</v>
      </c>
      <c r="I90" s="18">
        <f t="shared" si="17"/>
        <v>1364.2313680971401</v>
      </c>
      <c r="J90" s="73">
        <f t="shared" si="18"/>
        <v>0.16972273800661111</v>
      </c>
      <c r="K90" s="73">
        <f t="shared" si="19"/>
        <v>0.15610123478378279</v>
      </c>
      <c r="L90" s="73">
        <f t="shared" si="27"/>
        <v>0.13992823693616885</v>
      </c>
      <c r="M90" s="73">
        <f t="shared" si="26"/>
        <v>24150.390664479757</v>
      </c>
      <c r="N90" s="73">
        <f t="shared" si="20"/>
        <v>3379.3215870003623</v>
      </c>
      <c r="O90" s="73">
        <f t="shared" si="21"/>
        <v>2749.3118626401479</v>
      </c>
      <c r="P90" s="73">
        <f t="shared" si="22"/>
        <v>12619.824944355112</v>
      </c>
      <c r="Q90" s="73">
        <f t="shared" si="24"/>
        <v>22460.729870979576</v>
      </c>
      <c r="R90" s="73">
        <f>SUM(Q90:$Q$102)</f>
        <v>107092.07481328634</v>
      </c>
      <c r="S90" s="73">
        <f t="shared" si="23"/>
        <v>4.4343827104543152</v>
      </c>
      <c r="T90" s="73">
        <f t="shared" si="32"/>
        <v>1</v>
      </c>
      <c r="U90" s="73"/>
      <c r="V90" s="73">
        <f t="shared" si="29"/>
        <v>0.86007176306383115</v>
      </c>
      <c r="W90" s="73">
        <f t="shared" si="13"/>
        <v>0.84389876521621721</v>
      </c>
      <c r="X90" s="73">
        <f t="shared" si="31"/>
        <v>-0.16972273800661075</v>
      </c>
      <c r="Y90" s="73"/>
      <c r="Z90" s="73"/>
      <c r="AA90" s="73"/>
      <c r="AB90" s="73"/>
      <c r="AC90" s="73"/>
      <c r="AD90" s="73"/>
      <c r="AE90" s="85"/>
    </row>
    <row r="91" spans="1:31" x14ac:dyDescent="0.3">
      <c r="A91" s="19">
        <v>89</v>
      </c>
      <c r="B91" s="14">
        <v>1733</v>
      </c>
      <c r="C91" s="14">
        <v>4565</v>
      </c>
      <c r="D91" s="14">
        <v>6298</v>
      </c>
      <c r="E91" s="25">
        <v>0.20484426854209375</v>
      </c>
      <c r="F91" s="22">
        <v>0.1795557698347344</v>
      </c>
      <c r="G91" s="18">
        <f t="shared" si="15"/>
        <v>819.6720892955625</v>
      </c>
      <c r="H91" s="18">
        <f t="shared" si="16"/>
        <v>354.99511738344847</v>
      </c>
      <c r="I91" s="18">
        <f t="shared" si="17"/>
        <v>1174.6672066790111</v>
      </c>
      <c r="J91" s="73">
        <f t="shared" si="18"/>
        <v>0.1865143230674835</v>
      </c>
      <c r="K91" s="73">
        <f t="shared" si="19"/>
        <v>0.17015332408371597</v>
      </c>
      <c r="L91" s="73">
        <f t="shared" si="27"/>
        <v>0.15598556424251853</v>
      </c>
      <c r="M91" s="73">
        <f t="shared" si="26"/>
        <v>20771.069077479395</v>
      </c>
      <c r="N91" s="73">
        <f t="shared" si="20"/>
        <v>3239.9869299709535</v>
      </c>
      <c r="O91" s="73">
        <f t="shared" si="21"/>
        <v>2306.9321960128959</v>
      </c>
      <c r="P91" s="73">
        <f t="shared" si="22"/>
        <v>9870.5130817149638</v>
      </c>
      <c r="Q91" s="73">
        <f t="shared" si="24"/>
        <v>19151.075612493918</v>
      </c>
      <c r="R91" s="73">
        <f>SUM(Q91:$Q$102)</f>
        <v>84631.34494230675</v>
      </c>
      <c r="S91" s="73">
        <f t="shared" si="23"/>
        <v>4.0744818972301502</v>
      </c>
      <c r="T91" s="73">
        <f t="shared" si="32"/>
        <v>1</v>
      </c>
      <c r="U91" s="73"/>
      <c r="V91" s="73">
        <f t="shared" si="29"/>
        <v>0.84401443575748147</v>
      </c>
      <c r="W91" s="73">
        <f t="shared" si="13"/>
        <v>0.82984667591628403</v>
      </c>
      <c r="X91" s="73">
        <f t="shared" si="31"/>
        <v>-0.18651432306748317</v>
      </c>
      <c r="Y91" s="73"/>
      <c r="Z91" s="73"/>
      <c r="AA91" s="73"/>
      <c r="AB91" s="73"/>
      <c r="AC91" s="73"/>
      <c r="AD91" s="73"/>
      <c r="AE91" s="85"/>
    </row>
    <row r="92" spans="1:31" x14ac:dyDescent="0.3">
      <c r="A92" s="19">
        <v>90</v>
      </c>
      <c r="B92" s="14">
        <v>1409</v>
      </c>
      <c r="C92" s="14">
        <v>3665</v>
      </c>
      <c r="D92" s="14">
        <v>5074</v>
      </c>
      <c r="E92" s="25">
        <v>0.22004083484531214</v>
      </c>
      <c r="F92" s="22">
        <v>0.19694771284371618</v>
      </c>
      <c r="G92" s="18">
        <f t="shared" si="15"/>
        <v>721.81336757221982</v>
      </c>
      <c r="H92" s="18">
        <f t="shared" si="16"/>
        <v>310.03753629704482</v>
      </c>
      <c r="I92" s="18">
        <f t="shared" si="17"/>
        <v>1031.8509038692646</v>
      </c>
      <c r="J92" s="73">
        <f t="shared" si="18"/>
        <v>0.20336044617052909</v>
      </c>
      <c r="K92" s="73">
        <f t="shared" si="19"/>
        <v>0.18401592992094518</v>
      </c>
      <c r="L92" s="73">
        <f t="shared" si="27"/>
        <v>0.17378942888032745</v>
      </c>
      <c r="M92" s="73">
        <f t="shared" si="26"/>
        <v>17531.082147508441</v>
      </c>
      <c r="N92" s="73">
        <f t="shared" si="20"/>
        <v>3046.7167540695973</v>
      </c>
      <c r="O92" s="73">
        <f t="shared" si="21"/>
        <v>1899.5942202425285</v>
      </c>
      <c r="P92" s="73">
        <f t="shared" si="22"/>
        <v>7563.5808857020675</v>
      </c>
      <c r="Q92" s="73">
        <f t="shared" si="24"/>
        <v>16007.723770473644</v>
      </c>
      <c r="R92" s="73">
        <f>SUM(Q92:$Q$102)</f>
        <v>65480.269329812829</v>
      </c>
      <c r="S92" s="73">
        <f t="shared" si="23"/>
        <v>3.7350956876965542</v>
      </c>
      <c r="T92" s="73">
        <f t="shared" si="32"/>
        <v>1</v>
      </c>
      <c r="U92" s="73"/>
      <c r="V92" s="73">
        <f t="shared" si="29"/>
        <v>0.82621057111967255</v>
      </c>
      <c r="W92" s="73">
        <f t="shared" si="13"/>
        <v>0.81598407007905482</v>
      </c>
      <c r="X92" s="73">
        <f t="shared" si="31"/>
        <v>-0.20336044617052865</v>
      </c>
      <c r="Y92" s="73"/>
      <c r="Z92" s="73"/>
      <c r="AA92" s="73"/>
      <c r="AB92" s="73"/>
      <c r="AC92" s="73"/>
      <c r="AD92" s="73"/>
      <c r="AE92" s="85"/>
    </row>
    <row r="93" spans="1:31" x14ac:dyDescent="0.3">
      <c r="A93" s="19">
        <v>91</v>
      </c>
      <c r="B93" s="14">
        <v>1111</v>
      </c>
      <c r="C93" s="14">
        <v>3021</v>
      </c>
      <c r="D93" s="14">
        <v>4132</v>
      </c>
      <c r="E93" s="25">
        <v>0.23480375754710389</v>
      </c>
      <c r="F93" s="22">
        <v>0.21342414201303517</v>
      </c>
      <c r="G93" s="18">
        <f t="shared" si="15"/>
        <v>644.75433302137924</v>
      </c>
      <c r="H93" s="18">
        <f t="shared" si="16"/>
        <v>260.86697463483245</v>
      </c>
      <c r="I93" s="18">
        <f t="shared" si="17"/>
        <v>905.62130765621168</v>
      </c>
      <c r="J93" s="73">
        <f t="shared" si="18"/>
        <v>0.21917263012008995</v>
      </c>
      <c r="K93" s="73">
        <f t="shared" si="19"/>
        <v>0.1968169474017788</v>
      </c>
      <c r="L93" s="73">
        <f t="shared" si="27"/>
        <v>0.19347785464680256</v>
      </c>
      <c r="M93" s="73">
        <f t="shared" si="26"/>
        <v>14484.365393438844</v>
      </c>
      <c r="N93" s="73">
        <f t="shared" si="20"/>
        <v>2802.4039422429378</v>
      </c>
      <c r="O93" s="73">
        <f t="shared" si="21"/>
        <v>1531.1851957094721</v>
      </c>
      <c r="P93" s="73">
        <f t="shared" si="22"/>
        <v>5663.9866654595389</v>
      </c>
      <c r="Q93" s="73">
        <f t="shared" si="24"/>
        <v>13083.163422317375</v>
      </c>
      <c r="R93" s="73">
        <f>SUM(Q93:$Q$102)</f>
        <v>49472.545559339182</v>
      </c>
      <c r="S93" s="73">
        <f t="shared" si="23"/>
        <v>3.4155825412792575</v>
      </c>
      <c r="T93" s="73">
        <f t="shared" si="32"/>
        <v>1</v>
      </c>
      <c r="U93" s="73"/>
      <c r="V93" s="73">
        <f t="shared" si="29"/>
        <v>0.80652214535319744</v>
      </c>
      <c r="W93" s="73">
        <f t="shared" si="13"/>
        <v>0.8031830525982212</v>
      </c>
      <c r="X93" s="73">
        <f t="shared" si="31"/>
        <v>-0.21917263012008958</v>
      </c>
      <c r="Y93" s="73"/>
      <c r="Z93" s="73"/>
      <c r="AA93" s="73"/>
      <c r="AB93" s="73"/>
      <c r="AC93" s="73"/>
      <c r="AD93" s="73"/>
      <c r="AE93" s="85"/>
    </row>
    <row r="94" spans="1:31" x14ac:dyDescent="0.3">
      <c r="A94" s="19">
        <v>92</v>
      </c>
      <c r="B94" s="14">
        <v>823</v>
      </c>
      <c r="C94" s="14">
        <v>2144</v>
      </c>
      <c r="D94" s="14">
        <v>2967</v>
      </c>
      <c r="E94" s="25">
        <v>0.24867274423789859</v>
      </c>
      <c r="F94" s="22">
        <v>0.22838811148322771</v>
      </c>
      <c r="G94" s="18">
        <f t="shared" si="15"/>
        <v>489.6641110200402</v>
      </c>
      <c r="H94" s="18">
        <f t="shared" si="16"/>
        <v>204.65766850779053</v>
      </c>
      <c r="I94" s="18">
        <f t="shared" si="17"/>
        <v>694.3217795278307</v>
      </c>
      <c r="J94" s="73">
        <f t="shared" si="18"/>
        <v>0.23401475548629277</v>
      </c>
      <c r="K94" s="73">
        <f t="shared" si="19"/>
        <v>0.2086498609466938</v>
      </c>
      <c r="L94" s="73">
        <f t="shared" si="27"/>
        <v>0.21518552720377659</v>
      </c>
      <c r="M94" s="73">
        <f t="shared" si="26"/>
        <v>11681.961451195906</v>
      </c>
      <c r="N94" s="73">
        <f t="shared" si="20"/>
        <v>2513.7890336497858</v>
      </c>
      <c r="O94" s="73">
        <f t="shared" si="21"/>
        <v>1204.8144087577159</v>
      </c>
      <c r="P94" s="73">
        <f t="shared" si="22"/>
        <v>4132.8014697500666</v>
      </c>
      <c r="Q94" s="73">
        <f t="shared" si="24"/>
        <v>10425.066934371014</v>
      </c>
      <c r="R94" s="73">
        <f>SUM(Q94:$Q$102)</f>
        <v>36389.382137021814</v>
      </c>
      <c r="S94" s="73">
        <f t="shared" si="23"/>
        <v>3.1150061818853683</v>
      </c>
      <c r="T94" s="73">
        <f t="shared" si="32"/>
        <v>1</v>
      </c>
      <c r="U94" s="73"/>
      <c r="V94" s="73">
        <f t="shared" si="29"/>
        <v>0.78481447279622341</v>
      </c>
      <c r="W94" s="73">
        <f t="shared" si="13"/>
        <v>0.7913501390533062</v>
      </c>
      <c r="X94" s="73">
        <f t="shared" si="31"/>
        <v>-0.23401475548629219</v>
      </c>
      <c r="Y94" s="73"/>
      <c r="Z94" s="73"/>
      <c r="AA94" s="73"/>
      <c r="AB94" s="73"/>
      <c r="AC94" s="73"/>
      <c r="AD94" s="73"/>
      <c r="AE94" s="85"/>
    </row>
    <row r="95" spans="1:31" x14ac:dyDescent="0.3">
      <c r="A95" s="19">
        <v>93</v>
      </c>
      <c r="B95" s="14">
        <v>564</v>
      </c>
      <c r="C95" s="14">
        <v>1518</v>
      </c>
      <c r="D95" s="14">
        <v>2082</v>
      </c>
      <c r="E95" s="25">
        <v>0.26115488680327831</v>
      </c>
      <c r="F95" s="22">
        <v>0.24135437852293895</v>
      </c>
      <c r="G95" s="18">
        <f t="shared" si="15"/>
        <v>366.37594659782133</v>
      </c>
      <c r="H95" s="18">
        <f t="shared" si="16"/>
        <v>147.29135615704897</v>
      </c>
      <c r="I95" s="18">
        <f t="shared" si="17"/>
        <v>513.66730275487032</v>
      </c>
      <c r="J95" s="73">
        <f t="shared" si="18"/>
        <v>0.24671820497352082</v>
      </c>
      <c r="K95" s="73">
        <f t="shared" si="19"/>
        <v>0.21863915388871125</v>
      </c>
      <c r="L95" s="73">
        <f t="shared" si="27"/>
        <v>0.23903898172920324</v>
      </c>
      <c r="M95" s="73">
        <f t="shared" si="26"/>
        <v>9168.1724175461204</v>
      </c>
      <c r="N95" s="73">
        <f t="shared" si="20"/>
        <v>2191.5505990079919</v>
      </c>
      <c r="O95" s="73">
        <f t="shared" si="21"/>
        <v>922.49344880632236</v>
      </c>
      <c r="P95" s="73">
        <f t="shared" si="22"/>
        <v>2927.987060992351</v>
      </c>
      <c r="Q95" s="73">
        <f t="shared" si="24"/>
        <v>8072.3971180421249</v>
      </c>
      <c r="R95" s="73">
        <f>SUM(Q95:$Q$102)</f>
        <v>25964.3152026508</v>
      </c>
      <c r="S95" s="73">
        <f t="shared" si="23"/>
        <v>2.8320055535779507</v>
      </c>
      <c r="T95" s="73">
        <f t="shared" si="32"/>
        <v>1</v>
      </c>
      <c r="U95" s="73"/>
      <c r="V95" s="73">
        <f t="shared" si="29"/>
        <v>0.76096101827079676</v>
      </c>
      <c r="W95" s="73">
        <f t="shared" si="13"/>
        <v>0.78136084611128875</v>
      </c>
      <c r="X95" s="73">
        <f t="shared" si="31"/>
        <v>-0.24671820497352026</v>
      </c>
      <c r="Y95" s="73"/>
      <c r="Z95" s="73"/>
      <c r="AA95" s="73"/>
      <c r="AB95" s="73"/>
      <c r="AC95" s="73"/>
      <c r="AD95" s="73"/>
      <c r="AE95" s="85"/>
    </row>
    <row r="96" spans="1:31" x14ac:dyDescent="0.3">
      <c r="A96" s="19">
        <v>94</v>
      </c>
      <c r="B96" s="14">
        <v>353</v>
      </c>
      <c r="C96" s="14">
        <v>839</v>
      </c>
      <c r="D96" s="14">
        <v>1192</v>
      </c>
      <c r="E96" s="25">
        <v>0.27181485429072511</v>
      </c>
      <c r="F96" s="22">
        <v>0.25202351530926836</v>
      </c>
      <c r="G96" s="18">
        <f t="shared" si="15"/>
        <v>211.44772934447616</v>
      </c>
      <c r="H96" s="18">
        <f t="shared" si="16"/>
        <v>95.950643564625963</v>
      </c>
      <c r="I96" s="18">
        <f t="shared" si="17"/>
        <v>307.39837290910214</v>
      </c>
      <c r="J96" s="73">
        <f t="shared" si="18"/>
        <v>0.25788454103112596</v>
      </c>
      <c r="K96" s="73">
        <f t="shared" si="19"/>
        <v>0.22731555969437123</v>
      </c>
      <c r="L96" s="73">
        <f t="shared" si="27"/>
        <v>0.2651505518667806</v>
      </c>
      <c r="M96" s="73">
        <f t="shared" si="26"/>
        <v>6976.6218185381285</v>
      </c>
      <c r="N96" s="73">
        <f t="shared" si="20"/>
        <v>1849.8551253512069</v>
      </c>
      <c r="O96" s="73">
        <f t="shared" si="21"/>
        <v>684.86005283102281</v>
      </c>
      <c r="P96" s="73">
        <f t="shared" si="22"/>
        <v>2005.4936121860285</v>
      </c>
      <c r="Q96" s="73">
        <f t="shared" si="24"/>
        <v>6051.6942558625251</v>
      </c>
      <c r="R96" s="73">
        <f>SUM(Q96:$Q$102)</f>
        <v>17891.918084608671</v>
      </c>
      <c r="S96" s="73">
        <f t="shared" si="23"/>
        <v>2.5645532393724788</v>
      </c>
      <c r="T96" s="73">
        <f t="shared" si="32"/>
        <v>1</v>
      </c>
      <c r="U96" s="73"/>
      <c r="V96" s="73">
        <f t="shared" si="29"/>
        <v>0.7348494481332194</v>
      </c>
      <c r="W96" s="73">
        <f t="shared" si="13"/>
        <v>0.77268444030562877</v>
      </c>
      <c r="X96" s="73">
        <f t="shared" si="31"/>
        <v>-0.2578845410311254</v>
      </c>
      <c r="Y96" s="73"/>
      <c r="Z96" s="73"/>
      <c r="AA96" s="73"/>
      <c r="AB96" s="73"/>
      <c r="AC96" s="73"/>
      <c r="AD96" s="73"/>
      <c r="AE96" s="85"/>
    </row>
    <row r="97" spans="1:31" x14ac:dyDescent="0.3">
      <c r="A97" s="19">
        <v>95</v>
      </c>
      <c r="B97" s="14">
        <v>249</v>
      </c>
      <c r="C97" s="14">
        <v>537</v>
      </c>
      <c r="D97" s="14">
        <v>786</v>
      </c>
      <c r="E97" s="25">
        <v>0.28037574237401219</v>
      </c>
      <c r="F97" s="22">
        <v>0.26032880481455711</v>
      </c>
      <c r="G97" s="18">
        <f t="shared" si="15"/>
        <v>139.79656818541716</v>
      </c>
      <c r="H97" s="18">
        <f t="shared" si="16"/>
        <v>69.813559851129042</v>
      </c>
      <c r="I97" s="18">
        <f t="shared" si="17"/>
        <v>209.6101280365462</v>
      </c>
      <c r="J97" s="73">
        <f t="shared" si="18"/>
        <v>0.2666795522093463</v>
      </c>
      <c r="K97" s="73">
        <f t="shared" si="19"/>
        <v>0.23408153097405837</v>
      </c>
      <c r="L97" s="73">
        <f t="shared" si="27"/>
        <v>0.29361096021784894</v>
      </c>
      <c r="M97" s="73">
        <f t="shared" si="26"/>
        <v>5126.7666931869217</v>
      </c>
      <c r="N97" s="73">
        <f t="shared" si="20"/>
        <v>1505.274891599498</v>
      </c>
      <c r="O97" s="73">
        <f t="shared" si="21"/>
        <v>490.99417743547781</v>
      </c>
      <c r="P97" s="73">
        <f t="shared" si="22"/>
        <v>1320.6335593550059</v>
      </c>
      <c r="Q97" s="73">
        <f t="shared" si="24"/>
        <v>4374.1292473871727</v>
      </c>
      <c r="R97" s="73">
        <f>SUM(Q97:$Q$102)</f>
        <v>11840.223828746151</v>
      </c>
      <c r="S97" s="73">
        <f t="shared" si="23"/>
        <v>2.3094914470129679</v>
      </c>
      <c r="T97" s="73">
        <f t="shared" si="32"/>
        <v>1</v>
      </c>
      <c r="U97" s="73"/>
      <c r="V97" s="73">
        <f t="shared" si="29"/>
        <v>0.70638903978215106</v>
      </c>
      <c r="W97" s="73">
        <f t="shared" si="13"/>
        <v>0.76591846902594163</v>
      </c>
      <c r="X97" s="73">
        <f t="shared" si="31"/>
        <v>-0.26667955220934569</v>
      </c>
      <c r="Y97" s="73"/>
      <c r="Z97" s="73"/>
      <c r="AA97" s="73"/>
      <c r="AB97" s="73"/>
      <c r="AC97" s="73"/>
      <c r="AD97" s="73"/>
      <c r="AE97" s="85"/>
    </row>
    <row r="98" spans="1:31" x14ac:dyDescent="0.3">
      <c r="A98" s="19">
        <v>96</v>
      </c>
      <c r="B98" s="14">
        <v>79</v>
      </c>
      <c r="C98" s="14">
        <v>168</v>
      </c>
      <c r="D98" s="14">
        <v>247</v>
      </c>
      <c r="E98" s="25">
        <v>0.28679622837865509</v>
      </c>
      <c r="F98" s="22">
        <v>0.26644175864674835</v>
      </c>
      <c r="G98" s="18">
        <f t="shared" si="15"/>
        <v>44.76221545265372</v>
      </c>
      <c r="H98" s="18">
        <f t="shared" si="16"/>
        <v>22.656902041913753</v>
      </c>
      <c r="I98" s="18">
        <f t="shared" si="17"/>
        <v>67.419117494567473</v>
      </c>
      <c r="J98" s="73">
        <f t="shared" si="18"/>
        <v>0.27295189269055659</v>
      </c>
      <c r="K98" s="73">
        <f t="shared" si="19"/>
        <v>0.2388705973640981</v>
      </c>
      <c r="L98" s="73">
        <f t="shared" si="27"/>
        <v>0.32448048789162698</v>
      </c>
      <c r="M98" s="73">
        <f t="shared" si="26"/>
        <v>3621.4918015874237</v>
      </c>
      <c r="N98" s="73">
        <f t="shared" si="20"/>
        <v>1175.1034266746142</v>
      </c>
      <c r="O98" s="73">
        <f t="shared" si="21"/>
        <v>338.37356637782852</v>
      </c>
      <c r="P98" s="73">
        <f t="shared" si="22"/>
        <v>829.63938191952786</v>
      </c>
      <c r="Q98" s="73">
        <f t="shared" si="24"/>
        <v>3033.9400882501168</v>
      </c>
      <c r="R98" s="73">
        <f>SUM(Q98:$Q$102)</f>
        <v>7466.0945813589778</v>
      </c>
      <c r="S98" s="73">
        <f t="shared" si="23"/>
        <v>2.061607478466839</v>
      </c>
      <c r="T98" s="73">
        <f t="shared" si="32"/>
        <v>1</v>
      </c>
      <c r="U98" s="73"/>
      <c r="V98" s="73">
        <f t="shared" si="29"/>
        <v>0.67551951210837302</v>
      </c>
      <c r="W98" s="73">
        <f t="shared" si="13"/>
        <v>0.7611294026359019</v>
      </c>
      <c r="X98" s="73">
        <f t="shared" si="31"/>
        <v>-0.27295189269055614</v>
      </c>
      <c r="Y98" s="73"/>
      <c r="Z98" s="73"/>
      <c r="AA98" s="73"/>
      <c r="AB98" s="73"/>
      <c r="AC98" s="73"/>
      <c r="AD98" s="73"/>
      <c r="AE98" s="85"/>
    </row>
    <row r="99" spans="1:31" x14ac:dyDescent="0.3">
      <c r="A99" s="19">
        <v>97</v>
      </c>
      <c r="B99" s="14">
        <v>59</v>
      </c>
      <c r="C99" s="14">
        <v>105</v>
      </c>
      <c r="D99" s="14">
        <v>164</v>
      </c>
      <c r="E99" s="25">
        <v>0.29129322509563105</v>
      </c>
      <c r="F99" s="22">
        <v>0.2707327647666033</v>
      </c>
      <c r="G99" s="18">
        <f t="shared" si="15"/>
        <v>28.426940300493346</v>
      </c>
      <c r="H99" s="18">
        <f t="shared" si="16"/>
        <v>17.186300280642232</v>
      </c>
      <c r="I99" s="18">
        <f t="shared" si="17"/>
        <v>45.613240581135578</v>
      </c>
      <c r="J99" s="73">
        <f t="shared" si="18"/>
        <v>0.27812951573863159</v>
      </c>
      <c r="K99" s="73">
        <f t="shared" si="19"/>
        <v>0.24280125399156793</v>
      </c>
      <c r="L99" s="73">
        <f t="shared" si="27"/>
        <v>0.35777875601761744</v>
      </c>
      <c r="M99" s="73">
        <f t="shared" si="26"/>
        <v>2446.3883749128095</v>
      </c>
      <c r="N99" s="73">
        <f t="shared" si="20"/>
        <v>875.26578951226566</v>
      </c>
      <c r="O99" s="73">
        <f t="shared" si="21"/>
        <v>223.00287460480092</v>
      </c>
      <c r="P99" s="73">
        <f t="shared" si="22"/>
        <v>491.26581554169934</v>
      </c>
      <c r="Q99" s="73">
        <f t="shared" si="24"/>
        <v>2008.7554801566766</v>
      </c>
      <c r="R99" s="73">
        <f>SUM(Q99:$Q$102)</f>
        <v>4432.1544931088611</v>
      </c>
      <c r="S99" s="73">
        <f t="shared" si="23"/>
        <v>1.8117133561292471</v>
      </c>
      <c r="T99" s="73">
        <f t="shared" si="32"/>
        <v>1</v>
      </c>
      <c r="U99" s="73"/>
      <c r="V99" s="73">
        <f t="shared" si="29"/>
        <v>0.64222124398238256</v>
      </c>
      <c r="W99" s="73">
        <f t="shared" si="13"/>
        <v>0.75719874600843207</v>
      </c>
      <c r="X99" s="73">
        <f t="shared" si="31"/>
        <v>-0.27812951573863104</v>
      </c>
      <c r="Y99" s="73"/>
      <c r="Z99" s="73"/>
      <c r="AA99" s="73"/>
      <c r="AB99" s="73"/>
      <c r="AC99" s="73"/>
      <c r="AD99" s="73"/>
      <c r="AE99" s="85"/>
    </row>
    <row r="100" spans="1:31" x14ac:dyDescent="0.3">
      <c r="A100" s="19">
        <v>98</v>
      </c>
      <c r="B100" s="14">
        <v>41</v>
      </c>
      <c r="C100" s="14">
        <v>60</v>
      </c>
      <c r="D100" s="14">
        <v>101</v>
      </c>
      <c r="E100" s="25">
        <v>0.29429644681230926</v>
      </c>
      <c r="F100" s="22">
        <v>0.27369481842198634</v>
      </c>
      <c r="G100" s="18">
        <f t="shared" si="15"/>
        <v>16.421689105319182</v>
      </c>
      <c r="H100" s="18">
        <f t="shared" si="16"/>
        <v>12.06615431930468</v>
      </c>
      <c r="I100" s="18">
        <f t="shared" si="17"/>
        <v>28.487843424623861</v>
      </c>
      <c r="J100" s="73">
        <f t="shared" si="18"/>
        <v>0.28205785568934516</v>
      </c>
      <c r="K100" s="73">
        <f t="shared" si="19"/>
        <v>0.24576995322852568</v>
      </c>
      <c r="L100" s="73">
        <f t="shared" si="27"/>
        <v>0.3934732961706755</v>
      </c>
      <c r="M100" s="73">
        <f t="shared" si="26"/>
        <v>1571.1225854005438</v>
      </c>
      <c r="N100" s="73">
        <f t="shared" si="20"/>
        <v>618.1947823657456</v>
      </c>
      <c r="O100" s="73">
        <f t="shared" si="21"/>
        <v>139.7240815027732</v>
      </c>
      <c r="P100" s="73">
        <f t="shared" si="22"/>
        <v>268.26294093689842</v>
      </c>
      <c r="Q100" s="73">
        <f t="shared" si="24"/>
        <v>1262.025194217671</v>
      </c>
      <c r="R100" s="73">
        <f>SUM(Q100:$Q$102)</f>
        <v>2423.3990129521844</v>
      </c>
      <c r="S100" s="73">
        <f t="shared" si="23"/>
        <v>1.5424633542101109</v>
      </c>
      <c r="T100" s="73">
        <f t="shared" si="32"/>
        <v>1</v>
      </c>
      <c r="U100" s="73"/>
      <c r="V100" s="73">
        <f t="shared" si="29"/>
        <v>0.6065267038293245</v>
      </c>
      <c r="W100" s="73">
        <f t="shared" si="13"/>
        <v>0.75423004677147432</v>
      </c>
      <c r="X100" s="73">
        <f t="shared" si="31"/>
        <v>-0.28205785568934461</v>
      </c>
      <c r="Y100" s="73"/>
      <c r="Z100" s="73"/>
      <c r="AA100" s="73"/>
      <c r="AB100" s="73"/>
      <c r="AC100" s="73"/>
      <c r="AD100" s="73"/>
      <c r="AE100" s="85"/>
    </row>
    <row r="101" spans="1:31" x14ac:dyDescent="0.3">
      <c r="A101" s="19">
        <v>99</v>
      </c>
      <c r="B101" s="14">
        <v>29</v>
      </c>
      <c r="C101" s="14">
        <v>44</v>
      </c>
      <c r="D101" s="14">
        <v>73</v>
      </c>
      <c r="E101" s="25">
        <v>0.29634315118890875</v>
      </c>
      <c r="F101" s="22">
        <v>0.27584531065232332</v>
      </c>
      <c r="G101" s="18">
        <f t="shared" si="15"/>
        <v>12.137193668702226</v>
      </c>
      <c r="H101" s="18">
        <f t="shared" si="16"/>
        <v>8.5939513844783537</v>
      </c>
      <c r="I101" s="18">
        <f t="shared" si="17"/>
        <v>20.73114505318058</v>
      </c>
      <c r="J101" s="73">
        <f t="shared" si="18"/>
        <v>0.28398828839973395</v>
      </c>
      <c r="K101" s="73">
        <f t="shared" si="19"/>
        <v>0.24722453914014142</v>
      </c>
      <c r="L101" s="73">
        <f t="shared" si="27"/>
        <v>0.43146728890924491</v>
      </c>
      <c r="M101" s="73">
        <f t="shared" si="26"/>
        <v>952.92780303479822</v>
      </c>
      <c r="N101" s="73">
        <f t="shared" si="20"/>
        <v>411.15717570166726</v>
      </c>
      <c r="O101" s="73">
        <f t="shared" si="21"/>
        <v>82.679401560445783</v>
      </c>
      <c r="P101" s="73">
        <f t="shared" si="22"/>
        <v>128.53885943412524</v>
      </c>
      <c r="Q101" s="73">
        <f t="shared" si="24"/>
        <v>747.34921518396459</v>
      </c>
      <c r="R101" s="73">
        <f>SUM(Q101:$Q$102)</f>
        <v>1161.3738187345134</v>
      </c>
      <c r="S101" s="73">
        <f t="shared" si="23"/>
        <v>1.2187427159076218</v>
      </c>
      <c r="T101" s="73">
        <f t="shared" si="32"/>
        <v>1</v>
      </c>
      <c r="U101" s="73"/>
      <c r="V101" s="73">
        <f t="shared" si="29"/>
        <v>0.56853271109075509</v>
      </c>
      <c r="W101" s="73">
        <f t="shared" si="13"/>
        <v>0.75277546085985858</v>
      </c>
      <c r="X101" s="73">
        <f t="shared" si="31"/>
        <v>-0.28398828839973339</v>
      </c>
      <c r="Y101" s="73"/>
      <c r="Z101" s="73"/>
      <c r="AA101" s="73"/>
      <c r="AB101" s="73"/>
      <c r="AC101" s="73"/>
      <c r="AD101" s="73"/>
      <c r="AE101" s="85"/>
    </row>
    <row r="102" spans="1:31" x14ac:dyDescent="0.3">
      <c r="A102" s="19">
        <v>100</v>
      </c>
      <c r="B102" s="14">
        <v>53</v>
      </c>
      <c r="C102" s="14">
        <v>54</v>
      </c>
      <c r="D102" s="14">
        <v>107</v>
      </c>
      <c r="E102" s="26">
        <v>0.30357855178119925</v>
      </c>
      <c r="F102" s="23">
        <v>0.27762088183244477</v>
      </c>
      <c r="G102" s="18">
        <f t="shared" si="15"/>
        <v>14.991527618952018</v>
      </c>
      <c r="H102" s="18">
        <f t="shared" si="16"/>
        <v>16.08966324440356</v>
      </c>
      <c r="I102" s="18">
        <f t="shared" si="17"/>
        <v>31.08119086335558</v>
      </c>
      <c r="J102" s="73">
        <f t="shared" si="18"/>
        <v>0.290478419283697</v>
      </c>
      <c r="K102" s="73">
        <f t="shared" si="19"/>
        <v>0.25209433052194896</v>
      </c>
      <c r="L102" s="73">
        <f t="shared" si="27"/>
        <v>0.47158711579257373</v>
      </c>
      <c r="M102" s="73">
        <f t="shared" si="26"/>
        <v>541.77062733313096</v>
      </c>
      <c r="N102" s="73">
        <f t="shared" si="20"/>
        <v>541.77062733313096</v>
      </c>
      <c r="O102" s="73">
        <f t="shared" si="21"/>
        <v>45.85945787367946</v>
      </c>
      <c r="P102" s="73">
        <f t="shared" si="22"/>
        <v>45.85945787367946</v>
      </c>
      <c r="Q102">
        <f>M102-0.5*(M102*L102)</f>
        <v>414.0246035505487</v>
      </c>
      <c r="R102">
        <f>M102-0.5*(M102*L102)</f>
        <v>414.0246035505487</v>
      </c>
      <c r="S102" s="73">
        <f t="shared" si="23"/>
        <v>0.76420644210371313</v>
      </c>
      <c r="T102" s="73">
        <f t="shared" si="32"/>
        <v>1</v>
      </c>
      <c r="U102" s="73"/>
      <c r="V102" s="73">
        <f t="shared" si="29"/>
        <v>0.52841288420742627</v>
      </c>
      <c r="W102" s="73">
        <f t="shared" si="13"/>
        <v>0.74790566947805104</v>
      </c>
      <c r="X102" s="73">
        <f t="shared" si="31"/>
        <v>-0.29047841928369644</v>
      </c>
      <c r="Y102" s="73"/>
      <c r="Z102" s="73"/>
      <c r="AA102" s="73"/>
      <c r="AB102" s="73"/>
      <c r="AC102" s="73"/>
      <c r="AD102" s="73"/>
      <c r="AE102" s="85"/>
    </row>
    <row r="103" spans="1:31" x14ac:dyDescent="0.3">
      <c r="A103" s="19" t="s">
        <v>9</v>
      </c>
      <c r="B103" s="14">
        <v>2651343</v>
      </c>
      <c r="C103" s="14">
        <v>2786091</v>
      </c>
      <c r="D103" s="14">
        <v>5437434</v>
      </c>
      <c r="T103" s="73"/>
      <c r="U103" s="73"/>
      <c r="V103" s="73">
        <f t="shared" si="29"/>
        <v>0.48642930215171648</v>
      </c>
      <c r="W103" s="73"/>
      <c r="X103" s="73"/>
      <c r="Y103" s="73"/>
      <c r="Z103" s="73"/>
      <c r="AA103" s="73"/>
      <c r="AB103" s="73"/>
      <c r="AC103" s="73"/>
      <c r="AD103" s="73"/>
      <c r="AE103" s="85"/>
    </row>
  </sheetData>
  <pageMargins left="0.7" right="0.7" top="0.75" bottom="0.75" header="0.3" footer="0.3"/>
  <legacy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03"/>
  <sheetViews>
    <sheetView topLeftCell="A80" workbookViewId="0">
      <selection activeCell="R102" sqref="R102"/>
    </sheetView>
  </sheetViews>
  <sheetFormatPr defaultRowHeight="14.4" x14ac:dyDescent="0.3"/>
  <cols>
    <col min="1" max="1" width="9.109375" style="73"/>
  </cols>
  <sheetData>
    <row r="1" spans="1:23" ht="72" x14ac:dyDescent="0.3">
      <c r="A1" s="79" t="s">
        <v>0</v>
      </c>
      <c r="B1" s="79" t="s">
        <v>1</v>
      </c>
      <c r="C1" s="79" t="s">
        <v>2</v>
      </c>
      <c r="D1" s="80" t="s">
        <v>3</v>
      </c>
      <c r="E1" s="81" t="s">
        <v>5</v>
      </c>
      <c r="F1" s="81" t="s">
        <v>4</v>
      </c>
      <c r="G1" s="7" t="s">
        <v>6</v>
      </c>
      <c r="H1" s="7" t="s">
        <v>7</v>
      </c>
      <c r="I1" s="86" t="s">
        <v>8</v>
      </c>
      <c r="J1" s="82" t="s">
        <v>10</v>
      </c>
      <c r="K1" s="7" t="s">
        <v>13</v>
      </c>
      <c r="L1" s="83" t="s">
        <v>14</v>
      </c>
      <c r="M1" s="79" t="s">
        <v>15</v>
      </c>
      <c r="N1" s="79" t="s">
        <v>16</v>
      </c>
      <c r="O1" s="79" t="s">
        <v>17</v>
      </c>
      <c r="P1" s="79" t="s">
        <v>18</v>
      </c>
      <c r="Q1" s="79" t="s">
        <v>19</v>
      </c>
      <c r="R1" s="79" t="s">
        <v>20</v>
      </c>
      <c r="S1" s="79" t="s">
        <v>21</v>
      </c>
    </row>
    <row r="2" spans="1:23" ht="28.8" x14ac:dyDescent="0.3">
      <c r="A2" s="77">
        <v>0</v>
      </c>
      <c r="B2" s="65">
        <v>23152</v>
      </c>
      <c r="C2" s="65">
        <v>22088</v>
      </c>
      <c r="D2" s="65">
        <v>45240</v>
      </c>
      <c r="E2" s="129">
        <v>4.6092626107875311E-3</v>
      </c>
      <c r="F2" s="198">
        <v>3.2926351781032361E-3</v>
      </c>
      <c r="G2" s="75">
        <f>C2*F2</f>
        <v>72.727725813944275</v>
      </c>
      <c r="H2" s="75">
        <f>B2*E2</f>
        <v>106.71364796495291</v>
      </c>
      <c r="I2" s="13">
        <f>G2+H2</f>
        <v>179.44137377889717</v>
      </c>
      <c r="J2">
        <f>I2/D2</f>
        <v>3.9664317811427315E-3</v>
      </c>
      <c r="K2">
        <f>1-($W$2^((-1)*J2))</f>
        <v>3.9585758806689464E-3</v>
      </c>
      <c r="M2">
        <v>100000</v>
      </c>
      <c r="N2">
        <f>M2-M3</f>
        <v>395.8575880668941</v>
      </c>
      <c r="O2">
        <f>M2*$W$3^A2</f>
        <v>100000</v>
      </c>
      <c r="P2">
        <f>SUM(O2:O102)</f>
        <v>3495837.8491084552</v>
      </c>
      <c r="Q2">
        <f>M2-(I2/D2)*M2*K2</f>
        <v>99998.429857881885</v>
      </c>
      <c r="R2">
        <f>SUM(Q2:$Q$102)</f>
        <v>8058817.5872464385</v>
      </c>
      <c r="S2">
        <f>R2/M2</f>
        <v>80.58817587246439</v>
      </c>
      <c r="V2" s="76" t="s">
        <v>11</v>
      </c>
      <c r="W2" s="73">
        <v>2.7182818284590402</v>
      </c>
    </row>
    <row r="3" spans="1:23" x14ac:dyDescent="0.3">
      <c r="A3" s="77">
        <v>1</v>
      </c>
      <c r="B3" s="65">
        <v>23355</v>
      </c>
      <c r="C3" s="65">
        <v>22361</v>
      </c>
      <c r="D3" s="65">
        <v>45716</v>
      </c>
      <c r="E3" s="130">
        <v>6.4500042020085118E-4</v>
      </c>
      <c r="F3" s="199">
        <v>4.9521947863073344E-4</v>
      </c>
      <c r="G3" s="75">
        <f t="shared" ref="G3:G66" si="0">C3*F3</f>
        <v>11.07360276166183</v>
      </c>
      <c r="H3" s="75">
        <f t="shared" ref="H3:H66" si="1">B3*E3</f>
        <v>15.06398481379088</v>
      </c>
      <c r="I3" s="75">
        <f t="shared" ref="I3:I66" si="2">G3+H3</f>
        <v>26.137587575452709</v>
      </c>
      <c r="J3" s="73">
        <f t="shared" ref="J3:J66" si="3">I3/D3</f>
        <v>5.7173828802722698E-4</v>
      </c>
      <c r="K3" s="73">
        <f t="shared" ref="K3:K66" si="4">1-($W$2^((-1)*J3))</f>
        <v>5.7157487683645591E-4</v>
      </c>
      <c r="M3">
        <f>M2*(1-K2)</f>
        <v>99604.142411933106</v>
      </c>
      <c r="N3" s="73">
        <f t="shared" ref="N3:N66" si="5">M3-M4</f>
        <v>56.931225431500934</v>
      </c>
      <c r="O3" s="73">
        <f t="shared" ref="O3:O66" si="6">M3*$W$3^A3</f>
        <v>97174.773084812798</v>
      </c>
      <c r="P3" s="73">
        <f t="shared" ref="P3:P66" si="7">SUM(O3:O103)</f>
        <v>3395837.8491084543</v>
      </c>
      <c r="Q3">
        <f>AVERAGEA(M3:M4)</f>
        <v>99575.676799217355</v>
      </c>
      <c r="R3" s="73">
        <f>SUM(Q3:$Q$102)</f>
        <v>7958819.1573885567</v>
      </c>
      <c r="S3" s="73">
        <f t="shared" ref="S3:S66" si="8">R3/M3</f>
        <v>79.904499598754114</v>
      </c>
      <c r="V3" s="78" t="s">
        <v>12</v>
      </c>
      <c r="W3" s="73">
        <f>1/1.025</f>
        <v>0.97560975609756106</v>
      </c>
    </row>
    <row r="4" spans="1:23" ht="15" x14ac:dyDescent="0.25">
      <c r="A4" s="77">
        <v>2</v>
      </c>
      <c r="B4" s="65">
        <v>23589</v>
      </c>
      <c r="C4" s="65">
        <v>22610</v>
      </c>
      <c r="D4" s="65">
        <v>46199</v>
      </c>
      <c r="E4" s="130">
        <v>2.1313770328536196E-4</v>
      </c>
      <c r="F4" s="199">
        <v>1.7876592317584412E-4</v>
      </c>
      <c r="G4" s="75">
        <f t="shared" si="0"/>
        <v>4.0418975230058356</v>
      </c>
      <c r="H4" s="75">
        <f t="shared" si="1"/>
        <v>5.0277052827984035</v>
      </c>
      <c r="I4" s="75">
        <f t="shared" si="2"/>
        <v>9.0696028058042391</v>
      </c>
      <c r="J4" s="73">
        <f t="shared" si="3"/>
        <v>1.9631599830741443E-4</v>
      </c>
      <c r="K4" s="73">
        <f t="shared" si="4"/>
        <v>1.9629672958265676E-4</v>
      </c>
      <c r="M4" s="73">
        <f t="shared" ref="M4:M8" si="9">M3*(1-K3)</f>
        <v>99547.211186501605</v>
      </c>
      <c r="N4" s="73">
        <f t="shared" si="5"/>
        <v>19.540791994979372</v>
      </c>
      <c r="O4" s="73">
        <f t="shared" si="6"/>
        <v>94750.468708151457</v>
      </c>
      <c r="P4" s="73">
        <f t="shared" si="7"/>
        <v>3298663.0760236415</v>
      </c>
      <c r="Q4" s="73">
        <f t="shared" ref="Q4:Q67" si="10">AVERAGEA(M4:M5)</f>
        <v>99537.440790504115</v>
      </c>
      <c r="R4" s="73">
        <f>SUM(Q4:$Q$102)</f>
        <v>7859243.4805893395</v>
      </c>
      <c r="S4" s="73">
        <f t="shared" si="8"/>
        <v>78.949911171946894</v>
      </c>
    </row>
    <row r="5" spans="1:23" ht="15" x14ac:dyDescent="0.25">
      <c r="A5" s="77">
        <v>3</v>
      </c>
      <c r="B5" s="65">
        <v>23893</v>
      </c>
      <c r="C5" s="65">
        <v>22902</v>
      </c>
      <c r="D5" s="65">
        <v>46795</v>
      </c>
      <c r="E5" s="130">
        <v>1.5572616153749152E-4</v>
      </c>
      <c r="F5" s="199">
        <v>1.6552204073096689E-4</v>
      </c>
      <c r="G5" s="75">
        <f t="shared" si="0"/>
        <v>3.7907857768206039</v>
      </c>
      <c r="H5" s="75">
        <f t="shared" si="1"/>
        <v>3.7207651776152848</v>
      </c>
      <c r="I5" s="75">
        <f t="shared" si="2"/>
        <v>7.5115509544358883</v>
      </c>
      <c r="J5" s="73">
        <f t="shared" si="3"/>
        <v>1.6052037513486245E-4</v>
      </c>
      <c r="K5" s="73">
        <f t="shared" si="4"/>
        <v>1.6050749242868534E-4</v>
      </c>
      <c r="M5" s="73">
        <f t="shared" si="9"/>
        <v>99527.670394506626</v>
      </c>
      <c r="N5" s="73">
        <f t="shared" si="5"/>
        <v>15.974936802289449</v>
      </c>
      <c r="O5" s="73">
        <f t="shared" si="6"/>
        <v>92421.336098553787</v>
      </c>
      <c r="P5" s="73">
        <f t="shared" si="7"/>
        <v>3203912.6073154905</v>
      </c>
      <c r="Q5" s="73">
        <f t="shared" si="10"/>
        <v>99519.682926105481</v>
      </c>
      <c r="R5" s="73">
        <f>SUM(Q5:$Q$102)</f>
        <v>7759706.0397988372</v>
      </c>
      <c r="S5" s="73">
        <f t="shared" si="8"/>
        <v>77.965313656403339</v>
      </c>
    </row>
    <row r="6" spans="1:23" ht="15" x14ac:dyDescent="0.25">
      <c r="A6" s="77">
        <v>4</v>
      </c>
      <c r="B6" s="65">
        <v>24253</v>
      </c>
      <c r="C6" s="65">
        <v>23267</v>
      </c>
      <c r="D6" s="65">
        <v>47520</v>
      </c>
      <c r="E6" s="130">
        <v>1.0663831577314628E-4</v>
      </c>
      <c r="F6" s="199">
        <v>1.2904035384058446E-4</v>
      </c>
      <c r="G6" s="75">
        <f t="shared" si="0"/>
        <v>3.0023819128088789</v>
      </c>
      <c r="H6" s="75">
        <f t="shared" si="1"/>
        <v>2.586299072446117</v>
      </c>
      <c r="I6" s="75">
        <f t="shared" si="2"/>
        <v>5.5886809852549959</v>
      </c>
      <c r="J6" s="73">
        <f t="shared" si="3"/>
        <v>1.1760692309038291E-4</v>
      </c>
      <c r="K6" s="73">
        <f t="shared" si="4"/>
        <v>1.1760000766736223E-4</v>
      </c>
      <c r="M6" s="73">
        <f t="shared" si="9"/>
        <v>99511.695457704336</v>
      </c>
      <c r="N6" s="73">
        <f t="shared" si="5"/>
        <v>11.70257614881848</v>
      </c>
      <c r="O6" s="73">
        <f t="shared" si="6"/>
        <v>90152.684665024106</v>
      </c>
      <c r="P6" s="73">
        <f t="shared" si="7"/>
        <v>3111491.2712169369</v>
      </c>
      <c r="Q6" s="73">
        <f t="shared" si="10"/>
        <v>99505.844169629927</v>
      </c>
      <c r="R6" s="73">
        <f>SUM(Q6:$Q$102)</f>
        <v>7660186.3568727318</v>
      </c>
      <c r="S6" s="73">
        <f t="shared" si="8"/>
        <v>76.97774941568106</v>
      </c>
    </row>
    <row r="7" spans="1:23" ht="15" x14ac:dyDescent="0.25">
      <c r="A7" s="77">
        <v>5</v>
      </c>
      <c r="B7" s="65">
        <v>24665</v>
      </c>
      <c r="C7" s="65">
        <v>23679</v>
      </c>
      <c r="D7" s="65">
        <v>48344</v>
      </c>
      <c r="E7" s="130">
        <v>8.8987352094513329E-5</v>
      </c>
      <c r="F7" s="199">
        <v>9.1035518446300442E-5</v>
      </c>
      <c r="G7" s="75">
        <f t="shared" si="0"/>
        <v>2.1556300412899483</v>
      </c>
      <c r="H7" s="75">
        <f t="shared" si="1"/>
        <v>2.1948730394111711</v>
      </c>
      <c r="I7" s="75">
        <f t="shared" si="2"/>
        <v>4.3505030807011194</v>
      </c>
      <c r="J7" s="73">
        <f t="shared" si="3"/>
        <v>8.9990548583094475E-5</v>
      </c>
      <c r="K7" s="73">
        <f t="shared" si="4"/>
        <v>8.9986499555272381E-5</v>
      </c>
      <c r="M7" s="73">
        <f t="shared" si="9"/>
        <v>99499.992881555518</v>
      </c>
      <c r="N7" s="73">
        <f t="shared" si="5"/>
        <v>8.9536560651904438</v>
      </c>
      <c r="O7" s="73">
        <f t="shared" si="6"/>
        <v>87943.495325479293</v>
      </c>
      <c r="P7" s="73">
        <f t="shared" si="7"/>
        <v>3021338.5865519126</v>
      </c>
      <c r="Q7" s="73">
        <f t="shared" si="10"/>
        <v>99495.516053522922</v>
      </c>
      <c r="R7" s="73">
        <f>SUM(Q7:$Q$102)</f>
        <v>7560680.5127031021</v>
      </c>
      <c r="S7" s="73">
        <f t="shared" si="8"/>
        <v>75.986744257392189</v>
      </c>
    </row>
    <row r="8" spans="1:23" ht="15" x14ac:dyDescent="0.25">
      <c r="A8" s="77">
        <v>6</v>
      </c>
      <c r="B8" s="65">
        <v>25129</v>
      </c>
      <c r="C8" s="65">
        <v>24125</v>
      </c>
      <c r="D8" s="65">
        <v>49254</v>
      </c>
      <c r="E8" s="130">
        <v>7.8715662652910118E-5</v>
      </c>
      <c r="F8" s="199">
        <v>6.7845123180412849E-5</v>
      </c>
      <c r="G8" s="75">
        <f t="shared" si="0"/>
        <v>1.6367635967274601</v>
      </c>
      <c r="H8" s="75">
        <f t="shared" si="1"/>
        <v>1.9780458868049784</v>
      </c>
      <c r="I8" s="75">
        <f t="shared" si="2"/>
        <v>3.6148094835324383</v>
      </c>
      <c r="J8" s="73">
        <f t="shared" si="3"/>
        <v>7.3391186168279498E-5</v>
      </c>
      <c r="K8" s="73">
        <f t="shared" si="4"/>
        <v>7.3388493101123053E-5</v>
      </c>
      <c r="L8">
        <f>((105*K8+90*(K7+K9)+45*(K6+K10)-30*(K5+K11))/315)</f>
        <v>7.2377791959661006E-5</v>
      </c>
      <c r="M8" s="73">
        <f t="shared" si="9"/>
        <v>99491.039225490327</v>
      </c>
      <c r="N8" s="73">
        <f t="shared" si="5"/>
        <v>7.2009417389199371</v>
      </c>
      <c r="O8" s="73">
        <f t="shared" si="6"/>
        <v>85790.811315293948</v>
      </c>
      <c r="P8" s="73">
        <f t="shared" si="7"/>
        <v>2933395.0912264329</v>
      </c>
      <c r="Q8" s="73">
        <f t="shared" si="10"/>
        <v>99487.438754620875</v>
      </c>
      <c r="R8" s="73">
        <f>SUM(Q8:$Q$102)</f>
        <v>7461184.9966495782</v>
      </c>
      <c r="S8" s="73">
        <f t="shared" si="8"/>
        <v>74.993537656584934</v>
      </c>
    </row>
    <row r="9" spans="1:23" ht="15" x14ac:dyDescent="0.25">
      <c r="A9" s="77">
        <v>7</v>
      </c>
      <c r="B9" s="65">
        <v>25628</v>
      </c>
      <c r="C9" s="65">
        <v>24608</v>
      </c>
      <c r="D9" s="65">
        <v>50236</v>
      </c>
      <c r="E9" s="130">
        <v>7.0794070452881214E-5</v>
      </c>
      <c r="F9" s="199">
        <v>5.7709416996306082E-5</v>
      </c>
      <c r="G9" s="75">
        <f t="shared" si="0"/>
        <v>1.4201133334451002</v>
      </c>
      <c r="H9" s="75">
        <f t="shared" si="1"/>
        <v>1.8143104375664398</v>
      </c>
      <c r="I9" s="75">
        <f t="shared" si="2"/>
        <v>3.23442377101154</v>
      </c>
      <c r="J9" s="73">
        <f t="shared" si="3"/>
        <v>6.4384580201678882E-5</v>
      </c>
      <c r="K9" s="73">
        <f t="shared" si="4"/>
        <v>6.4382507559135327E-5</v>
      </c>
      <c r="L9" s="73">
        <f t="shared" ref="L9:L72" si="11">((105*K9+90*(K8+K10)+45*(K7+K11)-30*(K6+K12))/315)</f>
        <v>6.5136970808275072E-5</v>
      </c>
      <c r="M9" s="73">
        <f>M8*(1-L8)</f>
        <v>99483.838283751407</v>
      </c>
      <c r="N9" s="73">
        <f t="shared" si="5"/>
        <v>6.4800758701749146</v>
      </c>
      <c r="O9" s="73">
        <f t="shared" si="6"/>
        <v>83692.294600780995</v>
      </c>
      <c r="P9" s="73">
        <f t="shared" si="7"/>
        <v>2847604.2799111395</v>
      </c>
      <c r="Q9" s="73">
        <f t="shared" si="10"/>
        <v>99480.59824581632</v>
      </c>
      <c r="R9" s="73">
        <f>SUM(Q9:$Q$102)</f>
        <v>7361697.5578949582</v>
      </c>
      <c r="S9" s="73">
        <f t="shared" si="8"/>
        <v>73.998929724621775</v>
      </c>
    </row>
    <row r="10" spans="1:23" ht="15" x14ac:dyDescent="0.25">
      <c r="A10" s="77">
        <v>8</v>
      </c>
      <c r="B10" s="65">
        <v>26163</v>
      </c>
      <c r="C10" s="65">
        <v>25114</v>
      </c>
      <c r="D10" s="65">
        <v>51277</v>
      </c>
      <c r="E10" s="130">
        <v>7.1567678142074831E-5</v>
      </c>
      <c r="F10" s="199">
        <v>5.8603621537614786E-5</v>
      </c>
      <c r="G10" s="75">
        <f t="shared" si="0"/>
        <v>1.4717713512956578</v>
      </c>
      <c r="H10" s="75">
        <f t="shared" si="1"/>
        <v>1.8724251632311038</v>
      </c>
      <c r="I10" s="75">
        <f t="shared" si="2"/>
        <v>3.3441965145267618</v>
      </c>
      <c r="J10" s="73">
        <f t="shared" si="3"/>
        <v>6.5218256031490955E-5</v>
      </c>
      <c r="K10" s="73">
        <f t="shared" si="4"/>
        <v>6.5216129367273723E-5</v>
      </c>
      <c r="L10" s="73">
        <f t="shared" si="11"/>
        <v>6.6038769202282307E-5</v>
      </c>
      <c r="M10" s="73">
        <f t="shared" ref="M10:M73" si="12">M9*(1-L9)</f>
        <v>99477.358207881232</v>
      </c>
      <c r="N10" s="73">
        <f t="shared" si="5"/>
        <v>6.5693622995459009</v>
      </c>
      <c r="O10" s="73">
        <f t="shared" si="6"/>
        <v>81645.70062266411</v>
      </c>
      <c r="P10" s="73">
        <f t="shared" si="7"/>
        <v>2763911.9853103585</v>
      </c>
      <c r="Q10" s="73">
        <f t="shared" si="10"/>
        <v>99474.073526731459</v>
      </c>
      <c r="R10" s="73">
        <f>SUM(Q10:$Q$102)</f>
        <v>7262216.9596491419</v>
      </c>
      <c r="S10" s="73">
        <f t="shared" si="8"/>
        <v>73.003717534125087</v>
      </c>
    </row>
    <row r="11" spans="1:23" ht="15" x14ac:dyDescent="0.25">
      <c r="A11" s="77">
        <v>9</v>
      </c>
      <c r="B11" s="65">
        <v>26702</v>
      </c>
      <c r="C11" s="65">
        <v>25635</v>
      </c>
      <c r="D11" s="65">
        <v>52337</v>
      </c>
      <c r="E11" s="130">
        <v>7.8132643935547913E-5</v>
      </c>
      <c r="F11" s="199">
        <v>6.9122386892186941E-5</v>
      </c>
      <c r="G11" s="75">
        <f t="shared" si="0"/>
        <v>1.7719523879812122</v>
      </c>
      <c r="H11" s="75">
        <f t="shared" si="1"/>
        <v>2.0862978583670002</v>
      </c>
      <c r="I11" s="75">
        <f t="shared" si="2"/>
        <v>3.8582502463482125</v>
      </c>
      <c r="J11" s="73">
        <f t="shared" si="3"/>
        <v>7.3719361949447089E-5</v>
      </c>
      <c r="K11" s="73">
        <f t="shared" si="4"/>
        <v>7.3716644743981874E-5</v>
      </c>
      <c r="L11" s="73">
        <f t="shared" si="11"/>
        <v>7.3261999721204355E-5</v>
      </c>
      <c r="M11" s="73">
        <f t="shared" si="12"/>
        <v>99470.788845581686</v>
      </c>
      <c r="N11" s="73">
        <f t="shared" si="5"/>
        <v>7.2874289046740159</v>
      </c>
      <c r="O11" s="73">
        <f t="shared" si="6"/>
        <v>79649.081796179846</v>
      </c>
      <c r="P11" s="73">
        <f t="shared" si="7"/>
        <v>2682266.2846876946</v>
      </c>
      <c r="Q11" s="73">
        <f t="shared" si="10"/>
        <v>99467.145131129349</v>
      </c>
      <c r="R11" s="73">
        <f>SUM(Q11:$Q$102)</f>
        <v>7162742.8861224093</v>
      </c>
      <c r="S11" s="73">
        <f t="shared" si="8"/>
        <v>72.008505906611859</v>
      </c>
    </row>
    <row r="12" spans="1:23" ht="15" x14ac:dyDescent="0.25">
      <c r="A12" s="77">
        <v>10</v>
      </c>
      <c r="B12" s="65">
        <v>27265</v>
      </c>
      <c r="C12" s="65">
        <v>26158</v>
      </c>
      <c r="D12" s="65">
        <v>53423</v>
      </c>
      <c r="E12" s="130">
        <v>8.3729435077169683E-5</v>
      </c>
      <c r="F12" s="199">
        <v>8.6677219693785093E-5</v>
      </c>
      <c r="G12" s="75">
        <f t="shared" si="0"/>
        <v>2.2673027127500305</v>
      </c>
      <c r="H12" s="75">
        <f t="shared" si="1"/>
        <v>2.2828830473790314</v>
      </c>
      <c r="I12" s="75">
        <f t="shared" si="2"/>
        <v>4.5501857601290618</v>
      </c>
      <c r="J12" s="73">
        <f t="shared" si="3"/>
        <v>8.5172786255527797E-5</v>
      </c>
      <c r="K12" s="73">
        <f t="shared" si="4"/>
        <v>8.5169159156794905E-5</v>
      </c>
      <c r="L12" s="73">
        <f t="shared" si="11"/>
        <v>8.4483662168241148E-5</v>
      </c>
      <c r="M12" s="73">
        <f t="shared" si="12"/>
        <v>99463.501416677012</v>
      </c>
      <c r="N12" s="73">
        <f t="shared" si="5"/>
        <v>8.403040851757396</v>
      </c>
      <c r="O12" s="73">
        <f t="shared" si="6"/>
        <v>77700.728336752683</v>
      </c>
      <c r="P12" s="73">
        <f t="shared" si="7"/>
        <v>2602617.2028915151</v>
      </c>
      <c r="Q12" s="73">
        <f t="shared" si="10"/>
        <v>99459.299896251134</v>
      </c>
      <c r="R12" s="73">
        <f>SUM(Q12:$Q$102)</f>
        <v>7063275.7409912795</v>
      </c>
      <c r="S12" s="73">
        <f t="shared" si="8"/>
        <v>71.013745146588846</v>
      </c>
    </row>
    <row r="13" spans="1:23" ht="15" x14ac:dyDescent="0.25">
      <c r="A13" s="77">
        <v>11</v>
      </c>
      <c r="B13" s="65">
        <v>27834</v>
      </c>
      <c r="C13" s="65">
        <v>26692</v>
      </c>
      <c r="D13" s="65">
        <v>54526</v>
      </c>
      <c r="E13" s="130">
        <v>8.8895623113022777E-5</v>
      </c>
      <c r="F13" s="199">
        <v>1.054542150966379E-4</v>
      </c>
      <c r="G13" s="75">
        <f t="shared" si="0"/>
        <v>2.8147839093594587</v>
      </c>
      <c r="H13" s="75">
        <f t="shared" si="1"/>
        <v>2.4743207737278761</v>
      </c>
      <c r="I13" s="75">
        <f t="shared" si="2"/>
        <v>5.2891046830873343</v>
      </c>
      <c r="J13" s="73">
        <f t="shared" si="3"/>
        <v>9.7001516397449556E-5</v>
      </c>
      <c r="K13" s="73">
        <f t="shared" si="4"/>
        <v>9.699681190245002E-5</v>
      </c>
      <c r="L13" s="73">
        <f t="shared" si="11"/>
        <v>9.6756918075895153E-5</v>
      </c>
      <c r="M13" s="73">
        <f t="shared" si="12"/>
        <v>99455.098375825255</v>
      </c>
      <c r="N13" s="73">
        <f t="shared" si="5"/>
        <v>9.6229688057792373</v>
      </c>
      <c r="O13" s="73">
        <f t="shared" si="6"/>
        <v>75799.184287482596</v>
      </c>
      <c r="P13" s="73">
        <f t="shared" si="7"/>
        <v>2524916.4745547627</v>
      </c>
      <c r="Q13" s="73">
        <f t="shared" si="10"/>
        <v>99450.286891422365</v>
      </c>
      <c r="R13" s="73">
        <f>SUM(Q13:$Q$102)</f>
        <v>6963816.4410950281</v>
      </c>
      <c r="S13" s="73">
        <f t="shared" si="8"/>
        <v>70.019702909345639</v>
      </c>
    </row>
    <row r="14" spans="1:23" ht="15" x14ac:dyDescent="0.25">
      <c r="A14" s="77">
        <v>12</v>
      </c>
      <c r="B14" s="65">
        <v>28383</v>
      </c>
      <c r="C14" s="65">
        <v>27198</v>
      </c>
      <c r="D14" s="65">
        <v>55581</v>
      </c>
      <c r="E14" s="130">
        <v>9.9589671725227374E-5</v>
      </c>
      <c r="F14" s="199">
        <v>1.1800189706765711E-4</v>
      </c>
      <c r="G14" s="75">
        <f t="shared" si="0"/>
        <v>3.2094155964461382</v>
      </c>
      <c r="H14" s="75">
        <f t="shared" si="1"/>
        <v>2.8266536525771286</v>
      </c>
      <c r="I14" s="75">
        <f t="shared" si="2"/>
        <v>6.0360692490232672</v>
      </c>
      <c r="J14" s="73">
        <f t="shared" si="3"/>
        <v>1.0859950790779703E-4</v>
      </c>
      <c r="K14" s="73">
        <f t="shared" si="4"/>
        <v>1.0859361119475164E-4</v>
      </c>
      <c r="L14" s="73">
        <f t="shared" si="11"/>
        <v>1.0837905001508703E-4</v>
      </c>
      <c r="M14" s="73">
        <f t="shared" si="12"/>
        <v>99445.475407019476</v>
      </c>
      <c r="N14" s="73">
        <f t="shared" si="5"/>
        <v>10.777806152909761</v>
      </c>
      <c r="O14" s="73">
        <f t="shared" si="6"/>
        <v>73943.268480017839</v>
      </c>
      <c r="P14" s="73">
        <f t="shared" si="7"/>
        <v>2449117.2902672798</v>
      </c>
      <c r="Q14" s="73">
        <f t="shared" si="10"/>
        <v>99440.086503943021</v>
      </c>
      <c r="R14" s="73">
        <f>SUM(Q14:$Q$102)</f>
        <v>6864366.1542036049</v>
      </c>
      <c r="S14" s="73">
        <f t="shared" si="8"/>
        <v>69.026430072444256</v>
      </c>
    </row>
    <row r="15" spans="1:23" ht="15" x14ac:dyDescent="0.25">
      <c r="A15" s="77">
        <v>13</v>
      </c>
      <c r="B15" s="65">
        <v>28896</v>
      </c>
      <c r="C15" s="65">
        <v>27679</v>
      </c>
      <c r="D15" s="65">
        <v>56575</v>
      </c>
      <c r="E15" s="130">
        <v>1.1804117308668362E-4</v>
      </c>
      <c r="F15" s="199">
        <v>1.2100910394123902E-4</v>
      </c>
      <c r="G15" s="75">
        <f t="shared" si="0"/>
        <v>3.3494109879895548</v>
      </c>
      <c r="H15" s="75">
        <f t="shared" si="1"/>
        <v>3.4109177375128099</v>
      </c>
      <c r="I15" s="75">
        <f t="shared" si="2"/>
        <v>6.7603287255023652</v>
      </c>
      <c r="J15" s="73">
        <f t="shared" si="3"/>
        <v>1.1949321653561405E-4</v>
      </c>
      <c r="K15" s="73">
        <f t="shared" si="4"/>
        <v>1.1948607750544848E-4</v>
      </c>
      <c r="L15" s="73">
        <f t="shared" si="11"/>
        <v>1.1874981243710701E-4</v>
      </c>
      <c r="M15" s="73">
        <f t="shared" si="12"/>
        <v>99434.697600866566</v>
      </c>
      <c r="N15" s="73">
        <f t="shared" si="5"/>
        <v>11.807851689838571</v>
      </c>
      <c r="O15" s="73">
        <f t="shared" si="6"/>
        <v>72131.95568665849</v>
      </c>
      <c r="P15" s="73">
        <f t="shared" si="7"/>
        <v>2375174.0217872621</v>
      </c>
      <c r="Q15" s="73">
        <f t="shared" si="10"/>
        <v>99428.793675021647</v>
      </c>
      <c r="R15" s="73">
        <f>SUM(Q15:$Q$102)</f>
        <v>6764926.0676996633</v>
      </c>
      <c r="S15" s="73">
        <f t="shared" si="8"/>
        <v>68.0338577068364</v>
      </c>
    </row>
    <row r="16" spans="1:23" ht="15" x14ac:dyDescent="0.25">
      <c r="A16" s="77">
        <v>14</v>
      </c>
      <c r="B16" s="65">
        <v>29430</v>
      </c>
      <c r="C16" s="65">
        <v>28190</v>
      </c>
      <c r="D16" s="65">
        <v>57620</v>
      </c>
      <c r="E16" s="130">
        <v>1.4026114469554602E-4</v>
      </c>
      <c r="F16" s="199">
        <v>1.1811392453417894E-4</v>
      </c>
      <c r="G16" s="75">
        <f t="shared" si="0"/>
        <v>3.3296315326185044</v>
      </c>
      <c r="H16" s="75">
        <f t="shared" si="1"/>
        <v>4.1278854883899196</v>
      </c>
      <c r="I16" s="75">
        <f t="shared" si="2"/>
        <v>7.4575170210084245</v>
      </c>
      <c r="J16" s="73">
        <f t="shared" si="3"/>
        <v>1.2942584208622742E-4</v>
      </c>
      <c r="K16" s="73">
        <f t="shared" si="4"/>
        <v>1.2941746692318734E-4</v>
      </c>
      <c r="L16" s="73">
        <f t="shared" si="11"/>
        <v>1.2821583800318566E-4</v>
      </c>
      <c r="M16" s="73">
        <f t="shared" si="12"/>
        <v>99422.889749176727</v>
      </c>
      <c r="N16" s="73">
        <f t="shared" si="5"/>
        <v>12.74758912588004</v>
      </c>
      <c r="O16" s="73">
        <f t="shared" si="6"/>
        <v>70364.282956536583</v>
      </c>
      <c r="P16" s="73">
        <f t="shared" si="7"/>
        <v>2303042.066100603</v>
      </c>
      <c r="Q16" s="73">
        <f t="shared" si="10"/>
        <v>99416.515954613787</v>
      </c>
      <c r="R16" s="73">
        <f>SUM(Q16:$Q$102)</f>
        <v>6665497.274024643</v>
      </c>
      <c r="S16" s="73">
        <f t="shared" si="8"/>
        <v>67.041878292215273</v>
      </c>
    </row>
    <row r="17" spans="1:19" ht="15" x14ac:dyDescent="0.25">
      <c r="A17" s="77">
        <v>15</v>
      </c>
      <c r="B17" s="65">
        <v>29905</v>
      </c>
      <c r="C17" s="65">
        <v>28636</v>
      </c>
      <c r="D17" s="65">
        <v>58541</v>
      </c>
      <c r="E17" s="130">
        <v>1.6257962715373529E-4</v>
      </c>
      <c r="F17" s="199">
        <v>1.158459963787263E-4</v>
      </c>
      <c r="G17" s="75">
        <f t="shared" si="0"/>
        <v>3.3173659523012065</v>
      </c>
      <c r="H17" s="75">
        <f t="shared" si="1"/>
        <v>4.861943750032454</v>
      </c>
      <c r="I17" s="75">
        <f t="shared" si="2"/>
        <v>8.1793097023336614</v>
      </c>
      <c r="J17" s="73">
        <f t="shared" si="3"/>
        <v>1.397193369148744E-4</v>
      </c>
      <c r="K17" s="73">
        <f t="shared" si="4"/>
        <v>1.3970957662290395E-4</v>
      </c>
      <c r="L17" s="73">
        <f t="shared" si="11"/>
        <v>1.3909001137565484E-4</v>
      </c>
      <c r="M17" s="73">
        <f t="shared" si="12"/>
        <v>99410.142160050847</v>
      </c>
      <c r="N17" s="73">
        <f t="shared" si="5"/>
        <v>13.826957803903497</v>
      </c>
      <c r="O17" s="73">
        <f t="shared" si="6"/>
        <v>68639.279161982282</v>
      </c>
      <c r="P17" s="73">
        <f t="shared" si="7"/>
        <v>2232677.7831440661</v>
      </c>
      <c r="Q17" s="73">
        <f t="shared" si="10"/>
        <v>99403.228681148903</v>
      </c>
      <c r="R17" s="73">
        <f>SUM(Q17:$Q$102)</f>
        <v>6566080.7580700293</v>
      </c>
      <c r="S17" s="73">
        <f t="shared" si="8"/>
        <v>66.050411108945056</v>
      </c>
    </row>
    <row r="18" spans="1:19" ht="15" x14ac:dyDescent="0.25">
      <c r="A18" s="77">
        <v>16</v>
      </c>
      <c r="B18" s="65">
        <v>30156</v>
      </c>
      <c r="C18" s="65">
        <v>28865</v>
      </c>
      <c r="D18" s="65">
        <v>59021</v>
      </c>
      <c r="E18" s="130">
        <v>1.9034438476121037E-4</v>
      </c>
      <c r="F18" s="199">
        <v>1.1861453018953367E-4</v>
      </c>
      <c r="G18" s="75">
        <f t="shared" si="0"/>
        <v>3.4238084139208893</v>
      </c>
      <c r="H18" s="75">
        <f t="shared" si="1"/>
        <v>5.7400252668590594</v>
      </c>
      <c r="I18" s="75">
        <f t="shared" si="2"/>
        <v>9.1638336807799483</v>
      </c>
      <c r="J18" s="73">
        <f t="shared" si="3"/>
        <v>1.5526395148811353E-4</v>
      </c>
      <c r="K18" s="73">
        <f t="shared" si="4"/>
        <v>1.5525189866449907E-4</v>
      </c>
      <c r="L18" s="73">
        <f t="shared" si="11"/>
        <v>1.563952746779282E-4</v>
      </c>
      <c r="M18" s="73">
        <f t="shared" si="12"/>
        <v>99396.315202246944</v>
      </c>
      <c r="N18" s="73">
        <f t="shared" si="5"/>
        <v>15.545114018023014</v>
      </c>
      <c r="O18" s="73">
        <f t="shared" si="6"/>
        <v>66955.836218402736</v>
      </c>
      <c r="P18" s="73">
        <f t="shared" si="7"/>
        <v>2164038.5039820834</v>
      </c>
      <c r="Q18" s="73">
        <f t="shared" si="10"/>
        <v>99388.542645237932</v>
      </c>
      <c r="R18" s="73">
        <f>SUM(Q18:$Q$102)</f>
        <v>6466677.5293888804</v>
      </c>
      <c r="S18" s="73">
        <f t="shared" si="8"/>
        <v>65.059529784688593</v>
      </c>
    </row>
    <row r="19" spans="1:19" ht="15" x14ac:dyDescent="0.25">
      <c r="A19" s="77">
        <v>17</v>
      </c>
      <c r="B19" s="65">
        <v>30413</v>
      </c>
      <c r="C19" s="65">
        <v>29109</v>
      </c>
      <c r="D19" s="65">
        <v>59522</v>
      </c>
      <c r="E19" s="130">
        <v>2.3667352721532599E-4</v>
      </c>
      <c r="F19" s="199">
        <v>1.270652017998212E-4</v>
      </c>
      <c r="G19" s="75">
        <f t="shared" si="0"/>
        <v>3.6987409591909954</v>
      </c>
      <c r="H19" s="75">
        <f t="shared" si="1"/>
        <v>7.197951983199709</v>
      </c>
      <c r="I19" s="75">
        <f t="shared" si="2"/>
        <v>10.896692942390704</v>
      </c>
      <c r="J19" s="73">
        <f t="shared" si="3"/>
        <v>1.8307000676036933E-4</v>
      </c>
      <c r="K19" s="73">
        <f t="shared" si="4"/>
        <v>1.8305325046918952E-4</v>
      </c>
      <c r="L19" s="73">
        <f t="shared" si="11"/>
        <v>1.8638004106406143E-4</v>
      </c>
      <c r="M19" s="73">
        <f t="shared" si="12"/>
        <v>99380.770088228921</v>
      </c>
      <c r="N19" s="73">
        <f t="shared" si="5"/>
        <v>18.522592010020162</v>
      </c>
      <c r="O19" s="73">
        <f t="shared" si="6"/>
        <v>65312.550870249841</v>
      </c>
      <c r="P19" s="73">
        <f t="shared" si="7"/>
        <v>2097082.6677636809</v>
      </c>
      <c r="Q19" s="73">
        <f t="shared" si="10"/>
        <v>99371.508792223904</v>
      </c>
      <c r="R19" s="73">
        <f>SUM(Q19:$Q$102)</f>
        <v>6367288.9867436439</v>
      </c>
      <c r="S19" s="73">
        <f t="shared" si="8"/>
        <v>64.069628169422003</v>
      </c>
    </row>
    <row r="20" spans="1:19" ht="15" x14ac:dyDescent="0.25">
      <c r="A20" s="77">
        <v>18</v>
      </c>
      <c r="B20" s="65">
        <v>30684</v>
      </c>
      <c r="C20" s="65">
        <v>29391</v>
      </c>
      <c r="D20" s="65">
        <v>60075</v>
      </c>
      <c r="E20" s="130">
        <v>3.1337441339972249E-4</v>
      </c>
      <c r="F20" s="199">
        <v>1.384360063305836E-4</v>
      </c>
      <c r="G20" s="75">
        <f t="shared" si="0"/>
        <v>4.0687726620621829</v>
      </c>
      <c r="H20" s="75">
        <f t="shared" si="1"/>
        <v>9.6155805007570851</v>
      </c>
      <c r="I20" s="75">
        <f t="shared" si="2"/>
        <v>13.684353162819267</v>
      </c>
      <c r="J20" s="73">
        <f t="shared" si="3"/>
        <v>2.2778781794122792E-4</v>
      </c>
      <c r="K20" s="73">
        <f t="shared" si="4"/>
        <v>2.2776187626605271E-4</v>
      </c>
      <c r="L20" s="73">
        <f t="shared" si="11"/>
        <v>2.3166171811823361E-4</v>
      </c>
      <c r="M20" s="73">
        <f t="shared" si="12"/>
        <v>99362.247496218901</v>
      </c>
      <c r="N20" s="73">
        <f t="shared" si="5"/>
        <v>23.018428971074172</v>
      </c>
      <c r="O20" s="73">
        <f t="shared" si="6"/>
        <v>63707.685770084528</v>
      </c>
      <c r="P20" s="73">
        <f t="shared" si="7"/>
        <v>2031770.1168934312</v>
      </c>
      <c r="Q20" s="73">
        <f t="shared" si="10"/>
        <v>99350.738281733356</v>
      </c>
      <c r="R20" s="73">
        <f>SUM(Q20:$Q$102)</f>
        <v>6267917.4779514186</v>
      </c>
      <c r="S20" s="73">
        <f t="shared" si="8"/>
        <v>63.0814784879935</v>
      </c>
    </row>
    <row r="21" spans="1:19" ht="15" x14ac:dyDescent="0.25">
      <c r="A21" s="77">
        <v>19</v>
      </c>
      <c r="B21" s="65">
        <v>31005</v>
      </c>
      <c r="C21" s="65">
        <v>29726</v>
      </c>
      <c r="D21" s="65">
        <v>60731</v>
      </c>
      <c r="E21" s="130">
        <v>4.1782649941820877E-4</v>
      </c>
      <c r="F21" s="199">
        <v>1.4818181905456307E-4</v>
      </c>
      <c r="G21" s="75">
        <f t="shared" si="0"/>
        <v>4.4048527532159421</v>
      </c>
      <c r="H21" s="75">
        <f t="shared" si="1"/>
        <v>12.954710614461563</v>
      </c>
      <c r="I21" s="75">
        <f t="shared" si="2"/>
        <v>17.359563367677506</v>
      </c>
      <c r="J21" s="73">
        <f t="shared" si="3"/>
        <v>2.8584352913137449E-4</v>
      </c>
      <c r="K21" s="73">
        <f t="shared" si="4"/>
        <v>2.8580267976219265E-4</v>
      </c>
      <c r="L21" s="73">
        <f t="shared" si="11"/>
        <v>2.8617097220263153E-4</v>
      </c>
      <c r="M21" s="73">
        <f t="shared" si="12"/>
        <v>99339.229067247827</v>
      </c>
      <c r="N21" s="73">
        <f t="shared" si="5"/>
        <v>28.428003760040156</v>
      </c>
      <c r="O21" s="73">
        <f t="shared" si="6"/>
        <v>62139.441110382148</v>
      </c>
      <c r="P21" s="73">
        <f t="shared" si="7"/>
        <v>1968062.4311233466</v>
      </c>
      <c r="Q21" s="73">
        <f t="shared" si="10"/>
        <v>99325.015065367799</v>
      </c>
      <c r="R21" s="73">
        <f>SUM(Q21:$Q$102)</f>
        <v>6168566.7396696862</v>
      </c>
      <c r="S21" s="73">
        <f t="shared" si="8"/>
        <v>62.095979580170351</v>
      </c>
    </row>
    <row r="22" spans="1:19" ht="15" x14ac:dyDescent="0.25">
      <c r="A22" s="77">
        <v>20</v>
      </c>
      <c r="B22" s="65">
        <v>31301</v>
      </c>
      <c r="C22" s="65">
        <v>30027</v>
      </c>
      <c r="D22" s="65">
        <v>61328</v>
      </c>
      <c r="E22" s="130">
        <v>5.2245091703084421E-4</v>
      </c>
      <c r="F22" s="199">
        <v>1.531709128910841E-4</v>
      </c>
      <c r="G22" s="75">
        <f t="shared" si="0"/>
        <v>4.5992630013805824</v>
      </c>
      <c r="H22" s="75">
        <f t="shared" si="1"/>
        <v>16.353236153982454</v>
      </c>
      <c r="I22" s="75">
        <f t="shared" si="2"/>
        <v>20.952499155363036</v>
      </c>
      <c r="J22" s="73">
        <f t="shared" si="3"/>
        <v>3.4164654244982776E-4</v>
      </c>
      <c r="K22" s="73">
        <f t="shared" si="4"/>
        <v>3.4158818791563128E-4</v>
      </c>
      <c r="L22" s="73">
        <f t="shared" si="11"/>
        <v>3.3590753623621454E-4</v>
      </c>
      <c r="M22" s="73">
        <f t="shared" si="12"/>
        <v>99310.801063487786</v>
      </c>
      <c r="N22" s="73">
        <f t="shared" si="5"/>
        <v>33.359246506879572</v>
      </c>
      <c r="O22" s="73">
        <f t="shared" si="6"/>
        <v>60606.496201080445</v>
      </c>
      <c r="P22" s="73">
        <f t="shared" si="7"/>
        <v>1905922.9900129645</v>
      </c>
      <c r="Q22" s="73">
        <f t="shared" si="10"/>
        <v>99294.121440234347</v>
      </c>
      <c r="R22" s="73">
        <f>SUM(Q22:$Q$102)</f>
        <v>6069241.7246043179</v>
      </c>
      <c r="S22" s="73">
        <f t="shared" si="8"/>
        <v>61.113611607304932</v>
      </c>
    </row>
    <row r="23" spans="1:19" ht="15" x14ac:dyDescent="0.25">
      <c r="A23" s="77">
        <v>21</v>
      </c>
      <c r="B23" s="65">
        <v>31713</v>
      </c>
      <c r="C23" s="65">
        <v>30545</v>
      </c>
      <c r="D23" s="65">
        <v>62258</v>
      </c>
      <c r="E23" s="130">
        <v>5.9155047445192017E-4</v>
      </c>
      <c r="F23" s="199">
        <v>1.5405766285584777E-4</v>
      </c>
      <c r="G23" s="75">
        <f t="shared" si="0"/>
        <v>4.7056913119318704</v>
      </c>
      <c r="H23" s="75">
        <f t="shared" si="1"/>
        <v>18.759840196293744</v>
      </c>
      <c r="I23" s="75">
        <f t="shared" si="2"/>
        <v>23.465531508225617</v>
      </c>
      <c r="J23" s="73">
        <f t="shared" si="3"/>
        <v>3.7690789148744929E-4</v>
      </c>
      <c r="K23" s="73">
        <f t="shared" si="4"/>
        <v>3.7683687063116977E-4</v>
      </c>
      <c r="L23" s="73">
        <f t="shared" si="11"/>
        <v>3.7128502584044779E-4</v>
      </c>
      <c r="M23" s="73">
        <f t="shared" si="12"/>
        <v>99277.441816980907</v>
      </c>
      <c r="N23" s="73">
        <f t="shared" si="5"/>
        <v>36.860227550394484</v>
      </c>
      <c r="O23" s="73">
        <f t="shared" si="6"/>
        <v>59108.427338791844</v>
      </c>
      <c r="P23" s="73">
        <f t="shared" si="7"/>
        <v>1845316.4938118837</v>
      </c>
      <c r="Q23" s="73">
        <f t="shared" si="10"/>
        <v>99259.011703205702</v>
      </c>
      <c r="R23" s="73">
        <f>SUM(Q23:$Q$102)</f>
        <v>5969947.6031640843</v>
      </c>
      <c r="S23" s="73">
        <f t="shared" si="8"/>
        <v>60.133979017809004</v>
      </c>
    </row>
    <row r="24" spans="1:19" ht="15" x14ac:dyDescent="0.25">
      <c r="A24" s="77">
        <v>22</v>
      </c>
      <c r="B24" s="65">
        <v>30111</v>
      </c>
      <c r="C24" s="65">
        <v>29517</v>
      </c>
      <c r="D24" s="65">
        <v>59628</v>
      </c>
      <c r="E24" s="130">
        <v>6.1756839477497083E-4</v>
      </c>
      <c r="F24" s="199">
        <v>1.5426224998107385E-4</v>
      </c>
      <c r="G24" s="75">
        <f t="shared" si="0"/>
        <v>4.553358832691357</v>
      </c>
      <c r="H24" s="75">
        <f t="shared" si="1"/>
        <v>18.595601935069148</v>
      </c>
      <c r="I24" s="75">
        <f t="shared" si="2"/>
        <v>23.148960767760506</v>
      </c>
      <c r="J24" s="73">
        <f t="shared" si="3"/>
        <v>3.8822299536728564E-4</v>
      </c>
      <c r="K24" s="73">
        <f t="shared" si="4"/>
        <v>3.8814764657113532E-4</v>
      </c>
      <c r="L24" s="73">
        <f t="shared" si="11"/>
        <v>3.8949225748367383E-4</v>
      </c>
      <c r="M24" s="73">
        <f t="shared" si="12"/>
        <v>99240.581589430512</v>
      </c>
      <c r="N24" s="73">
        <f t="shared" si="5"/>
        <v>38.65343815725646</v>
      </c>
      <c r="O24" s="73">
        <f t="shared" si="6"/>
        <v>57645.34757543412</v>
      </c>
      <c r="P24" s="73">
        <f t="shared" si="7"/>
        <v>1786208.066473092</v>
      </c>
      <c r="Q24" s="73">
        <f t="shared" si="10"/>
        <v>99221.254870351884</v>
      </c>
      <c r="R24" s="73">
        <f>SUM(Q24:$Q$102)</f>
        <v>5870688.5914608799</v>
      </c>
      <c r="S24" s="73">
        <f t="shared" si="8"/>
        <v>59.156128445000263</v>
      </c>
    </row>
    <row r="25" spans="1:19" ht="15" x14ac:dyDescent="0.25">
      <c r="A25" s="77">
        <v>23</v>
      </c>
      <c r="B25" s="65">
        <v>31869</v>
      </c>
      <c r="C25" s="65">
        <v>30103</v>
      </c>
      <c r="D25" s="65">
        <v>61972</v>
      </c>
      <c r="E25" s="130">
        <v>6.2414500140963033E-4</v>
      </c>
      <c r="F25" s="199">
        <v>1.5722559862361624E-4</v>
      </c>
      <c r="G25" s="75">
        <f t="shared" si="0"/>
        <v>4.7329621953667198</v>
      </c>
      <c r="H25" s="75">
        <f t="shared" si="1"/>
        <v>19.89087704992351</v>
      </c>
      <c r="I25" s="75">
        <f t="shared" si="2"/>
        <v>24.623839245290231</v>
      </c>
      <c r="J25" s="73">
        <f t="shared" si="3"/>
        <v>3.9733814053589088E-4</v>
      </c>
      <c r="K25" s="73">
        <f t="shared" si="4"/>
        <v>3.9725921219113669E-4</v>
      </c>
      <c r="L25" s="73">
        <f t="shared" si="11"/>
        <v>3.9837846288109669E-4</v>
      </c>
      <c r="M25" s="73">
        <f t="shared" si="12"/>
        <v>99201.928151273256</v>
      </c>
      <c r="N25" s="73">
        <f t="shared" si="5"/>
        <v>39.519911651746952</v>
      </c>
      <c r="O25" s="73">
        <f t="shared" si="6"/>
        <v>56217.458691583954</v>
      </c>
      <c r="P25" s="73">
        <f t="shared" si="7"/>
        <v>1728562.7188976579</v>
      </c>
      <c r="Q25" s="73">
        <f t="shared" si="10"/>
        <v>99182.16819544739</v>
      </c>
      <c r="R25" s="73">
        <f>SUM(Q25:$Q$102)</f>
        <v>5771467.3365905266</v>
      </c>
      <c r="S25" s="73">
        <f t="shared" si="8"/>
        <v>58.178983454732879</v>
      </c>
    </row>
    <row r="26" spans="1:19" ht="15" x14ac:dyDescent="0.25">
      <c r="A26" s="77">
        <v>24</v>
      </c>
      <c r="B26" s="65">
        <v>30537</v>
      </c>
      <c r="C26" s="65">
        <v>29140</v>
      </c>
      <c r="D26" s="65">
        <v>59677</v>
      </c>
      <c r="E26" s="130">
        <v>6.3726861211994108E-4</v>
      </c>
      <c r="F26" s="199">
        <v>1.6478561480272831E-4</v>
      </c>
      <c r="G26" s="75">
        <f t="shared" si="0"/>
        <v>4.801852815351503</v>
      </c>
      <c r="H26" s="75">
        <f t="shared" si="1"/>
        <v>19.460271608306641</v>
      </c>
      <c r="I26" s="75">
        <f t="shared" si="2"/>
        <v>24.262124423658143</v>
      </c>
      <c r="J26" s="73">
        <f t="shared" si="3"/>
        <v>4.0655737425906367E-4</v>
      </c>
      <c r="K26" s="73">
        <f t="shared" si="4"/>
        <v>4.0647474100863334E-4</v>
      </c>
      <c r="L26" s="73">
        <f t="shared" si="11"/>
        <v>4.0980193128323369E-4</v>
      </c>
      <c r="M26" s="73">
        <f t="shared" si="12"/>
        <v>99162.408239621509</v>
      </c>
      <c r="N26" s="73">
        <f t="shared" si="5"/>
        <v>40.636946407292271</v>
      </c>
      <c r="O26" s="73">
        <f t="shared" si="6"/>
        <v>54824.45157736908</v>
      </c>
      <c r="P26" s="73">
        <f t="shared" si="7"/>
        <v>1672345.2602060738</v>
      </c>
      <c r="Q26" s="73">
        <f t="shared" si="10"/>
        <v>99142.089766417863</v>
      </c>
      <c r="R26" s="73">
        <f>SUM(Q26:$Q$102)</f>
        <v>5672285.1683950797</v>
      </c>
      <c r="S26" s="73">
        <f t="shared" si="8"/>
        <v>57.201970677116442</v>
      </c>
    </row>
    <row r="27" spans="1:19" ht="15" x14ac:dyDescent="0.25">
      <c r="A27" s="77">
        <v>25</v>
      </c>
      <c r="B27" s="65">
        <v>29353</v>
      </c>
      <c r="C27" s="65">
        <v>28022</v>
      </c>
      <c r="D27" s="65">
        <v>57375</v>
      </c>
      <c r="E27" s="130">
        <v>6.666385978834565E-4</v>
      </c>
      <c r="F27" s="199">
        <v>1.7704241378465089E-4</v>
      </c>
      <c r="G27" s="75">
        <f t="shared" si="0"/>
        <v>4.9610825190734875</v>
      </c>
      <c r="H27" s="75">
        <f t="shared" si="1"/>
        <v>19.567842763673099</v>
      </c>
      <c r="I27" s="75">
        <f t="shared" si="2"/>
        <v>24.528925282746584</v>
      </c>
      <c r="J27" s="73">
        <f t="shared" si="3"/>
        <v>4.2751939490625853E-4</v>
      </c>
      <c r="K27" s="73">
        <f t="shared" si="4"/>
        <v>4.2742802151152226E-4</v>
      </c>
      <c r="L27" s="73">
        <f t="shared" si="11"/>
        <v>4.2980273705987902E-4</v>
      </c>
      <c r="M27" s="73">
        <f t="shared" si="12"/>
        <v>99121.771293214217</v>
      </c>
      <c r="N27" s="73">
        <f t="shared" si="5"/>
        <v>42.602808604046004</v>
      </c>
      <c r="O27" s="73">
        <f t="shared" si="6"/>
        <v>53465.350645103543</v>
      </c>
      <c r="P27" s="73">
        <f t="shared" si="7"/>
        <v>1617520.8086287046</v>
      </c>
      <c r="Q27" s="73">
        <f t="shared" si="10"/>
        <v>99100.469888912194</v>
      </c>
      <c r="R27" s="73">
        <f>SUM(Q27:$Q$102)</f>
        <v>5573143.0786286611</v>
      </c>
      <c r="S27" s="73">
        <f t="shared" si="8"/>
        <v>56.225216780505548</v>
      </c>
    </row>
    <row r="28" spans="1:19" ht="15" x14ac:dyDescent="0.25">
      <c r="A28" s="77">
        <v>26</v>
      </c>
      <c r="B28" s="65">
        <v>29401</v>
      </c>
      <c r="C28" s="65">
        <v>27853</v>
      </c>
      <c r="D28" s="65">
        <v>57254</v>
      </c>
      <c r="E28" s="130">
        <v>7.0570925535231319E-4</v>
      </c>
      <c r="F28" s="199">
        <v>1.9285189913532204E-4</v>
      </c>
      <c r="G28" s="75">
        <f t="shared" si="0"/>
        <v>5.3715039466161247</v>
      </c>
      <c r="H28" s="75">
        <f t="shared" si="1"/>
        <v>20.74855781661336</v>
      </c>
      <c r="I28" s="75">
        <f t="shared" si="2"/>
        <v>26.120061763229486</v>
      </c>
      <c r="J28" s="73">
        <f t="shared" si="3"/>
        <v>4.5621374512225325E-4</v>
      </c>
      <c r="K28" s="73">
        <f t="shared" si="4"/>
        <v>4.5610969545517577E-4</v>
      </c>
      <c r="L28" s="73">
        <f t="shared" si="11"/>
        <v>4.5511018435627823E-4</v>
      </c>
      <c r="M28" s="73">
        <f t="shared" si="12"/>
        <v>99079.168484610171</v>
      </c>
      <c r="N28" s="73">
        <f t="shared" si="5"/>
        <v>45.091938634897815</v>
      </c>
      <c r="O28" s="73">
        <f t="shared" si="6"/>
        <v>52138.898625422844</v>
      </c>
      <c r="P28" s="73">
        <f t="shared" si="7"/>
        <v>1564055.4579836011</v>
      </c>
      <c r="Q28" s="73">
        <f t="shared" si="10"/>
        <v>99056.622515292722</v>
      </c>
      <c r="R28" s="73">
        <f>SUM(Q28:$Q$102)</f>
        <v>5474042.6087397486</v>
      </c>
      <c r="S28" s="73">
        <f t="shared" si="8"/>
        <v>55.249177929768599</v>
      </c>
    </row>
    <row r="29" spans="1:19" ht="15" x14ac:dyDescent="0.25">
      <c r="A29" s="77">
        <v>27</v>
      </c>
      <c r="B29" s="65">
        <v>29871</v>
      </c>
      <c r="C29" s="65">
        <v>28145</v>
      </c>
      <c r="D29" s="65">
        <v>58016</v>
      </c>
      <c r="E29" s="130">
        <v>7.4069564456105599E-4</v>
      </c>
      <c r="F29" s="199">
        <v>2.1046788192158084E-4</v>
      </c>
      <c r="G29" s="75">
        <f t="shared" si="0"/>
        <v>5.9236185366828931</v>
      </c>
      <c r="H29" s="75">
        <f t="shared" si="1"/>
        <v>22.125319598683305</v>
      </c>
      <c r="I29" s="75">
        <f t="shared" si="2"/>
        <v>28.0489381353662</v>
      </c>
      <c r="J29" s="73">
        <f t="shared" si="3"/>
        <v>4.8346901088262205E-4</v>
      </c>
      <c r="K29" s="73">
        <f t="shared" si="4"/>
        <v>4.8335215857253644E-4</v>
      </c>
      <c r="L29" s="73">
        <f t="shared" si="11"/>
        <v>4.8104031342188769E-4</v>
      </c>
      <c r="M29" s="73">
        <f t="shared" si="12"/>
        <v>99034.076545975273</v>
      </c>
      <c r="N29" s="73">
        <f t="shared" si="5"/>
        <v>47.639383221117896</v>
      </c>
      <c r="O29" s="73">
        <f t="shared" si="6"/>
        <v>50844.067982104687</v>
      </c>
      <c r="P29" s="73">
        <f t="shared" si="7"/>
        <v>1511916.5593581784</v>
      </c>
      <c r="Q29" s="73">
        <f t="shared" si="10"/>
        <v>99010.256854364707</v>
      </c>
      <c r="R29" s="73">
        <f>SUM(Q29:$Q$102)</f>
        <v>5374985.9862244558</v>
      </c>
      <c r="S29" s="73">
        <f t="shared" si="8"/>
        <v>54.274106183331639</v>
      </c>
    </row>
    <row r="30" spans="1:19" ht="15" x14ac:dyDescent="0.25">
      <c r="A30" s="77">
        <v>28</v>
      </c>
      <c r="B30" s="65">
        <v>29775</v>
      </c>
      <c r="C30" s="65">
        <v>27964</v>
      </c>
      <c r="D30" s="65">
        <v>57739</v>
      </c>
      <c r="E30" s="130">
        <v>7.6251744268135641E-4</v>
      </c>
      <c r="F30" s="199">
        <v>2.2816008877277834E-4</v>
      </c>
      <c r="G30" s="75">
        <f t="shared" si="0"/>
        <v>6.3802687224419738</v>
      </c>
      <c r="H30" s="75">
        <f t="shared" si="1"/>
        <v>22.703956855837387</v>
      </c>
      <c r="I30" s="75">
        <f t="shared" si="2"/>
        <v>29.084225578279359</v>
      </c>
      <c r="J30" s="73">
        <f t="shared" si="3"/>
        <v>5.0371890019361887E-4</v>
      </c>
      <c r="K30" s="73">
        <f t="shared" si="4"/>
        <v>5.035920551273998E-4</v>
      </c>
      <c r="L30" s="73">
        <f t="shared" si="11"/>
        <v>5.0153428173807925E-4</v>
      </c>
      <c r="M30" s="73">
        <f t="shared" si="12"/>
        <v>98986.437162754155</v>
      </c>
      <c r="N30" s="73">
        <f t="shared" si="5"/>
        <v>49.645091664235224</v>
      </c>
      <c r="O30" s="73">
        <f t="shared" si="6"/>
        <v>49580.10725434823</v>
      </c>
      <c r="P30" s="73">
        <f t="shared" si="7"/>
        <v>1461072.491376074</v>
      </c>
      <c r="Q30" s="73">
        <f t="shared" si="10"/>
        <v>98961.614616922045</v>
      </c>
      <c r="R30" s="73">
        <f>SUM(Q30:$Q$102)</f>
        <v>5275975.7293700911</v>
      </c>
      <c r="S30" s="73">
        <f t="shared" si="8"/>
        <v>53.299986145529182</v>
      </c>
    </row>
    <row r="31" spans="1:19" ht="15" x14ac:dyDescent="0.25">
      <c r="A31" s="77">
        <v>29</v>
      </c>
      <c r="B31" s="65">
        <v>28738</v>
      </c>
      <c r="C31" s="65">
        <v>26893</v>
      </c>
      <c r="D31" s="65">
        <v>55631</v>
      </c>
      <c r="E31" s="130">
        <v>7.7387538787811834E-4</v>
      </c>
      <c r="F31" s="199">
        <v>2.4465851786599426E-4</v>
      </c>
      <c r="G31" s="75">
        <f t="shared" si="0"/>
        <v>6.5796015209701837</v>
      </c>
      <c r="H31" s="75">
        <f t="shared" si="1"/>
        <v>22.239630896841366</v>
      </c>
      <c r="I31" s="75">
        <f t="shared" si="2"/>
        <v>28.819232417811548</v>
      </c>
      <c r="J31" s="73">
        <f t="shared" si="3"/>
        <v>5.1804268155905065E-4</v>
      </c>
      <c r="K31" s="73">
        <f t="shared" si="4"/>
        <v>5.1790852061728287E-4</v>
      </c>
      <c r="L31" s="73">
        <f t="shared" si="11"/>
        <v>5.1771369518795911E-4</v>
      </c>
      <c r="M31" s="73">
        <f t="shared" si="12"/>
        <v>98936.79207108992</v>
      </c>
      <c r="N31" s="73">
        <f t="shared" si="5"/>
        <v>51.220932213167544</v>
      </c>
      <c r="O31" s="73">
        <f t="shared" si="6"/>
        <v>48346.576713041875</v>
      </c>
      <c r="P31" s="73">
        <f t="shared" si="7"/>
        <v>1411492.3841217258</v>
      </c>
      <c r="Q31" s="73">
        <f t="shared" si="10"/>
        <v>98911.181604983343</v>
      </c>
      <c r="R31" s="73">
        <f>SUM(Q31:$Q$102)</f>
        <v>5177014.1147531699</v>
      </c>
      <c r="S31" s="73">
        <f t="shared" si="8"/>
        <v>52.326480436451632</v>
      </c>
    </row>
    <row r="32" spans="1:19" ht="15" x14ac:dyDescent="0.25">
      <c r="A32" s="77">
        <v>30</v>
      </c>
      <c r="B32" s="65">
        <v>28439</v>
      </c>
      <c r="C32" s="65">
        <v>26594</v>
      </c>
      <c r="D32" s="65">
        <v>55033</v>
      </c>
      <c r="E32" s="130">
        <v>7.8610202021003699E-4</v>
      </c>
      <c r="F32" s="199">
        <v>2.5941223549749823E-4</v>
      </c>
      <c r="G32" s="75">
        <f t="shared" si="0"/>
        <v>6.8988089908204682</v>
      </c>
      <c r="H32" s="75">
        <f t="shared" si="1"/>
        <v>22.355955352753242</v>
      </c>
      <c r="I32" s="75">
        <f t="shared" si="2"/>
        <v>29.254764343573711</v>
      </c>
      <c r="J32" s="73">
        <f t="shared" si="3"/>
        <v>5.315858547339544E-4</v>
      </c>
      <c r="K32" s="73">
        <f t="shared" si="4"/>
        <v>5.3144458800635785E-4</v>
      </c>
      <c r="L32" s="73">
        <f t="shared" si="11"/>
        <v>5.3328880441679981E-4</v>
      </c>
      <c r="M32" s="73">
        <f t="shared" si="12"/>
        <v>98885.571138876752</v>
      </c>
      <c r="N32" s="73">
        <f t="shared" si="5"/>
        <v>52.734568006722839</v>
      </c>
      <c r="O32" s="73">
        <f t="shared" si="6"/>
        <v>47142.972710402035</v>
      </c>
      <c r="P32" s="73">
        <f t="shared" si="7"/>
        <v>1363145.8074086839</v>
      </c>
      <c r="Q32" s="73">
        <f t="shared" si="10"/>
        <v>98859.203854873398</v>
      </c>
      <c r="R32" s="73">
        <f>SUM(Q32:$Q$102)</f>
        <v>5078102.9331481867</v>
      </c>
      <c r="S32" s="73">
        <f t="shared" si="8"/>
        <v>51.353325613262662</v>
      </c>
    </row>
    <row r="33" spans="1:19" ht="15" x14ac:dyDescent="0.25">
      <c r="A33" s="77">
        <v>31</v>
      </c>
      <c r="B33" s="65">
        <v>29184</v>
      </c>
      <c r="C33" s="65">
        <v>26602</v>
      </c>
      <c r="D33" s="65">
        <v>55786</v>
      </c>
      <c r="E33" s="130">
        <v>8.1089578245020419E-4</v>
      </c>
      <c r="F33" s="199">
        <v>2.7280160414792329E-4</v>
      </c>
      <c r="G33" s="75">
        <f t="shared" si="0"/>
        <v>7.2570682735430552</v>
      </c>
      <c r="H33" s="75">
        <f t="shared" si="1"/>
        <v>23.665182515026761</v>
      </c>
      <c r="I33" s="75">
        <f t="shared" si="2"/>
        <v>30.922250788569816</v>
      </c>
      <c r="J33" s="73">
        <f t="shared" si="3"/>
        <v>5.5430127251586089E-4</v>
      </c>
      <c r="K33" s="73">
        <f t="shared" si="4"/>
        <v>5.5414767594630376E-4</v>
      </c>
      <c r="L33" s="73">
        <f t="shared" si="11"/>
        <v>5.5307387870883763E-4</v>
      </c>
      <c r="M33" s="73">
        <f t="shared" si="12"/>
        <v>98832.836570870029</v>
      </c>
      <c r="N33" s="73">
        <f t="shared" si="5"/>
        <v>54.661860266045551</v>
      </c>
      <c r="O33" s="73">
        <f t="shared" si="6"/>
        <v>45968.616478876742</v>
      </c>
      <c r="P33" s="73">
        <f t="shared" si="7"/>
        <v>1316002.8346982819</v>
      </c>
      <c r="Q33" s="73">
        <f t="shared" si="10"/>
        <v>98805.505640737014</v>
      </c>
      <c r="R33" s="73">
        <f>SUM(Q33:$Q$102)</f>
        <v>4979243.7292933129</v>
      </c>
      <c r="S33" s="73">
        <f t="shared" si="8"/>
        <v>50.380459592727043</v>
      </c>
    </row>
    <row r="34" spans="1:19" ht="15" x14ac:dyDescent="0.25">
      <c r="A34" s="77">
        <v>32</v>
      </c>
      <c r="B34" s="65">
        <v>30879</v>
      </c>
      <c r="C34" s="65">
        <v>28472</v>
      </c>
      <c r="D34" s="65">
        <v>59351</v>
      </c>
      <c r="E34" s="130">
        <v>8.5481089079231687E-4</v>
      </c>
      <c r="F34" s="199">
        <v>2.8634560384711388E-4</v>
      </c>
      <c r="G34" s="75">
        <f t="shared" si="0"/>
        <v>8.1528320327350272</v>
      </c>
      <c r="H34" s="75">
        <f t="shared" si="1"/>
        <v>26.395705496775953</v>
      </c>
      <c r="I34" s="75">
        <f t="shared" si="2"/>
        <v>34.54853752951098</v>
      </c>
      <c r="J34" s="73">
        <f t="shared" si="3"/>
        <v>5.8210539888984148E-4</v>
      </c>
      <c r="K34" s="73">
        <f t="shared" si="4"/>
        <v>5.819360084112768E-4</v>
      </c>
      <c r="L34" s="73">
        <f t="shared" si="11"/>
        <v>5.824329701465535E-4</v>
      </c>
      <c r="M34" s="73">
        <f t="shared" si="12"/>
        <v>98778.174710603984</v>
      </c>
      <c r="N34" s="73">
        <f t="shared" si="5"/>
        <v>57.531665682356106</v>
      </c>
      <c r="O34" s="73">
        <f t="shared" si="6"/>
        <v>44822.626768645743</v>
      </c>
      <c r="P34" s="73">
        <f t="shared" si="7"/>
        <v>1270034.2182194053</v>
      </c>
      <c r="Q34" s="73">
        <f t="shared" si="10"/>
        <v>98749.408877762806</v>
      </c>
      <c r="R34" s="73">
        <f>SUM(Q34:$Q$102)</f>
        <v>4880438.223652577</v>
      </c>
      <c r="S34" s="73">
        <f t="shared" si="8"/>
        <v>49.408062438398701</v>
      </c>
    </row>
    <row r="35" spans="1:19" ht="15" x14ac:dyDescent="0.25">
      <c r="A35" s="77">
        <v>33</v>
      </c>
      <c r="B35" s="65">
        <v>31252</v>
      </c>
      <c r="C35" s="65">
        <v>29062</v>
      </c>
      <c r="D35" s="65">
        <v>60314</v>
      </c>
      <c r="E35" s="130">
        <v>9.1853827714328314E-4</v>
      </c>
      <c r="F35" s="199">
        <v>3.0275345242966167E-4</v>
      </c>
      <c r="G35" s="75">
        <f t="shared" si="0"/>
        <v>8.7986208345108281</v>
      </c>
      <c r="H35" s="75">
        <f t="shared" si="1"/>
        <v>28.706158237281883</v>
      </c>
      <c r="I35" s="75">
        <f t="shared" si="2"/>
        <v>37.504779071792711</v>
      </c>
      <c r="J35" s="73">
        <f t="shared" si="3"/>
        <v>6.2182543143868274E-4</v>
      </c>
      <c r="K35" s="73">
        <f t="shared" si="4"/>
        <v>6.2163213807209239E-4</v>
      </c>
      <c r="L35" s="73">
        <f t="shared" si="11"/>
        <v>6.2325316762824022E-4</v>
      </c>
      <c r="M35" s="73">
        <f t="shared" si="12"/>
        <v>98720.643044921628</v>
      </c>
      <c r="N35" s="73">
        <f t="shared" si="5"/>
        <v>61.527953488039202</v>
      </c>
      <c r="O35" s="73">
        <f t="shared" si="6"/>
        <v>43703.92252976304</v>
      </c>
      <c r="P35" s="73">
        <f t="shared" si="7"/>
        <v>1225211.5914507597</v>
      </c>
      <c r="Q35" s="73">
        <f t="shared" si="10"/>
        <v>98689.879068177601</v>
      </c>
      <c r="R35" s="73">
        <f>SUM(Q35:$Q$102)</f>
        <v>4781688.814774815</v>
      </c>
      <c r="S35" s="73">
        <f t="shared" si="8"/>
        <v>48.436564707129854</v>
      </c>
    </row>
    <row r="36" spans="1:19" ht="15" x14ac:dyDescent="0.25">
      <c r="A36" s="77">
        <v>34</v>
      </c>
      <c r="B36" s="65">
        <v>32005</v>
      </c>
      <c r="C36" s="65">
        <v>29136</v>
      </c>
      <c r="D36" s="65">
        <v>61141</v>
      </c>
      <c r="E36" s="130">
        <v>9.9936242050742679E-4</v>
      </c>
      <c r="F36" s="199">
        <v>3.2568969652354906E-4</v>
      </c>
      <c r="G36" s="75">
        <f t="shared" si="0"/>
        <v>9.4892949979101253</v>
      </c>
      <c r="H36" s="75">
        <f t="shared" si="1"/>
        <v>31.984594268340196</v>
      </c>
      <c r="I36" s="75">
        <f t="shared" si="2"/>
        <v>41.473889266250325</v>
      </c>
      <c r="J36" s="73">
        <f t="shared" si="3"/>
        <v>6.7833187658445759E-4</v>
      </c>
      <c r="K36" s="73">
        <f t="shared" si="4"/>
        <v>6.7810186152883478E-4</v>
      </c>
      <c r="L36" s="73">
        <f t="shared" si="11"/>
        <v>6.7698224408940268E-4</v>
      </c>
      <c r="M36" s="73">
        <f t="shared" si="12"/>
        <v>98659.115091433589</v>
      </c>
      <c r="N36" s="73">
        <f t="shared" si="5"/>
        <v>66.790469134473824</v>
      </c>
      <c r="O36" s="73">
        <f t="shared" si="6"/>
        <v>42611.39894791082</v>
      </c>
      <c r="P36" s="73">
        <f t="shared" si="7"/>
        <v>1181507.6689209971</v>
      </c>
      <c r="Q36" s="73">
        <f t="shared" si="10"/>
        <v>98625.719856866344</v>
      </c>
      <c r="R36" s="73">
        <f>SUM(Q36:$Q$102)</f>
        <v>4682998.9357066359</v>
      </c>
      <c r="S36" s="73">
        <f t="shared" si="8"/>
        <v>47.46645995523685</v>
      </c>
    </row>
    <row r="37" spans="1:19" ht="15" x14ac:dyDescent="0.25">
      <c r="A37" s="77">
        <v>35</v>
      </c>
      <c r="B37" s="65">
        <v>33004</v>
      </c>
      <c r="C37" s="65">
        <v>29906</v>
      </c>
      <c r="D37" s="65">
        <v>62910</v>
      </c>
      <c r="E37" s="130">
        <v>1.0949921579781932E-3</v>
      </c>
      <c r="F37" s="199">
        <v>3.5929459916825512E-4</v>
      </c>
      <c r="G37" s="75">
        <f t="shared" si="0"/>
        <v>10.745064282725838</v>
      </c>
      <c r="H37" s="75">
        <f t="shared" si="1"/>
        <v>36.139121181912287</v>
      </c>
      <c r="I37" s="75">
        <f t="shared" si="2"/>
        <v>46.884185464638122</v>
      </c>
      <c r="J37" s="73">
        <f t="shared" si="3"/>
        <v>7.452580744657149E-4</v>
      </c>
      <c r="K37" s="73">
        <f t="shared" si="4"/>
        <v>7.4498043864135166E-4</v>
      </c>
      <c r="L37" s="73">
        <f t="shared" si="11"/>
        <v>7.4487332928619928E-4</v>
      </c>
      <c r="M37" s="73">
        <f t="shared" si="12"/>
        <v>98592.324622299115</v>
      </c>
      <c r="N37" s="73">
        <f t="shared" si="5"/>
        <v>73.438793083478231</v>
      </c>
      <c r="O37" s="73">
        <f t="shared" si="6"/>
        <v>41543.952963343683</v>
      </c>
      <c r="P37" s="73">
        <f t="shared" si="7"/>
        <v>1138896.2699730864</v>
      </c>
      <c r="Q37" s="73">
        <f t="shared" si="10"/>
        <v>98555.605225757376</v>
      </c>
      <c r="R37" s="73">
        <f>SUM(Q37:$Q$102)</f>
        <v>4584373.2158497702</v>
      </c>
      <c r="S37" s="73">
        <f t="shared" si="8"/>
        <v>46.498276954237674</v>
      </c>
    </row>
    <row r="38" spans="1:19" ht="15" x14ac:dyDescent="0.25">
      <c r="A38" s="77">
        <v>36</v>
      </c>
      <c r="B38" s="65">
        <v>33722</v>
      </c>
      <c r="C38" s="65">
        <v>30182</v>
      </c>
      <c r="D38" s="65">
        <v>63904</v>
      </c>
      <c r="E38" s="130">
        <v>1.2067237170343284E-3</v>
      </c>
      <c r="F38" s="199">
        <v>4.0752236419284131E-4</v>
      </c>
      <c r="G38" s="75">
        <f t="shared" si="0"/>
        <v>12.299839996068336</v>
      </c>
      <c r="H38" s="75">
        <f t="shared" si="1"/>
        <v>40.693137185831624</v>
      </c>
      <c r="I38" s="75">
        <f t="shared" si="2"/>
        <v>52.99297718189996</v>
      </c>
      <c r="J38" s="73">
        <f t="shared" si="3"/>
        <v>8.2925915720299134E-4</v>
      </c>
      <c r="K38" s="73">
        <f t="shared" si="4"/>
        <v>8.2891541685126136E-4</v>
      </c>
      <c r="L38" s="73">
        <f t="shared" si="11"/>
        <v>8.272623484585457E-4</v>
      </c>
      <c r="M38" s="73">
        <f t="shared" si="12"/>
        <v>98518.885829215636</v>
      </c>
      <c r="N38" s="73">
        <f t="shared" si="5"/>
        <v>81.500964858598309</v>
      </c>
      <c r="O38" s="73">
        <f t="shared" si="6"/>
        <v>40500.495591012848</v>
      </c>
      <c r="P38" s="73">
        <f t="shared" si="7"/>
        <v>1097352.3170097426</v>
      </c>
      <c r="Q38" s="73">
        <f t="shared" si="10"/>
        <v>98478.135346786337</v>
      </c>
      <c r="R38" s="73">
        <f>SUM(Q38:$Q$102)</f>
        <v>4485817.6106240116</v>
      </c>
      <c r="S38" s="73">
        <f t="shared" si="8"/>
        <v>45.532565384471177</v>
      </c>
    </row>
    <row r="39" spans="1:19" ht="15" x14ac:dyDescent="0.25">
      <c r="A39" s="77">
        <v>37</v>
      </c>
      <c r="B39" s="65">
        <v>34145</v>
      </c>
      <c r="C39" s="65">
        <v>31004</v>
      </c>
      <c r="D39" s="65">
        <v>65149</v>
      </c>
      <c r="E39" s="130">
        <v>1.339883957726509E-3</v>
      </c>
      <c r="F39" s="199">
        <v>4.7321172443641046E-4</v>
      </c>
      <c r="G39" s="75">
        <f t="shared" si="0"/>
        <v>14.671456304426469</v>
      </c>
      <c r="H39" s="75">
        <f t="shared" si="1"/>
        <v>45.750337736571652</v>
      </c>
      <c r="I39" s="75">
        <f t="shared" si="2"/>
        <v>60.421794040998122</v>
      </c>
      <c r="J39" s="73">
        <f t="shared" si="3"/>
        <v>9.2744008413019573E-4</v>
      </c>
      <c r="K39" s="73">
        <f t="shared" si="4"/>
        <v>9.2701014450002894E-4</v>
      </c>
      <c r="L39" s="73">
        <f t="shared" si="11"/>
        <v>9.2869807498367827E-4</v>
      </c>
      <c r="M39" s="73">
        <f t="shared" si="12"/>
        <v>98437.384864357038</v>
      </c>
      <c r="N39" s="73">
        <f t="shared" si="5"/>
        <v>91.418609829954221</v>
      </c>
      <c r="O39" s="73">
        <f t="shared" si="6"/>
        <v>39479.991274064872</v>
      </c>
      <c r="P39" s="73">
        <f t="shared" si="7"/>
        <v>1056851.8214187301</v>
      </c>
      <c r="Q39" s="73">
        <f t="shared" si="10"/>
        <v>98391.675559442054</v>
      </c>
      <c r="R39" s="73">
        <f>SUM(Q39:$Q$102)</f>
        <v>4387339.4752772264</v>
      </c>
      <c r="S39" s="73">
        <f t="shared" si="8"/>
        <v>44.569849974405692</v>
      </c>
    </row>
    <row r="40" spans="1:19" ht="15" x14ac:dyDescent="0.25">
      <c r="A40" s="77">
        <v>38</v>
      </c>
      <c r="B40" s="65">
        <v>36349</v>
      </c>
      <c r="C40" s="65">
        <v>33403</v>
      </c>
      <c r="D40" s="65">
        <v>69752</v>
      </c>
      <c r="E40" s="130">
        <v>1.5010511900181028E-3</v>
      </c>
      <c r="F40" s="199">
        <v>5.5685165792470931E-4</v>
      </c>
      <c r="G40" s="75">
        <f t="shared" si="0"/>
        <v>18.600515929659064</v>
      </c>
      <c r="H40" s="75">
        <f t="shared" si="1"/>
        <v>54.561709705968021</v>
      </c>
      <c r="I40" s="75">
        <f t="shared" si="2"/>
        <v>73.162225635627081</v>
      </c>
      <c r="J40" s="73">
        <f t="shared" si="3"/>
        <v>1.048890721923774E-3</v>
      </c>
      <c r="K40" s="73">
        <f t="shared" si="4"/>
        <v>1.0483408283268325E-3</v>
      </c>
      <c r="L40" s="73">
        <f t="shared" si="11"/>
        <v>1.0527763913993613E-3</v>
      </c>
      <c r="M40" s="73">
        <f t="shared" si="12"/>
        <v>98345.966254527084</v>
      </c>
      <c r="N40" s="73">
        <f t="shared" si="5"/>
        <v>103.53631146212865</v>
      </c>
      <c r="O40" s="73">
        <f t="shared" si="6"/>
        <v>38481.293933822715</v>
      </c>
      <c r="P40" s="73">
        <f t="shared" si="7"/>
        <v>1017371.8301446652</v>
      </c>
      <c r="Q40" s="73">
        <f t="shared" si="10"/>
        <v>98294.198098796012</v>
      </c>
      <c r="R40" s="73">
        <f>SUM(Q40:$Q$102)</f>
        <v>4288947.7997177839</v>
      </c>
      <c r="S40" s="73">
        <f t="shared" si="8"/>
        <v>43.610815603943024</v>
      </c>
    </row>
    <row r="41" spans="1:19" ht="15" x14ac:dyDescent="0.25">
      <c r="A41" s="77">
        <v>39</v>
      </c>
      <c r="B41" s="65">
        <v>39887</v>
      </c>
      <c r="C41" s="65">
        <v>36197</v>
      </c>
      <c r="D41" s="65">
        <v>76084</v>
      </c>
      <c r="E41" s="130">
        <v>1.6934789471875775E-3</v>
      </c>
      <c r="F41" s="199">
        <v>6.5552586882370548E-4</v>
      </c>
      <c r="G41" s="75">
        <f t="shared" si="0"/>
        <v>23.728069873811666</v>
      </c>
      <c r="H41" s="75">
        <f t="shared" si="1"/>
        <v>67.547794766470901</v>
      </c>
      <c r="I41" s="75">
        <f t="shared" si="2"/>
        <v>91.275864640282563</v>
      </c>
      <c r="J41" s="73">
        <f t="shared" si="3"/>
        <v>1.1996722653945975E-3</v>
      </c>
      <c r="K41" s="73">
        <f t="shared" si="4"/>
        <v>1.1989529463002357E-3</v>
      </c>
      <c r="L41" s="73">
        <f t="shared" si="11"/>
        <v>1.1983318350499257E-3</v>
      </c>
      <c r="M41" s="73">
        <f t="shared" si="12"/>
        <v>98242.429943064955</v>
      </c>
      <c r="N41" s="73">
        <f t="shared" si="5"/>
        <v>117.72703135343909</v>
      </c>
      <c r="O41" s="73">
        <f t="shared" si="6"/>
        <v>37503.20169371579</v>
      </c>
      <c r="P41" s="73">
        <f t="shared" si="7"/>
        <v>978890.53621084243</v>
      </c>
      <c r="Q41" s="73">
        <f t="shared" si="10"/>
        <v>98183.566427388228</v>
      </c>
      <c r="R41" s="73">
        <f>SUM(Q41:$Q$102)</f>
        <v>4190653.6016189884</v>
      </c>
      <c r="S41" s="73">
        <f t="shared" si="8"/>
        <v>42.656249484541696</v>
      </c>
    </row>
    <row r="42" spans="1:19" ht="15" x14ac:dyDescent="0.25">
      <c r="A42" s="77">
        <v>40</v>
      </c>
      <c r="B42" s="65">
        <v>40258</v>
      </c>
      <c r="C42" s="65">
        <v>36830</v>
      </c>
      <c r="D42" s="65">
        <v>77088</v>
      </c>
      <c r="E42" s="130">
        <v>1.91312925590837E-3</v>
      </c>
      <c r="F42" s="199">
        <v>7.6313627620386651E-4</v>
      </c>
      <c r="G42" s="75">
        <f t="shared" si="0"/>
        <v>28.106309052588404</v>
      </c>
      <c r="H42" s="75">
        <f t="shared" si="1"/>
        <v>77.018757584359165</v>
      </c>
      <c r="I42" s="75">
        <f t="shared" si="2"/>
        <v>105.12506663694757</v>
      </c>
      <c r="J42" s="73">
        <f t="shared" si="3"/>
        <v>1.3637020890014992E-3</v>
      </c>
      <c r="K42" s="73">
        <f t="shared" si="4"/>
        <v>1.3627726698393072E-3</v>
      </c>
      <c r="L42" s="73">
        <f t="shared" si="11"/>
        <v>1.3630970400294966E-3</v>
      </c>
      <c r="M42" s="73">
        <f t="shared" si="12"/>
        <v>98124.702911711516</v>
      </c>
      <c r="N42" s="73">
        <f t="shared" si="5"/>
        <v>133.75349209272827</v>
      </c>
      <c r="O42" s="73">
        <f t="shared" si="6"/>
        <v>36544.644305570648</v>
      </c>
      <c r="P42" s="73">
        <f t="shared" si="7"/>
        <v>941387.33451712667</v>
      </c>
      <c r="Q42" s="73">
        <f t="shared" si="10"/>
        <v>98057.826165665145</v>
      </c>
      <c r="R42" s="73">
        <f>SUM(Q42:$Q$102)</f>
        <v>4092470.0351916002</v>
      </c>
      <c r="S42" s="73">
        <f t="shared" si="8"/>
        <v>41.706827269314971</v>
      </c>
    </row>
    <row r="43" spans="1:19" ht="15" x14ac:dyDescent="0.25">
      <c r="A43" s="77">
        <v>41</v>
      </c>
      <c r="B43" s="65">
        <v>41819</v>
      </c>
      <c r="C43" s="65">
        <v>38506</v>
      </c>
      <c r="D43" s="65">
        <v>80325</v>
      </c>
      <c r="E43" s="130">
        <v>2.1480332988049887E-3</v>
      </c>
      <c r="F43" s="199">
        <v>8.7268881850109236E-4</v>
      </c>
      <c r="G43" s="75">
        <f t="shared" si="0"/>
        <v>33.603755645203066</v>
      </c>
      <c r="H43" s="75">
        <f t="shared" si="1"/>
        <v>89.828604522725826</v>
      </c>
      <c r="I43" s="75">
        <f t="shared" si="2"/>
        <v>123.43236016792889</v>
      </c>
      <c r="J43" s="73">
        <f t="shared" si="3"/>
        <v>1.5366618134818411E-3</v>
      </c>
      <c r="K43" s="73">
        <f t="shared" si="4"/>
        <v>1.5354817532459153E-3</v>
      </c>
      <c r="L43" s="73">
        <f t="shared" si="11"/>
        <v>1.5353382593603373E-3</v>
      </c>
      <c r="M43" s="73">
        <f t="shared" si="12"/>
        <v>97990.949419618788</v>
      </c>
      <c r="N43" s="73">
        <f t="shared" si="5"/>
        <v>150.44925371499266</v>
      </c>
      <c r="O43" s="73">
        <f t="shared" si="6"/>
        <v>35604.712594232973</v>
      </c>
      <c r="P43" s="73">
        <f t="shared" si="7"/>
        <v>904842.69021155615</v>
      </c>
      <c r="Q43" s="73">
        <f t="shared" si="10"/>
        <v>97915.724792761292</v>
      </c>
      <c r="R43" s="73">
        <f>SUM(Q43:$Q$102)</f>
        <v>3994412.2090259353</v>
      </c>
      <c r="S43" s="73">
        <f t="shared" si="8"/>
        <v>40.763072841768114</v>
      </c>
    </row>
    <row r="44" spans="1:19" ht="15" x14ac:dyDescent="0.25">
      <c r="A44" s="77">
        <v>42</v>
      </c>
      <c r="B44" s="65">
        <v>42639</v>
      </c>
      <c r="C44" s="65">
        <v>38903</v>
      </c>
      <c r="D44" s="65">
        <v>81542</v>
      </c>
      <c r="E44" s="130">
        <v>2.3828952492089138E-3</v>
      </c>
      <c r="F44" s="199">
        <v>9.7978069826271628E-4</v>
      </c>
      <c r="G44" s="75">
        <f t="shared" si="0"/>
        <v>38.116408504514453</v>
      </c>
      <c r="H44" s="75">
        <f t="shared" si="1"/>
        <v>101.60427053101887</v>
      </c>
      <c r="I44" s="75">
        <f t="shared" si="2"/>
        <v>139.72067903553332</v>
      </c>
      <c r="J44" s="73">
        <f t="shared" si="3"/>
        <v>1.7134811389901317E-3</v>
      </c>
      <c r="K44" s="73">
        <f t="shared" si="4"/>
        <v>1.7120139682926805E-3</v>
      </c>
      <c r="L44" s="73">
        <f t="shared" si="11"/>
        <v>1.7062086681542913E-3</v>
      </c>
      <c r="M44" s="73">
        <f t="shared" si="12"/>
        <v>97840.500165903795</v>
      </c>
      <c r="N44" s="73">
        <f t="shared" si="5"/>
        <v>166.93630947961356</v>
      </c>
      <c r="O44" s="73">
        <f t="shared" si="6"/>
        <v>34682.972991974159</v>
      </c>
      <c r="P44" s="73">
        <f t="shared" si="7"/>
        <v>869237.97761732317</v>
      </c>
      <c r="Q44" s="73">
        <f t="shared" si="10"/>
        <v>97757.032011163988</v>
      </c>
      <c r="R44" s="73">
        <f>SUM(Q44:$Q$102)</f>
        <v>3896496.4842331735</v>
      </c>
      <c r="S44" s="73">
        <f t="shared" si="8"/>
        <v>39.824985334560402</v>
      </c>
    </row>
    <row r="45" spans="1:19" ht="15" x14ac:dyDescent="0.25">
      <c r="A45" s="77">
        <v>43</v>
      </c>
      <c r="B45" s="65">
        <v>42276</v>
      </c>
      <c r="C45" s="65">
        <v>39127</v>
      </c>
      <c r="D45" s="65">
        <v>81403</v>
      </c>
      <c r="E45" s="130">
        <v>2.6076363574485941E-3</v>
      </c>
      <c r="F45" s="199">
        <v>1.0850013715466113E-3</v>
      </c>
      <c r="G45" s="75">
        <f t="shared" si="0"/>
        <v>42.452848664504259</v>
      </c>
      <c r="H45" s="75">
        <f t="shared" si="1"/>
        <v>110.24043464749677</v>
      </c>
      <c r="I45" s="75">
        <f t="shared" si="2"/>
        <v>152.69328331200103</v>
      </c>
      <c r="J45" s="73">
        <f t="shared" si="3"/>
        <v>1.875769729764272E-3</v>
      </c>
      <c r="K45" s="73">
        <f t="shared" si="4"/>
        <v>1.8740115731955553E-3</v>
      </c>
      <c r="L45" s="73">
        <f t="shared" si="11"/>
        <v>1.8718174197206185E-3</v>
      </c>
      <c r="M45" s="73">
        <f t="shared" si="12"/>
        <v>97673.563856424182</v>
      </c>
      <c r="N45" s="73">
        <f t="shared" si="5"/>
        <v>182.82707827264676</v>
      </c>
      <c r="O45" s="73">
        <f t="shared" si="6"/>
        <v>33779.313758846729</v>
      </c>
      <c r="P45" s="73">
        <f t="shared" si="7"/>
        <v>834555.00462534907</v>
      </c>
      <c r="Q45" s="73">
        <f t="shared" si="10"/>
        <v>97582.150317287858</v>
      </c>
      <c r="R45" s="73">
        <f>SUM(Q45:$Q$102)</f>
        <v>3798739.4522220092</v>
      </c>
      <c r="S45" s="73">
        <f t="shared" si="8"/>
        <v>38.8921966419285</v>
      </c>
    </row>
    <row r="46" spans="1:19" ht="15" x14ac:dyDescent="0.25">
      <c r="A46" s="77">
        <v>44</v>
      </c>
      <c r="B46" s="65">
        <v>43444</v>
      </c>
      <c r="C46" s="65">
        <v>40210</v>
      </c>
      <c r="D46" s="65">
        <v>83654</v>
      </c>
      <c r="E46" s="130">
        <v>2.8246910091413858E-3</v>
      </c>
      <c r="F46" s="199">
        <v>1.1936149353498594E-3</v>
      </c>
      <c r="G46" s="75">
        <f t="shared" si="0"/>
        <v>47.995256550417842</v>
      </c>
      <c r="H46" s="75">
        <f t="shared" si="1"/>
        <v>122.71587620113837</v>
      </c>
      <c r="I46" s="75">
        <f t="shared" si="2"/>
        <v>170.71113275155622</v>
      </c>
      <c r="J46" s="73">
        <f t="shared" si="3"/>
        <v>2.0406810523293114E-3</v>
      </c>
      <c r="K46" s="73">
        <f t="shared" si="4"/>
        <v>2.0386002783899793E-3</v>
      </c>
      <c r="L46" s="73">
        <f t="shared" si="11"/>
        <v>2.0367166295273131E-3</v>
      </c>
      <c r="M46" s="73">
        <f t="shared" si="12"/>
        <v>97490.736778151535</v>
      </c>
      <c r="N46" s="73">
        <f t="shared" si="5"/>
        <v>198.56100482093461</v>
      </c>
      <c r="O46" s="73">
        <f t="shared" si="6"/>
        <v>32893.741513099238</v>
      </c>
      <c r="P46" s="73">
        <f t="shared" si="7"/>
        <v>800775.69086650247</v>
      </c>
      <c r="Q46" s="73">
        <f t="shared" si="10"/>
        <v>97391.456275741075</v>
      </c>
      <c r="R46" s="73">
        <f>SUM(Q46:$Q$102)</f>
        <v>3701157.3019047212</v>
      </c>
      <c r="S46" s="73">
        <f t="shared" si="8"/>
        <v>37.964194591400201</v>
      </c>
    </row>
    <row r="47" spans="1:19" ht="15" x14ac:dyDescent="0.25">
      <c r="A47" s="77">
        <v>45</v>
      </c>
      <c r="B47" s="65">
        <v>43533</v>
      </c>
      <c r="C47" s="65">
        <v>40680</v>
      </c>
      <c r="D47" s="65">
        <v>84213</v>
      </c>
      <c r="E47" s="130">
        <v>3.0499770331183194E-3</v>
      </c>
      <c r="F47" s="199">
        <v>1.3129483250828799E-3</v>
      </c>
      <c r="G47" s="75">
        <f t="shared" si="0"/>
        <v>53.410737864371555</v>
      </c>
      <c r="H47" s="75">
        <f t="shared" si="1"/>
        <v>132.7746501827398</v>
      </c>
      <c r="I47" s="75">
        <f t="shared" si="2"/>
        <v>186.18538804711136</v>
      </c>
      <c r="J47" s="73">
        <f t="shared" si="3"/>
        <v>2.210886538267386E-3</v>
      </c>
      <c r="K47" s="73">
        <f t="shared" si="4"/>
        <v>2.2084443287724298E-3</v>
      </c>
      <c r="L47" s="73">
        <f t="shared" si="11"/>
        <v>2.2114391139280605E-3</v>
      </c>
      <c r="M47" s="73">
        <f t="shared" si="12"/>
        <v>97292.1757733306</v>
      </c>
      <c r="N47" s="73">
        <f t="shared" si="5"/>
        <v>215.15572298430197</v>
      </c>
      <c r="O47" s="73">
        <f t="shared" si="6"/>
        <v>32026.09393439232</v>
      </c>
      <c r="P47" s="73">
        <f t="shared" si="7"/>
        <v>767881.94935340318</v>
      </c>
      <c r="Q47" s="73">
        <f t="shared" si="10"/>
        <v>97184.597911838442</v>
      </c>
      <c r="R47" s="73">
        <f>SUM(Q47:$Q$102)</f>
        <v>3603765.8456289796</v>
      </c>
      <c r="S47" s="73">
        <f t="shared" si="8"/>
        <v>37.040654266227556</v>
      </c>
    </row>
    <row r="48" spans="1:19" ht="15" x14ac:dyDescent="0.25">
      <c r="A48" s="77">
        <v>46</v>
      </c>
      <c r="B48" s="65">
        <v>44747</v>
      </c>
      <c r="C48" s="65">
        <v>41527</v>
      </c>
      <c r="D48" s="65">
        <v>86274</v>
      </c>
      <c r="E48" s="130">
        <v>3.3071812269600486E-3</v>
      </c>
      <c r="F48" s="199">
        <v>1.4491211240429186E-3</v>
      </c>
      <c r="G48" s="75">
        <f t="shared" si="0"/>
        <v>60.177652918130278</v>
      </c>
      <c r="H48" s="75">
        <f t="shared" si="1"/>
        <v>147.98643836278129</v>
      </c>
      <c r="I48" s="75">
        <f t="shared" si="2"/>
        <v>208.16409128091158</v>
      </c>
      <c r="J48" s="73">
        <f t="shared" si="3"/>
        <v>2.4128253156328857E-3</v>
      </c>
      <c r="K48" s="73">
        <f t="shared" si="4"/>
        <v>2.4099167923541387E-3</v>
      </c>
      <c r="L48" s="73">
        <f t="shared" si="11"/>
        <v>2.4109815542768332E-3</v>
      </c>
      <c r="M48" s="73">
        <f t="shared" si="12"/>
        <v>97077.020050346298</v>
      </c>
      <c r="N48" s="73">
        <f t="shared" si="5"/>
        <v>234.05090468555863</v>
      </c>
      <c r="O48" s="73">
        <f t="shared" si="6"/>
        <v>31175.873343999498</v>
      </c>
      <c r="P48" s="73">
        <f t="shared" si="7"/>
        <v>735855.85541901086</v>
      </c>
      <c r="Q48" s="73">
        <f t="shared" si="10"/>
        <v>96959.994598003512</v>
      </c>
      <c r="R48" s="73">
        <f>SUM(Q48:$Q$102)</f>
        <v>3506581.2477171412</v>
      </c>
      <c r="S48" s="73">
        <f t="shared" si="8"/>
        <v>36.12164079509806</v>
      </c>
    </row>
    <row r="49" spans="1:31" ht="15" x14ac:dyDescent="0.25">
      <c r="A49" s="77">
        <v>47</v>
      </c>
      <c r="B49" s="65">
        <v>46117</v>
      </c>
      <c r="C49" s="65">
        <v>42927</v>
      </c>
      <c r="D49" s="65">
        <v>89044</v>
      </c>
      <c r="E49" s="130">
        <v>3.6190444121562558E-3</v>
      </c>
      <c r="F49" s="199">
        <v>1.6045067032502587E-3</v>
      </c>
      <c r="G49" s="75">
        <f t="shared" si="0"/>
        <v>68.876659250423856</v>
      </c>
      <c r="H49" s="75">
        <f t="shared" si="1"/>
        <v>166.89947115541005</v>
      </c>
      <c r="I49" s="75">
        <f t="shared" si="2"/>
        <v>235.7761304058339</v>
      </c>
      <c r="J49" s="73">
        <f t="shared" si="3"/>
        <v>2.6478609497083902E-3</v>
      </c>
      <c r="K49" s="73">
        <f t="shared" si="4"/>
        <v>2.6443584579564083E-3</v>
      </c>
      <c r="L49" s="73">
        <f t="shared" si="11"/>
        <v>2.6467194254970331E-3</v>
      </c>
      <c r="M49" s="73">
        <f t="shared" si="12"/>
        <v>96842.96914566074</v>
      </c>
      <c r="N49" s="73">
        <f t="shared" si="5"/>
        <v>256.31616766062507</v>
      </c>
      <c r="O49" s="73">
        <f t="shared" si="6"/>
        <v>30342.155013101114</v>
      </c>
      <c r="P49" s="73">
        <f t="shared" si="7"/>
        <v>704679.98207501136</v>
      </c>
      <c r="Q49" s="73">
        <f t="shared" si="10"/>
        <v>96714.811061830434</v>
      </c>
      <c r="R49" s="73">
        <f>SUM(Q49:$Q$102)</f>
        <v>3409621.2531191381</v>
      </c>
      <c r="S49" s="73">
        <f t="shared" si="8"/>
        <v>35.207731477034265</v>
      </c>
    </row>
    <row r="50" spans="1:31" ht="15" x14ac:dyDescent="0.25">
      <c r="A50" s="77">
        <v>48</v>
      </c>
      <c r="B50" s="65">
        <v>45888</v>
      </c>
      <c r="C50" s="65">
        <v>42946</v>
      </c>
      <c r="D50" s="65">
        <v>88834</v>
      </c>
      <c r="E50" s="130">
        <v>3.9993054453282065E-3</v>
      </c>
      <c r="F50" s="199">
        <v>1.7767062952130652E-3</v>
      </c>
      <c r="G50" s="75">
        <f t="shared" si="0"/>
        <v>76.302428554220299</v>
      </c>
      <c r="H50" s="75">
        <f t="shared" si="1"/>
        <v>183.52012827522074</v>
      </c>
      <c r="I50" s="75">
        <f t="shared" si="2"/>
        <v>259.82255682944106</v>
      </c>
      <c r="J50" s="73">
        <f t="shared" si="3"/>
        <v>2.9248098344039565E-3</v>
      </c>
      <c r="K50" s="73">
        <f t="shared" si="4"/>
        <v>2.9205367451264896E-3</v>
      </c>
      <c r="L50" s="73">
        <f t="shared" si="11"/>
        <v>2.927765943653494E-3</v>
      </c>
      <c r="M50" s="73">
        <f t="shared" si="12"/>
        <v>96586.652978000115</v>
      </c>
      <c r="N50" s="73">
        <f t="shared" si="5"/>
        <v>282.78311320046487</v>
      </c>
      <c r="O50" s="73">
        <f t="shared" si="6"/>
        <v>29523.753992211216</v>
      </c>
      <c r="P50" s="73">
        <f t="shared" si="7"/>
        <v>674337.82706191018</v>
      </c>
      <c r="Q50" s="73">
        <f t="shared" si="10"/>
        <v>96445.26142139989</v>
      </c>
      <c r="R50" s="73">
        <f>SUM(Q50:$Q$102)</f>
        <v>3312906.4420573078</v>
      </c>
      <c r="S50" s="73">
        <f t="shared" si="8"/>
        <v>34.299836881312167</v>
      </c>
    </row>
    <row r="51" spans="1:31" ht="15" x14ac:dyDescent="0.25">
      <c r="A51" s="77">
        <v>49</v>
      </c>
      <c r="B51" s="65">
        <v>45981</v>
      </c>
      <c r="C51" s="65">
        <v>42812</v>
      </c>
      <c r="D51" s="65">
        <v>88793</v>
      </c>
      <c r="E51" s="130">
        <v>4.4472736181459605E-3</v>
      </c>
      <c r="F51" s="199">
        <v>1.9594839614376284E-3</v>
      </c>
      <c r="G51" s="75">
        <f t="shared" si="0"/>
        <v>83.889427357067746</v>
      </c>
      <c r="H51" s="75">
        <f t="shared" si="1"/>
        <v>204.49008823596941</v>
      </c>
      <c r="I51" s="75">
        <f t="shared" si="2"/>
        <v>288.37951559303713</v>
      </c>
      <c r="J51" s="73">
        <f t="shared" si="3"/>
        <v>3.2477730856377996E-3</v>
      </c>
      <c r="K51" s="73">
        <f t="shared" si="4"/>
        <v>3.2425047755983982E-3</v>
      </c>
      <c r="L51" s="73">
        <f t="shared" si="11"/>
        <v>3.2428208290037923E-3</v>
      </c>
      <c r="M51" s="73">
        <f t="shared" si="12"/>
        <v>96303.86986479965</v>
      </c>
      <c r="N51" s="73">
        <f t="shared" si="5"/>
        <v>312.29619511125202</v>
      </c>
      <c r="O51" s="73">
        <f t="shared" si="6"/>
        <v>28719.332049506356</v>
      </c>
      <c r="P51" s="73">
        <f t="shared" si="7"/>
        <v>644814.07306969911</v>
      </c>
      <c r="Q51" s="73">
        <f t="shared" si="10"/>
        <v>96147.721767244017</v>
      </c>
      <c r="R51" s="73">
        <f>SUM(Q51:$Q$102)</f>
        <v>3216461.1806359086</v>
      </c>
      <c r="S51" s="73">
        <f t="shared" si="8"/>
        <v>33.399085469270098</v>
      </c>
    </row>
    <row r="52" spans="1:31" ht="15" x14ac:dyDescent="0.25">
      <c r="A52" s="77">
        <v>50</v>
      </c>
      <c r="B52" s="65">
        <v>46145</v>
      </c>
      <c r="C52" s="65">
        <v>42705</v>
      </c>
      <c r="D52" s="65">
        <v>88850</v>
      </c>
      <c r="E52" s="130">
        <v>4.9466589813840708E-3</v>
      </c>
      <c r="F52" s="199">
        <v>2.1456092349864094E-3</v>
      </c>
      <c r="G52" s="75">
        <f t="shared" si="0"/>
        <v>91.628242380094619</v>
      </c>
      <c r="H52" s="75">
        <f t="shared" si="1"/>
        <v>228.26357869596794</v>
      </c>
      <c r="I52" s="75">
        <f t="shared" si="2"/>
        <v>319.89182107606257</v>
      </c>
      <c r="J52" s="73">
        <f t="shared" si="3"/>
        <v>3.6003581437936134E-3</v>
      </c>
      <c r="K52" s="73">
        <f t="shared" si="4"/>
        <v>3.5938846257367318E-3</v>
      </c>
      <c r="L52" s="73">
        <f t="shared" si="11"/>
        <v>3.5889042085952561E-3</v>
      </c>
      <c r="M52" s="73">
        <f t="shared" si="12"/>
        <v>95991.573669688398</v>
      </c>
      <c r="N52" s="73">
        <f t="shared" si="5"/>
        <v>344.5045627328218</v>
      </c>
      <c r="O52" s="73">
        <f t="shared" si="6"/>
        <v>27928.000391552334</v>
      </c>
      <c r="P52" s="73">
        <f t="shared" si="7"/>
        <v>616094.74102019263</v>
      </c>
      <c r="Q52" s="73">
        <f t="shared" si="10"/>
        <v>95819.321388321987</v>
      </c>
      <c r="R52" s="73">
        <f>SUM(Q52:$Q$102)</f>
        <v>3120313.4588686642</v>
      </c>
      <c r="S52" s="73">
        <f t="shared" si="8"/>
        <v>32.506118397494056</v>
      </c>
    </row>
    <row r="53" spans="1:31" ht="15" x14ac:dyDescent="0.25">
      <c r="A53" s="77">
        <v>51</v>
      </c>
      <c r="B53" s="65">
        <v>45503</v>
      </c>
      <c r="C53" s="65">
        <v>42944</v>
      </c>
      <c r="D53" s="65">
        <v>88447</v>
      </c>
      <c r="E53" s="130">
        <v>5.4705090789297934E-3</v>
      </c>
      <c r="F53" s="199">
        <v>2.3305616655725347E-3</v>
      </c>
      <c r="G53" s="75">
        <f t="shared" si="0"/>
        <v>100.08364016634692</v>
      </c>
      <c r="H53" s="75">
        <f t="shared" si="1"/>
        <v>248.92457461854238</v>
      </c>
      <c r="I53" s="75">
        <f t="shared" si="2"/>
        <v>349.00821478488933</v>
      </c>
      <c r="J53" s="73">
        <f t="shared" si="3"/>
        <v>3.945958763834718E-3</v>
      </c>
      <c r="K53" s="73">
        <f t="shared" si="4"/>
        <v>3.938183698609321E-3</v>
      </c>
      <c r="L53" s="73">
        <f t="shared" si="11"/>
        <v>3.9419761026784341E-3</v>
      </c>
      <c r="M53" s="73">
        <f t="shared" si="12"/>
        <v>95647.069106955576</v>
      </c>
      <c r="N53" s="73">
        <f t="shared" si="5"/>
        <v>377.03846071085718</v>
      </c>
      <c r="O53" s="73">
        <f t="shared" si="6"/>
        <v>27149.043388692146</v>
      </c>
      <c r="P53" s="73">
        <f t="shared" si="7"/>
        <v>588166.7406286404</v>
      </c>
      <c r="Q53" s="73">
        <f t="shared" si="10"/>
        <v>95458.549876600155</v>
      </c>
      <c r="R53" s="73">
        <f>SUM(Q53:$Q$102)</f>
        <v>3024494.1374803428</v>
      </c>
      <c r="S53" s="73">
        <f t="shared" si="8"/>
        <v>31.621399021628754</v>
      </c>
    </row>
    <row r="54" spans="1:31" ht="15" x14ac:dyDescent="0.25">
      <c r="A54" s="77">
        <v>52</v>
      </c>
      <c r="B54" s="65">
        <v>46207</v>
      </c>
      <c r="C54" s="65">
        <v>43029</v>
      </c>
      <c r="D54" s="65">
        <v>89236</v>
      </c>
      <c r="E54" s="130">
        <v>5.9921252033133298E-3</v>
      </c>
      <c r="F54" s="199">
        <v>2.5152667786745909E-3</v>
      </c>
      <c r="G54" s="75">
        <f t="shared" si="0"/>
        <v>108.22941421958897</v>
      </c>
      <c r="H54" s="75">
        <f t="shared" si="1"/>
        <v>276.87812926949903</v>
      </c>
      <c r="I54" s="75">
        <f t="shared" si="2"/>
        <v>385.10754348908802</v>
      </c>
      <c r="J54" s="73">
        <f t="shared" si="3"/>
        <v>4.3156074172877312E-3</v>
      </c>
      <c r="K54" s="73">
        <f t="shared" si="4"/>
        <v>4.3063085651386945E-3</v>
      </c>
      <c r="L54" s="73">
        <f t="shared" si="11"/>
        <v>4.2902051311315996E-3</v>
      </c>
      <c r="M54" s="73">
        <f t="shared" si="12"/>
        <v>95270.030646244719</v>
      </c>
      <c r="N54" s="73">
        <f t="shared" si="5"/>
        <v>408.72797432159132</v>
      </c>
      <c r="O54" s="73">
        <f t="shared" si="6"/>
        <v>26382.460983847159</v>
      </c>
      <c r="P54" s="73">
        <f t="shared" si="7"/>
        <v>561017.6972399482</v>
      </c>
      <c r="Q54" s="73">
        <f t="shared" si="10"/>
        <v>95065.666659083916</v>
      </c>
      <c r="R54" s="73">
        <f>SUM(Q54:$Q$102)</f>
        <v>2929035.5876037423</v>
      </c>
      <c r="S54" s="73">
        <f t="shared" si="8"/>
        <v>30.74456434762569</v>
      </c>
    </row>
    <row r="55" spans="1:31" ht="15" x14ac:dyDescent="0.25">
      <c r="A55" s="77">
        <v>53</v>
      </c>
      <c r="B55" s="65">
        <v>47463</v>
      </c>
      <c r="C55" s="65">
        <v>45414</v>
      </c>
      <c r="D55" s="65">
        <v>92877</v>
      </c>
      <c r="E55" s="130">
        <v>6.4976220361568039E-3</v>
      </c>
      <c r="F55" s="199">
        <v>2.7064244950085366E-3</v>
      </c>
      <c r="G55" s="75">
        <f t="shared" si="0"/>
        <v>122.90956201631768</v>
      </c>
      <c r="H55" s="75">
        <f t="shared" si="1"/>
        <v>308.39663470211036</v>
      </c>
      <c r="I55" s="75">
        <f t="shared" si="2"/>
        <v>431.30619671842805</v>
      </c>
      <c r="J55" s="73">
        <f t="shared" si="3"/>
        <v>4.6438428967174655E-3</v>
      </c>
      <c r="K55" s="73">
        <f t="shared" si="4"/>
        <v>4.6330769298928987E-3</v>
      </c>
      <c r="L55" s="73">
        <f t="shared" si="11"/>
        <v>4.636168541862086E-3</v>
      </c>
      <c r="M55" s="73">
        <f t="shared" si="12"/>
        <v>94861.302671923127</v>
      </c>
      <c r="N55" s="73">
        <f t="shared" si="5"/>
        <v>439.7929872876266</v>
      </c>
      <c r="O55" s="73">
        <f t="shared" si="6"/>
        <v>25628.560794499881</v>
      </c>
      <c r="P55" s="73">
        <f t="shared" si="7"/>
        <v>534635.23625610094</v>
      </c>
      <c r="Q55" s="73">
        <f t="shared" si="10"/>
        <v>94641.406178279314</v>
      </c>
      <c r="R55" s="73">
        <f>SUM(Q55:$Q$102)</f>
        <v>2833969.9209446586</v>
      </c>
      <c r="S55" s="73">
        <f t="shared" si="8"/>
        <v>29.874878808547628</v>
      </c>
    </row>
    <row r="56" spans="1:31" ht="15" x14ac:dyDescent="0.25">
      <c r="A56" s="77">
        <v>54</v>
      </c>
      <c r="B56" s="65">
        <v>46766</v>
      </c>
      <c r="C56" s="65">
        <v>44752</v>
      </c>
      <c r="D56" s="65">
        <v>91518</v>
      </c>
      <c r="E56" s="130">
        <v>6.9934132210310038E-3</v>
      </c>
      <c r="F56" s="199">
        <v>2.9143860059493072E-3</v>
      </c>
      <c r="G56" s="75">
        <f t="shared" si="0"/>
        <v>130.42460253824339</v>
      </c>
      <c r="H56" s="75">
        <f t="shared" si="1"/>
        <v>327.0539626947359</v>
      </c>
      <c r="I56" s="75">
        <f t="shared" si="2"/>
        <v>457.47856523297929</v>
      </c>
      <c r="J56" s="73">
        <f t="shared" si="3"/>
        <v>4.9987823732268984E-3</v>
      </c>
      <c r="K56" s="73">
        <f t="shared" si="4"/>
        <v>4.9863092527457908E-3</v>
      </c>
      <c r="L56" s="73">
        <f t="shared" si="11"/>
        <v>4.9919963055406174E-3</v>
      </c>
      <c r="M56" s="73">
        <f t="shared" si="12"/>
        <v>94421.509684635501</v>
      </c>
      <c r="N56" s="73">
        <f t="shared" si="5"/>
        <v>471.35182750926469</v>
      </c>
      <c r="O56" s="73">
        <f t="shared" si="6"/>
        <v>24887.553626508507</v>
      </c>
      <c r="P56" s="73">
        <f t="shared" si="7"/>
        <v>509006.67546160112</v>
      </c>
      <c r="Q56" s="73">
        <f t="shared" si="10"/>
        <v>94185.833770880869</v>
      </c>
      <c r="R56" s="73">
        <f>SUM(Q56:$Q$102)</f>
        <v>2739328.5147663788</v>
      </c>
      <c r="S56" s="73">
        <f t="shared" si="8"/>
        <v>29.011700023814903</v>
      </c>
    </row>
    <row r="57" spans="1:31" ht="15" x14ac:dyDescent="0.25">
      <c r="A57" s="77">
        <v>55</v>
      </c>
      <c r="B57" s="65">
        <v>46388</v>
      </c>
      <c r="C57" s="65">
        <v>44153</v>
      </c>
      <c r="D57" s="65">
        <v>90541</v>
      </c>
      <c r="E57" s="130">
        <v>7.5046705810445126E-3</v>
      </c>
      <c r="F57" s="199">
        <v>3.1497184113313537E-3</v>
      </c>
      <c r="G57" s="75">
        <f t="shared" si="0"/>
        <v>139.06951701551327</v>
      </c>
      <c r="H57" s="75">
        <f t="shared" si="1"/>
        <v>348.12665891349286</v>
      </c>
      <c r="I57" s="75">
        <f t="shared" si="2"/>
        <v>487.19617592900613</v>
      </c>
      <c r="J57" s="73">
        <f t="shared" si="3"/>
        <v>5.3809453830751383E-3</v>
      </c>
      <c r="K57" s="73">
        <f t="shared" si="4"/>
        <v>5.3664940287356799E-3</v>
      </c>
      <c r="L57" s="73">
        <f t="shared" si="11"/>
        <v>5.360110112627635E-3</v>
      </c>
      <c r="M57" s="73">
        <f t="shared" si="12"/>
        <v>93950.157857126236</v>
      </c>
      <c r="N57" s="73">
        <f t="shared" si="5"/>
        <v>503.58319121293607</v>
      </c>
      <c r="O57" s="73">
        <f t="shared" si="6"/>
        <v>24159.331756830285</v>
      </c>
      <c r="P57" s="73">
        <f t="shared" si="7"/>
        <v>484119.12183509255</v>
      </c>
      <c r="Q57" s="73">
        <f t="shared" si="10"/>
        <v>93698.366261519768</v>
      </c>
      <c r="R57" s="73">
        <f>SUM(Q57:$Q$102)</f>
        <v>2645142.6809954983</v>
      </c>
      <c r="S57" s="73">
        <f t="shared" si="8"/>
        <v>28.154744402005928</v>
      </c>
    </row>
    <row r="58" spans="1:31" ht="15" x14ac:dyDescent="0.25">
      <c r="A58" s="77">
        <v>56</v>
      </c>
      <c r="B58" s="65">
        <v>45707</v>
      </c>
      <c r="C58" s="65">
        <v>43757</v>
      </c>
      <c r="D58" s="65">
        <v>89464</v>
      </c>
      <c r="E58" s="130">
        <v>8.0663812200552007E-3</v>
      </c>
      <c r="F58" s="199">
        <v>3.419812569532805E-3</v>
      </c>
      <c r="G58" s="75">
        <f t="shared" si="0"/>
        <v>149.64073860504695</v>
      </c>
      <c r="H58" s="75">
        <f t="shared" si="1"/>
        <v>368.69008642506304</v>
      </c>
      <c r="I58" s="75">
        <f t="shared" si="2"/>
        <v>518.33082503010996</v>
      </c>
      <c r="J58" s="73">
        <f t="shared" si="3"/>
        <v>5.79373630767806E-3</v>
      </c>
      <c r="K58" s="73">
        <f t="shared" si="4"/>
        <v>5.7769849840074716E-3</v>
      </c>
      <c r="L58" s="73">
        <f t="shared" si="11"/>
        <v>5.7753917934059568E-3</v>
      </c>
      <c r="M58" s="73">
        <f t="shared" si="12"/>
        <v>93446.5746659133</v>
      </c>
      <c r="N58" s="73">
        <f t="shared" si="5"/>
        <v>539.69058044740814</v>
      </c>
      <c r="O58" s="73">
        <f t="shared" si="6"/>
        <v>23443.741539869436</v>
      </c>
      <c r="P58" s="73">
        <f t="shared" si="7"/>
        <v>459959.79007826233</v>
      </c>
      <c r="Q58" s="73">
        <f t="shared" si="10"/>
        <v>93176.729375689596</v>
      </c>
      <c r="R58" s="73">
        <f>SUM(Q58:$Q$102)</f>
        <v>2551444.3147339784</v>
      </c>
      <c r="S58" s="73">
        <f t="shared" si="8"/>
        <v>27.303775701311757</v>
      </c>
    </row>
    <row r="59" spans="1:31" ht="15" x14ac:dyDescent="0.25">
      <c r="A59" s="77">
        <v>57</v>
      </c>
      <c r="B59" s="65">
        <v>43842</v>
      </c>
      <c r="C59" s="65">
        <v>43081</v>
      </c>
      <c r="D59" s="65">
        <v>86923</v>
      </c>
      <c r="E59" s="130">
        <v>8.7118988507398371E-3</v>
      </c>
      <c r="F59" s="199">
        <v>3.7265055029917695E-3</v>
      </c>
      <c r="G59" s="75">
        <f t="shared" si="0"/>
        <v>160.54158357438843</v>
      </c>
      <c r="H59" s="75">
        <f t="shared" si="1"/>
        <v>381.94706941413597</v>
      </c>
      <c r="I59" s="75">
        <f t="shared" si="2"/>
        <v>542.48865298852434</v>
      </c>
      <c r="J59" s="73">
        <f t="shared" si="3"/>
        <v>6.2410254246692397E-3</v>
      </c>
      <c r="K59" s="73">
        <f t="shared" si="4"/>
        <v>6.2215906774294449E-3</v>
      </c>
      <c r="L59" s="73">
        <f t="shared" si="11"/>
        <v>6.2376205475527932E-3</v>
      </c>
      <c r="M59" s="73">
        <f t="shared" si="12"/>
        <v>92906.884085465892</v>
      </c>
      <c r="N59" s="73">
        <f t="shared" si="5"/>
        <v>579.51788918061357</v>
      </c>
      <c r="O59" s="73">
        <f t="shared" si="6"/>
        <v>22739.848534022778</v>
      </c>
      <c r="P59" s="73">
        <f t="shared" si="7"/>
        <v>436516.04853839276</v>
      </c>
      <c r="Q59" s="73">
        <f t="shared" si="10"/>
        <v>92617.125140875578</v>
      </c>
      <c r="R59" s="73">
        <f>SUM(Q59:$Q$102)</f>
        <v>2458267.5853582891</v>
      </c>
      <c r="S59" s="73">
        <f t="shared" si="8"/>
        <v>26.45947724494674</v>
      </c>
    </row>
    <row r="60" spans="1:31" x14ac:dyDescent="0.3">
      <c r="A60" s="77">
        <v>58</v>
      </c>
      <c r="B60" s="65">
        <v>43512</v>
      </c>
      <c r="C60" s="65">
        <v>42687</v>
      </c>
      <c r="D60" s="65">
        <v>86199</v>
      </c>
      <c r="E60" s="130">
        <v>9.4632761223444779E-3</v>
      </c>
      <c r="F60" s="199">
        <v>4.0653599867208163E-3</v>
      </c>
      <c r="G60" s="75">
        <f t="shared" si="0"/>
        <v>173.5380217531515</v>
      </c>
      <c r="H60" s="75">
        <f t="shared" si="1"/>
        <v>411.76607063545293</v>
      </c>
      <c r="I60" s="75">
        <f t="shared" si="2"/>
        <v>585.30409238860443</v>
      </c>
      <c r="J60" s="73">
        <f t="shared" si="3"/>
        <v>6.7901494493973766E-3</v>
      </c>
      <c r="K60" s="73">
        <f t="shared" si="4"/>
        <v>6.767148474089324E-3</v>
      </c>
      <c r="L60" s="73">
        <f t="shared" si="11"/>
        <v>6.7593384810649302E-3</v>
      </c>
      <c r="M60" s="73">
        <f t="shared" si="12"/>
        <v>92327.366196285278</v>
      </c>
      <c r="N60" s="73">
        <f t="shared" si="5"/>
        <v>624.07191918592434</v>
      </c>
      <c r="O60" s="73">
        <f t="shared" si="6"/>
        <v>22046.835109813383</v>
      </c>
      <c r="P60" s="73">
        <f t="shared" si="7"/>
        <v>413776.20000437007</v>
      </c>
      <c r="Q60" s="73">
        <f t="shared" si="10"/>
        <v>92015.330236692316</v>
      </c>
      <c r="R60" s="73">
        <f>SUM(Q60:$Q$102)</f>
        <v>2365650.4602174135</v>
      </c>
      <c r="S60" s="73">
        <f t="shared" si="8"/>
        <v>25.622418982342786</v>
      </c>
      <c r="T60" s="73"/>
      <c r="U60" s="73"/>
      <c r="V60" s="73"/>
      <c r="W60" s="73"/>
      <c r="X60" s="73"/>
      <c r="Y60" s="73" t="s">
        <v>22</v>
      </c>
      <c r="Z60" s="73"/>
      <c r="AA60" s="73"/>
      <c r="AB60" s="73"/>
      <c r="AC60" s="73"/>
      <c r="AD60" s="73"/>
      <c r="AE60" s="85"/>
    </row>
    <row r="61" spans="1:31" ht="15" x14ac:dyDescent="0.25">
      <c r="A61" s="77">
        <v>59</v>
      </c>
      <c r="B61" s="65">
        <v>40352</v>
      </c>
      <c r="C61" s="65">
        <v>40629</v>
      </c>
      <c r="D61" s="65">
        <v>80981</v>
      </c>
      <c r="E61" s="130">
        <v>1.0325652272422001E-2</v>
      </c>
      <c r="F61" s="199">
        <v>4.4270478376794656E-3</v>
      </c>
      <c r="G61" s="75">
        <f t="shared" si="0"/>
        <v>179.866526597079</v>
      </c>
      <c r="H61" s="75">
        <f t="shared" si="1"/>
        <v>416.66072049677257</v>
      </c>
      <c r="I61" s="75">
        <f t="shared" si="2"/>
        <v>596.52724709385154</v>
      </c>
      <c r="J61" s="73">
        <f t="shared" si="3"/>
        <v>7.3662618033100546E-3</v>
      </c>
      <c r="K61" s="73">
        <f t="shared" si="4"/>
        <v>7.3391973921187459E-3</v>
      </c>
      <c r="L61" s="73">
        <f t="shared" si="11"/>
        <v>7.3459022488313918E-3</v>
      </c>
      <c r="M61" s="73">
        <f t="shared" si="12"/>
        <v>91703.294277099354</v>
      </c>
      <c r="N61" s="73">
        <f t="shared" si="5"/>
        <v>673.64343565539457</v>
      </c>
      <c r="O61" s="73">
        <f t="shared" si="6"/>
        <v>21363.720086702371</v>
      </c>
      <c r="P61" s="73">
        <f t="shared" si="7"/>
        <v>391729.3648945567</v>
      </c>
      <c r="Q61" s="73">
        <f t="shared" si="10"/>
        <v>91366.472559271657</v>
      </c>
      <c r="R61" s="73">
        <f>SUM(Q61:$Q$102)</f>
        <v>2273635.1299807206</v>
      </c>
      <c r="S61" s="73">
        <f t="shared" si="8"/>
        <v>24.793385536516162</v>
      </c>
      <c r="T61" s="73" t="s">
        <v>23</v>
      </c>
      <c r="U61" s="73" t="s">
        <v>24</v>
      </c>
      <c r="V61" s="73" t="s">
        <v>25</v>
      </c>
      <c r="W61" s="73" t="s">
        <v>26</v>
      </c>
      <c r="X61" s="73" t="s">
        <v>27</v>
      </c>
      <c r="Y61" s="73" t="s">
        <v>28</v>
      </c>
      <c r="Z61" s="73" t="s">
        <v>29</v>
      </c>
      <c r="AA61" s="73" t="s">
        <v>30</v>
      </c>
      <c r="AB61" s="73" t="s">
        <v>31</v>
      </c>
      <c r="AC61" s="73" t="s">
        <v>32</v>
      </c>
      <c r="AD61" s="73" t="s">
        <v>33</v>
      </c>
      <c r="AE61" s="85" t="s">
        <v>34</v>
      </c>
    </row>
    <row r="62" spans="1:31" ht="15" x14ac:dyDescent="0.25">
      <c r="A62" s="77">
        <v>60</v>
      </c>
      <c r="B62" s="65">
        <v>37566</v>
      </c>
      <c r="C62" s="65">
        <v>38187</v>
      </c>
      <c r="D62" s="65">
        <v>75753</v>
      </c>
      <c r="E62" s="130">
        <v>1.1286807009956653E-2</v>
      </c>
      <c r="F62" s="199">
        <v>4.8008274060132852E-3</v>
      </c>
      <c r="G62" s="75">
        <f t="shared" si="0"/>
        <v>183.32919615342931</v>
      </c>
      <c r="H62" s="75">
        <f t="shared" si="1"/>
        <v>424.00019213603161</v>
      </c>
      <c r="I62" s="75">
        <f t="shared" si="2"/>
        <v>607.32938828946089</v>
      </c>
      <c r="J62" s="73">
        <f t="shared" si="3"/>
        <v>8.0172321662437245E-3</v>
      </c>
      <c r="K62" s="73">
        <f t="shared" si="4"/>
        <v>7.9851798745249614E-3</v>
      </c>
      <c r="L62" s="73">
        <f t="shared" si="11"/>
        <v>7.9891680722323881E-3</v>
      </c>
      <c r="M62" s="73">
        <f t="shared" si="12"/>
        <v>91029.65084144396</v>
      </c>
      <c r="N62" s="73">
        <f t="shared" si="5"/>
        <v>727.25118012892199</v>
      </c>
      <c r="O62" s="73">
        <f t="shared" si="6"/>
        <v>20689.545646121038</v>
      </c>
      <c r="P62" s="73">
        <f t="shared" si="7"/>
        <v>370365.64480785426</v>
      </c>
      <c r="Q62" s="73">
        <f t="shared" si="10"/>
        <v>90666.025251379499</v>
      </c>
      <c r="R62" s="73">
        <f>SUM(Q62:$Q$102)</f>
        <v>2182268.6574214492</v>
      </c>
      <c r="S62" s="73">
        <f t="shared" si="8"/>
        <v>23.973162999631175</v>
      </c>
      <c r="T62" s="73"/>
      <c r="U62" s="73">
        <f>MIN(U78:U87)</f>
        <v>2.5839333932101693E-3</v>
      </c>
      <c r="V62" s="73"/>
      <c r="W62" s="73">
        <f>1-K62</f>
        <v>0.99201482012547504</v>
      </c>
      <c r="X62" s="73">
        <f>LN(W62)</f>
        <v>-8.0172321662436413E-3</v>
      </c>
      <c r="Y62" s="73">
        <f>SUM(X62:X69)</f>
        <v>-8.4849572894185474E-2</v>
      </c>
      <c r="Z62" s="73">
        <f>SUM(X70:X77)</f>
        <v>-0.16593715690418639</v>
      </c>
      <c r="AA62" s="73">
        <f>SUM(X78:X85)</f>
        <v>-0.38524873447300467</v>
      </c>
      <c r="AB62" s="73">
        <f>(AA62-Z62)/(Z62-Y62)</f>
        <v>2.7046258714745961</v>
      </c>
      <c r="AC62" s="73">
        <f>(Y62-(Z62-Y62)/(AB62-1))/8</f>
        <v>-4.6600543110688324E-3</v>
      </c>
      <c r="AD62" s="73">
        <f>AB62^(1/8)</f>
        <v>1.1324353029358347</v>
      </c>
      <c r="AE62" s="85">
        <f>(AD62-1)*(Z62-Y62)/(AD62^60*(AB62-1)^2)</f>
        <v>-2.1227360423157909E-6</v>
      </c>
    </row>
    <row r="63" spans="1:31" ht="15" x14ac:dyDescent="0.25">
      <c r="A63" s="77">
        <v>61</v>
      </c>
      <c r="B63" s="65">
        <v>34986</v>
      </c>
      <c r="C63" s="65">
        <v>35817</v>
      </c>
      <c r="D63" s="65">
        <v>70803</v>
      </c>
      <c r="E63" s="130">
        <v>1.2322391425005156E-2</v>
      </c>
      <c r="F63" s="199">
        <v>5.1792375960558251E-3</v>
      </c>
      <c r="G63" s="75">
        <f t="shared" si="0"/>
        <v>185.50475297793147</v>
      </c>
      <c r="H63" s="75">
        <f t="shared" si="1"/>
        <v>431.11118639523039</v>
      </c>
      <c r="I63" s="75">
        <f t="shared" si="2"/>
        <v>616.61593937316184</v>
      </c>
      <c r="J63" s="73">
        <f t="shared" si="3"/>
        <v>8.7088956594093738E-3</v>
      </c>
      <c r="K63" s="73">
        <f t="shared" si="4"/>
        <v>8.671083075838415E-3</v>
      </c>
      <c r="L63" s="73">
        <f t="shared" si="11"/>
        <v>8.6657836085072808E-3</v>
      </c>
      <c r="M63" s="73">
        <f t="shared" si="12"/>
        <v>90302.399661315038</v>
      </c>
      <c r="N63" s="73">
        <f t="shared" si="5"/>
        <v>782.54105479389546</v>
      </c>
      <c r="O63" s="73">
        <f t="shared" si="6"/>
        <v>20023.661842552247</v>
      </c>
      <c r="P63" s="73">
        <f t="shared" si="7"/>
        <v>349676.09916173329</v>
      </c>
      <c r="Q63" s="73">
        <f t="shared" si="10"/>
        <v>89911.12913391809</v>
      </c>
      <c r="R63" s="73">
        <f>SUM(Q63:$Q$102)</f>
        <v>2091602.6321700686</v>
      </c>
      <c r="S63" s="73">
        <f t="shared" si="8"/>
        <v>23.16220432695874</v>
      </c>
      <c r="T63" s="73"/>
      <c r="U63" s="73"/>
      <c r="V63" s="73"/>
      <c r="W63" s="73">
        <f t="shared" ref="W63:W102" si="13">1-K63</f>
        <v>0.99132891692416159</v>
      </c>
      <c r="X63" s="73">
        <f t="shared" ref="X63:X79" si="14">LN(W63)</f>
        <v>-8.7088956594093443E-3</v>
      </c>
      <c r="Y63" s="73"/>
      <c r="Z63" s="73"/>
      <c r="AA63" s="73"/>
      <c r="AB63" s="73"/>
      <c r="AC63" s="73"/>
      <c r="AD63" s="73"/>
      <c r="AE63" s="85"/>
    </row>
    <row r="64" spans="1:31" ht="15" x14ac:dyDescent="0.25">
      <c r="A64" s="77">
        <v>62</v>
      </c>
      <c r="B64" s="65">
        <v>33424</v>
      </c>
      <c r="C64" s="65">
        <v>34563</v>
      </c>
      <c r="D64" s="65">
        <v>67987</v>
      </c>
      <c r="E64" s="130">
        <v>1.3405935979969559E-2</v>
      </c>
      <c r="F64" s="199">
        <v>5.5623542589536843E-3</v>
      </c>
      <c r="G64" s="75">
        <f t="shared" si="0"/>
        <v>192.25165025221619</v>
      </c>
      <c r="H64" s="75">
        <f t="shared" si="1"/>
        <v>448.08000419450258</v>
      </c>
      <c r="I64" s="75">
        <f t="shared" si="2"/>
        <v>640.33165444671874</v>
      </c>
      <c r="J64" s="73">
        <f t="shared" si="3"/>
        <v>9.4184425617650242E-3</v>
      </c>
      <c r="K64" s="73">
        <f t="shared" si="4"/>
        <v>9.3742279514231752E-3</v>
      </c>
      <c r="L64" s="73">
        <f t="shared" si="11"/>
        <v>9.3624596023238315E-3</v>
      </c>
      <c r="M64" s="73">
        <f t="shared" si="12"/>
        <v>89519.858606521142</v>
      </c>
      <c r="N64" s="73">
        <f t="shared" si="5"/>
        <v>838.1260598092922</v>
      </c>
      <c r="O64" s="73">
        <f t="shared" si="6"/>
        <v>19365.991338511969</v>
      </c>
      <c r="P64" s="73">
        <f t="shared" si="7"/>
        <v>329652.43731918104</v>
      </c>
      <c r="Q64" s="73">
        <f t="shared" si="10"/>
        <v>89100.795576616496</v>
      </c>
      <c r="R64" s="73">
        <f>SUM(Q64:$Q$102)</f>
        <v>2001691.5030361507</v>
      </c>
      <c r="S64" s="73">
        <f t="shared" si="8"/>
        <v>22.360306798902116</v>
      </c>
      <c r="T64" s="73"/>
      <c r="U64" s="73"/>
      <c r="V64" s="73"/>
      <c r="W64" s="73">
        <f t="shared" si="13"/>
        <v>0.99062577204857682</v>
      </c>
      <c r="X64" s="73">
        <f t="shared" si="14"/>
        <v>-9.4184425617650815E-3</v>
      </c>
      <c r="Y64" s="73"/>
      <c r="Z64" s="73"/>
      <c r="AA64" s="73"/>
      <c r="AB64" s="73"/>
      <c r="AC64" s="73"/>
      <c r="AD64" s="73"/>
      <c r="AE64" s="85"/>
    </row>
    <row r="65" spans="1:31" ht="15" x14ac:dyDescent="0.25">
      <c r="A65" s="77">
        <v>63</v>
      </c>
      <c r="B65" s="65">
        <v>32274</v>
      </c>
      <c r="C65" s="65">
        <v>33911</v>
      </c>
      <c r="D65" s="65">
        <v>66185</v>
      </c>
      <c r="E65" s="130">
        <v>1.4520443236054904E-2</v>
      </c>
      <c r="F65" s="199">
        <v>5.9600075295056544E-3</v>
      </c>
      <c r="G65" s="75">
        <f t="shared" si="0"/>
        <v>202.10981533306625</v>
      </c>
      <c r="H65" s="75">
        <f t="shared" si="1"/>
        <v>468.63278500043594</v>
      </c>
      <c r="I65" s="75">
        <f t="shared" si="2"/>
        <v>670.7426003335022</v>
      </c>
      <c r="J65" s="73">
        <f t="shared" si="3"/>
        <v>1.0134359754226822E-2</v>
      </c>
      <c r="K65" s="73">
        <f t="shared" si="4"/>
        <v>1.0083180167108075E-2</v>
      </c>
      <c r="L65" s="73">
        <f t="shared" si="11"/>
        <v>1.0078133051504623E-2</v>
      </c>
      <c r="M65" s="73">
        <f t="shared" si="12"/>
        <v>88681.73254671185</v>
      </c>
      <c r="N65" s="73">
        <f t="shared" si="5"/>
        <v>893.74629984371131</v>
      </c>
      <c r="O65" s="73">
        <f t="shared" si="6"/>
        <v>18716.759050679218</v>
      </c>
      <c r="P65" s="73">
        <f t="shared" si="7"/>
        <v>310286.445980669</v>
      </c>
      <c r="Q65" s="73">
        <f t="shared" si="10"/>
        <v>88234.859396789994</v>
      </c>
      <c r="R65" s="73">
        <f>SUM(Q65:$Q$102)</f>
        <v>1912590.7074595341</v>
      </c>
      <c r="S65" s="73">
        <f t="shared" si="8"/>
        <v>21.566907327302204</v>
      </c>
      <c r="T65" s="73"/>
      <c r="U65" s="73"/>
      <c r="V65" s="73"/>
      <c r="W65" s="73">
        <f t="shared" si="13"/>
        <v>0.98991681983289193</v>
      </c>
      <c r="X65" s="73">
        <f t="shared" si="14"/>
        <v>-1.0134359754226758E-2</v>
      </c>
      <c r="Y65" s="73"/>
      <c r="Z65" s="73"/>
      <c r="AA65" s="73"/>
      <c r="AB65" s="73"/>
      <c r="AC65" s="73"/>
      <c r="AD65" s="73"/>
      <c r="AE65" s="85"/>
    </row>
    <row r="66" spans="1:31" ht="15" x14ac:dyDescent="0.25">
      <c r="A66" s="77">
        <v>64</v>
      </c>
      <c r="B66" s="65">
        <v>30045</v>
      </c>
      <c r="C66" s="65">
        <v>32299</v>
      </c>
      <c r="D66" s="65">
        <v>62344</v>
      </c>
      <c r="E66" s="130">
        <v>1.5666948867710109E-2</v>
      </c>
      <c r="F66" s="199">
        <v>6.3913572696912583E-3</v>
      </c>
      <c r="G66" s="75">
        <f t="shared" si="0"/>
        <v>206.43444845375797</v>
      </c>
      <c r="H66" s="75">
        <f t="shared" si="1"/>
        <v>470.71347873035023</v>
      </c>
      <c r="I66" s="75">
        <f t="shared" si="2"/>
        <v>677.1479271841082</v>
      </c>
      <c r="J66" s="73">
        <f t="shared" si="3"/>
        <v>1.0861477081741759E-2</v>
      </c>
      <c r="K66" s="73">
        <f t="shared" si="4"/>
        <v>1.080270421870333E-2</v>
      </c>
      <c r="L66" s="73">
        <f t="shared" si="11"/>
        <v>1.0810205354171173E-2</v>
      </c>
      <c r="M66" s="73">
        <f t="shared" si="12"/>
        <v>87787.986246868139</v>
      </c>
      <c r="N66" s="73">
        <f t="shared" si="5"/>
        <v>949.00615895779629</v>
      </c>
      <c r="O66" s="73">
        <f t="shared" si="6"/>
        <v>18076.223475779043</v>
      </c>
      <c r="P66" s="73">
        <f t="shared" si="7"/>
        <v>291569.68692998978</v>
      </c>
      <c r="Q66" s="73">
        <f t="shared" si="10"/>
        <v>87313.483167389233</v>
      </c>
      <c r="R66" s="73">
        <f>SUM(Q66:$Q$102)</f>
        <v>1824355.8480627441</v>
      </c>
      <c r="S66" s="73">
        <f t="shared" si="8"/>
        <v>20.781383946232491</v>
      </c>
      <c r="T66" s="73"/>
      <c r="U66" s="73"/>
      <c r="V66" s="73"/>
      <c r="W66" s="73">
        <f t="shared" si="13"/>
        <v>0.98919729578129667</v>
      </c>
      <c r="X66" s="73">
        <f t="shared" si="14"/>
        <v>-1.0861477081741719E-2</v>
      </c>
      <c r="Y66" s="73"/>
      <c r="Z66" s="73"/>
      <c r="AA66" s="73"/>
      <c r="AB66" s="73"/>
      <c r="AC66" s="73"/>
      <c r="AD66" s="73"/>
      <c r="AE66" s="85"/>
    </row>
    <row r="67" spans="1:31" ht="15" x14ac:dyDescent="0.25">
      <c r="A67" s="77">
        <v>65</v>
      </c>
      <c r="B67" s="65">
        <v>29812</v>
      </c>
      <c r="C67" s="65">
        <v>32264</v>
      </c>
      <c r="D67" s="65">
        <v>62076</v>
      </c>
      <c r="E67" s="130">
        <v>1.6866544164455585E-2</v>
      </c>
      <c r="F67" s="199">
        <v>6.8824388785898687E-3</v>
      </c>
      <c r="G67" s="75">
        <f t="shared" ref="G67:G102" si="15">C67*F67</f>
        <v>222.05500797882351</v>
      </c>
      <c r="H67" s="75">
        <f t="shared" ref="H67:H102" si="16">B67*E67</f>
        <v>502.82541463074989</v>
      </c>
      <c r="I67" s="75">
        <f t="shared" ref="I67:I102" si="17">G67+H67</f>
        <v>724.88042260957343</v>
      </c>
      <c r="J67" s="73">
        <f t="shared" ref="J67:J102" si="18">I67/D67</f>
        <v>1.167730560296368E-2</v>
      </c>
      <c r="K67" s="73">
        <f t="shared" ref="K67:K102" si="19">1-($W$2^((-1)*J67))</f>
        <v>1.1609390482144044E-2</v>
      </c>
      <c r="L67" s="73">
        <f t="shared" si="11"/>
        <v>1.1587029081958664E-2</v>
      </c>
      <c r="M67" s="73">
        <f t="shared" si="12"/>
        <v>86838.980087910342</v>
      </c>
      <c r="N67" s="73">
        <f t="shared" ref="N67:N102" si="20">M67-M68</f>
        <v>1006.2057877262414</v>
      </c>
      <c r="O67" s="73">
        <f t="shared" ref="O67:O102" si="21">M67*$W$3^A67</f>
        <v>17444.698329734616</v>
      </c>
      <c r="P67" s="73">
        <f t="shared" ref="P67:P102" si="22">SUM(O67:O167)</f>
        <v>273493.46345421084</v>
      </c>
      <c r="Q67" s="73">
        <f t="shared" si="10"/>
        <v>86335.877194047222</v>
      </c>
      <c r="R67" s="73">
        <f>SUM(Q67:$Q$102)</f>
        <v>1737042.3648953552</v>
      </c>
      <c r="S67" s="73">
        <f t="shared" ref="S67:S102" si="23">R67/M67</f>
        <v>20.003025866228302</v>
      </c>
      <c r="T67" s="73"/>
      <c r="U67" s="73"/>
      <c r="V67" s="73"/>
      <c r="W67" s="73">
        <f t="shared" si="13"/>
        <v>0.98839060951785596</v>
      </c>
      <c r="X67" s="73">
        <f t="shared" si="14"/>
        <v>-1.1677305602963669E-2</v>
      </c>
      <c r="Y67" s="73"/>
      <c r="Z67" s="73"/>
      <c r="AA67" s="73"/>
      <c r="AB67" s="73"/>
      <c r="AC67" s="73"/>
      <c r="AD67" s="73"/>
      <c r="AE67" s="85"/>
    </row>
    <row r="68" spans="1:31" ht="15" x14ac:dyDescent="0.25">
      <c r="A68" s="77">
        <v>66</v>
      </c>
      <c r="B68" s="65">
        <v>30006</v>
      </c>
      <c r="C68" s="65">
        <v>33500</v>
      </c>
      <c r="D68" s="65">
        <v>63506</v>
      </c>
      <c r="E68" s="130">
        <v>1.8155504749635971E-2</v>
      </c>
      <c r="F68" s="199">
        <v>7.462882570311415E-3</v>
      </c>
      <c r="G68" s="75">
        <f t="shared" si="15"/>
        <v>250.0065661054324</v>
      </c>
      <c r="H68" s="75">
        <f t="shared" si="16"/>
        <v>544.77407551757699</v>
      </c>
      <c r="I68" s="75">
        <f t="shared" si="17"/>
        <v>794.78064162300939</v>
      </c>
      <c r="J68" s="73">
        <f t="shared" si="18"/>
        <v>1.251504805251487E-2</v>
      </c>
      <c r="K68" s="73">
        <f t="shared" si="19"/>
        <v>1.2437060516907961E-2</v>
      </c>
      <c r="L68" s="73">
        <f t="shared" si="11"/>
        <v>1.244969238737784E-2</v>
      </c>
      <c r="M68" s="73">
        <f t="shared" si="12"/>
        <v>85832.774300184101</v>
      </c>
      <c r="N68" s="73">
        <f t="shared" si="20"/>
        <v>1068.5916367925238</v>
      </c>
      <c r="O68" s="73">
        <f t="shared" si="21"/>
        <v>16822.015710109255</v>
      </c>
      <c r="P68" s="73">
        <f t="shared" si="22"/>
        <v>256048.76512447611</v>
      </c>
      <c r="Q68" s="73">
        <f t="shared" ref="Q68:Q101" si="24">AVERAGEA(M68:M69)</f>
        <v>85298.478481787839</v>
      </c>
      <c r="R68" s="73">
        <f>SUM(Q68:$Q$102)</f>
        <v>1650706.487701308</v>
      </c>
      <c r="S68" s="73">
        <f t="shared" si="23"/>
        <v>19.231657151477712</v>
      </c>
      <c r="T68" s="73"/>
      <c r="U68" s="73"/>
      <c r="V68" s="73"/>
      <c r="W68" s="73">
        <f t="shared" si="13"/>
        <v>0.98756293948309204</v>
      </c>
      <c r="X68" s="73">
        <f t="shared" si="14"/>
        <v>-1.2515048052514821E-2</v>
      </c>
      <c r="Y68" s="73"/>
      <c r="Z68" s="73"/>
      <c r="AA68" s="73"/>
      <c r="AB68" s="73"/>
      <c r="AC68" s="73"/>
      <c r="AD68" s="73"/>
      <c r="AE68" s="85"/>
    </row>
    <row r="69" spans="1:31" ht="15" x14ac:dyDescent="0.25">
      <c r="A69" s="77">
        <v>67</v>
      </c>
      <c r="B69" s="65">
        <v>30273</v>
      </c>
      <c r="C69" s="65">
        <v>34261</v>
      </c>
      <c r="D69" s="65">
        <v>64534</v>
      </c>
      <c r="E69" s="130">
        <v>1.9576133293700095E-2</v>
      </c>
      <c r="F69" s="199">
        <v>8.1627992001550385E-3</v>
      </c>
      <c r="G69" s="75">
        <f t="shared" si="15"/>
        <v>279.66566339651177</v>
      </c>
      <c r="H69" s="75">
        <f t="shared" si="16"/>
        <v>592.62828320018298</v>
      </c>
      <c r="I69" s="75">
        <f t="shared" si="17"/>
        <v>872.2939465966947</v>
      </c>
      <c r="J69" s="73">
        <f t="shared" si="18"/>
        <v>1.3516812015320524E-2</v>
      </c>
      <c r="K69" s="73">
        <f t="shared" si="19"/>
        <v>1.3425870121078987E-2</v>
      </c>
      <c r="L69" s="73">
        <f t="shared" si="11"/>
        <v>1.3440069819073244E-2</v>
      </c>
      <c r="M69" s="73">
        <f t="shared" si="12"/>
        <v>84764.182663391577</v>
      </c>
      <c r="N69" s="73">
        <f t="shared" si="20"/>
        <v>1139.2365331526526</v>
      </c>
      <c r="O69" s="73">
        <f t="shared" si="21"/>
        <v>16207.401745544157</v>
      </c>
      <c r="P69" s="73">
        <f t="shared" si="22"/>
        <v>239226.74941436684</v>
      </c>
      <c r="Q69" s="73">
        <f t="shared" si="24"/>
        <v>84194.564396815258</v>
      </c>
      <c r="R69" s="73">
        <f>SUM(Q69:$Q$102)</f>
        <v>1565408.00921952</v>
      </c>
      <c r="S69" s="73">
        <f t="shared" si="23"/>
        <v>18.467800432122814</v>
      </c>
      <c r="T69" s="73"/>
      <c r="U69" s="73"/>
      <c r="V69" s="73"/>
      <c r="W69" s="73">
        <f t="shared" si="13"/>
        <v>0.98657412987892101</v>
      </c>
      <c r="X69" s="73">
        <f t="shared" si="14"/>
        <v>-1.3516812015320446E-2</v>
      </c>
      <c r="Y69" s="73"/>
      <c r="Z69" s="73"/>
      <c r="AA69" s="73"/>
      <c r="AB69" s="73"/>
      <c r="AC69" s="73"/>
      <c r="AD69" s="73"/>
      <c r="AE69" s="85"/>
    </row>
    <row r="70" spans="1:31" ht="15" x14ac:dyDescent="0.25">
      <c r="A70" s="77">
        <v>68</v>
      </c>
      <c r="B70" s="65">
        <v>30654</v>
      </c>
      <c r="C70" s="65">
        <v>35015</v>
      </c>
      <c r="D70" s="65">
        <v>65669</v>
      </c>
      <c r="E70" s="130">
        <v>2.1167044863462124E-2</v>
      </c>
      <c r="F70" s="199">
        <v>9.0102752787967963E-3</v>
      </c>
      <c r="G70" s="75">
        <f t="shared" si="15"/>
        <v>315.49478888706983</v>
      </c>
      <c r="H70" s="75">
        <f t="shared" si="16"/>
        <v>648.85459324456792</v>
      </c>
      <c r="I70" s="75">
        <f t="shared" si="17"/>
        <v>964.34938213163775</v>
      </c>
      <c r="J70" s="73">
        <f t="shared" si="18"/>
        <v>1.4685001783667145E-2</v>
      </c>
      <c r="K70" s="73">
        <f t="shared" si="19"/>
        <v>1.4577703014629462E-2</v>
      </c>
      <c r="L70" s="73">
        <f t="shared" si="11"/>
        <v>1.4579675046727856E-2</v>
      </c>
      <c r="M70" s="73">
        <f t="shared" si="12"/>
        <v>83624.946130238925</v>
      </c>
      <c r="N70" s="73">
        <f t="shared" si="20"/>
        <v>1219.2245403790002</v>
      </c>
      <c r="O70" s="73">
        <f t="shared" si="21"/>
        <v>15599.583545851976</v>
      </c>
      <c r="P70" s="73">
        <f t="shared" si="22"/>
        <v>223019.34766882268</v>
      </c>
      <c r="Q70" s="73">
        <f t="shared" si="24"/>
        <v>83015.333860049432</v>
      </c>
      <c r="R70" s="73">
        <f>SUM(Q70:$Q$102)</f>
        <v>1481213.4448227049</v>
      </c>
      <c r="S70" s="73">
        <f t="shared" si="23"/>
        <v>17.712578762273132</v>
      </c>
      <c r="T70" s="73"/>
      <c r="U70" s="73"/>
      <c r="V70" s="73"/>
      <c r="W70" s="73">
        <f t="shared" si="13"/>
        <v>0.98542229698537054</v>
      </c>
      <c r="X70" s="73">
        <f t="shared" si="14"/>
        <v>-1.468500178366712E-2</v>
      </c>
      <c r="Y70" s="73"/>
      <c r="Z70" s="73"/>
      <c r="AA70" s="73"/>
      <c r="AB70" s="73"/>
      <c r="AC70" s="73"/>
      <c r="AD70" s="73"/>
      <c r="AE70" s="85"/>
    </row>
    <row r="71" spans="1:31" ht="15" x14ac:dyDescent="0.25">
      <c r="A71" s="77">
        <v>69</v>
      </c>
      <c r="B71" s="65">
        <v>29578</v>
      </c>
      <c r="C71" s="65">
        <v>34152</v>
      </c>
      <c r="D71" s="65">
        <v>63730</v>
      </c>
      <c r="E71" s="130">
        <v>2.2956066684259965E-2</v>
      </c>
      <c r="F71" s="199">
        <v>1.0029556715487329E-2</v>
      </c>
      <c r="G71" s="75">
        <f t="shared" si="15"/>
        <v>342.52942094732327</v>
      </c>
      <c r="H71" s="75">
        <f t="shared" si="16"/>
        <v>678.9945403870413</v>
      </c>
      <c r="I71" s="75">
        <f t="shared" si="17"/>
        <v>1021.5239613343646</v>
      </c>
      <c r="J71" s="73">
        <f t="shared" si="18"/>
        <v>1.6028933960997405E-2</v>
      </c>
      <c r="K71" s="73">
        <f t="shared" si="19"/>
        <v>1.5901154234270742E-2</v>
      </c>
      <c r="L71" s="73">
        <f t="shared" si="11"/>
        <v>1.5886392662959992E-2</v>
      </c>
      <c r="M71" s="73">
        <f t="shared" si="12"/>
        <v>82405.721589859924</v>
      </c>
      <c r="N71" s="73">
        <f t="shared" si="20"/>
        <v>1309.1296508510713</v>
      </c>
      <c r="O71" s="73">
        <f t="shared" si="21"/>
        <v>14997.216279891876</v>
      </c>
      <c r="P71" s="73">
        <f t="shared" si="22"/>
        <v>207419.76412297075</v>
      </c>
      <c r="Q71" s="73">
        <f t="shared" si="24"/>
        <v>81751.156764434389</v>
      </c>
      <c r="R71" s="73">
        <f>SUM(Q71:$Q$102)</f>
        <v>1398198.1109626552</v>
      </c>
      <c r="S71" s="73">
        <f t="shared" si="23"/>
        <v>16.967245526003673</v>
      </c>
      <c r="T71" s="73"/>
      <c r="U71" s="73"/>
      <c r="V71" s="73"/>
      <c r="W71" s="73">
        <f t="shared" si="13"/>
        <v>0.98409884576572926</v>
      </c>
      <c r="X71" s="73">
        <f t="shared" si="14"/>
        <v>-1.6028933960997277E-2</v>
      </c>
      <c r="Y71" s="73"/>
      <c r="Z71" s="73"/>
      <c r="AA71" s="73"/>
      <c r="AB71" s="73"/>
      <c r="AC71" s="73"/>
      <c r="AD71" s="73"/>
      <c r="AE71" s="85"/>
    </row>
    <row r="72" spans="1:31" ht="15" x14ac:dyDescent="0.25">
      <c r="A72" s="77">
        <v>70</v>
      </c>
      <c r="B72" s="65">
        <v>27629</v>
      </c>
      <c r="C72" s="65">
        <v>32627</v>
      </c>
      <c r="D72" s="65">
        <v>60256</v>
      </c>
      <c r="E72" s="130">
        <v>2.4957762839178322E-2</v>
      </c>
      <c r="F72" s="199">
        <v>1.1240014490474138E-2</v>
      </c>
      <c r="G72" s="75">
        <f t="shared" si="15"/>
        <v>366.7279527806997</v>
      </c>
      <c r="H72" s="75">
        <f t="shared" si="16"/>
        <v>689.55802948365783</v>
      </c>
      <c r="I72" s="75">
        <f t="shared" si="17"/>
        <v>1056.2859822643575</v>
      </c>
      <c r="J72" s="73">
        <f t="shared" si="18"/>
        <v>1.7529971824620908E-2</v>
      </c>
      <c r="K72" s="73">
        <f t="shared" si="19"/>
        <v>1.7377215774038501E-2</v>
      </c>
      <c r="L72" s="73">
        <f t="shared" si="11"/>
        <v>1.7373065379352477E-2</v>
      </c>
      <c r="M72" s="73">
        <f t="shared" si="12"/>
        <v>81096.591939008853</v>
      </c>
      <c r="N72" s="73">
        <f t="shared" si="20"/>
        <v>1408.8963937990629</v>
      </c>
      <c r="O72" s="73">
        <f t="shared" si="21"/>
        <v>14398.989866554324</v>
      </c>
      <c r="P72" s="73">
        <f t="shared" si="22"/>
        <v>192422.54784307885</v>
      </c>
      <c r="Q72" s="73">
        <f t="shared" si="24"/>
        <v>80392.143742109329</v>
      </c>
      <c r="R72" s="73">
        <f>SUM(Q72:$Q$102)</f>
        <v>1316446.9541982207</v>
      </c>
      <c r="S72" s="73">
        <f t="shared" si="23"/>
        <v>16.233073705345035</v>
      </c>
      <c r="T72" s="73"/>
      <c r="U72" s="73"/>
      <c r="V72" s="73"/>
      <c r="W72" s="73">
        <f t="shared" si="13"/>
        <v>0.9826227842259615</v>
      </c>
      <c r="X72" s="73">
        <f t="shared" si="14"/>
        <v>-1.7529971824620759E-2</v>
      </c>
      <c r="Y72" s="73"/>
      <c r="Z72" s="73"/>
      <c r="AA72" s="73"/>
      <c r="AB72" s="73"/>
      <c r="AC72" s="73"/>
      <c r="AD72" s="73"/>
      <c r="AE72" s="85"/>
    </row>
    <row r="73" spans="1:31" ht="15" x14ac:dyDescent="0.25">
      <c r="A73" s="77">
        <v>71</v>
      </c>
      <c r="B73" s="65">
        <v>27549</v>
      </c>
      <c r="C73" s="65">
        <v>33470</v>
      </c>
      <c r="D73" s="65">
        <v>61019</v>
      </c>
      <c r="E73" s="130">
        <v>2.7176433111680828E-2</v>
      </c>
      <c r="F73" s="199">
        <v>1.2656222260006773E-2</v>
      </c>
      <c r="G73" s="75">
        <f t="shared" si="15"/>
        <v>423.6037590424267</v>
      </c>
      <c r="H73" s="75">
        <f t="shared" si="16"/>
        <v>748.68355579369506</v>
      </c>
      <c r="I73" s="75">
        <f t="shared" si="17"/>
        <v>1172.2873148361218</v>
      </c>
      <c r="J73" s="73">
        <f t="shared" si="18"/>
        <v>1.9211840817386746E-2</v>
      </c>
      <c r="K73" s="73">
        <f t="shared" si="19"/>
        <v>1.9028469580885443E-2</v>
      </c>
      <c r="L73" s="73">
        <f t="shared" ref="L73:L77" si="25">((105*K73+90*(K72+K74)+45*(K71+K75)-30*(K70+K76))/315)</f>
        <v>1.9061440105056945E-2</v>
      </c>
      <c r="M73" s="73">
        <f t="shared" si="12"/>
        <v>79687.69554520979</v>
      </c>
      <c r="N73" s="73">
        <f t="shared" si="20"/>
        <v>1518.962235745028</v>
      </c>
      <c r="O73" s="73">
        <f t="shared" si="21"/>
        <v>13803.741730932725</v>
      </c>
      <c r="P73" s="73">
        <f t="shared" si="22"/>
        <v>178023.55797652452</v>
      </c>
      <c r="Q73" s="73">
        <f t="shared" si="24"/>
        <v>78928.214427337283</v>
      </c>
      <c r="R73" s="73">
        <f>SUM(Q73:$Q$102)</f>
        <v>1236054.8104561113</v>
      </c>
      <c r="S73" s="73">
        <f t="shared" si="23"/>
        <v>15.511237989745249</v>
      </c>
      <c r="T73" s="73"/>
      <c r="U73" s="73"/>
      <c r="V73" s="73"/>
      <c r="W73" s="73">
        <f t="shared" si="13"/>
        <v>0.98097153041911456</v>
      </c>
      <c r="X73" s="73">
        <f t="shared" si="14"/>
        <v>-1.9211840817386607E-2</v>
      </c>
      <c r="Y73" s="73"/>
      <c r="Z73" s="73"/>
      <c r="AA73" s="73"/>
      <c r="AB73" s="73"/>
      <c r="AC73" s="73"/>
      <c r="AD73" s="73"/>
      <c r="AE73" s="85"/>
    </row>
    <row r="74" spans="1:31" ht="15" x14ac:dyDescent="0.25">
      <c r="A74" s="77">
        <v>72</v>
      </c>
      <c r="B74" s="65">
        <v>26832</v>
      </c>
      <c r="C74" s="65">
        <v>32854</v>
      </c>
      <c r="D74" s="65">
        <v>59686</v>
      </c>
      <c r="E74" s="130">
        <v>2.9614161213908224E-2</v>
      </c>
      <c r="F74" s="199">
        <v>1.4289638657259454E-2</v>
      </c>
      <c r="G74" s="75">
        <f t="shared" si="15"/>
        <v>469.4717884456021</v>
      </c>
      <c r="H74" s="75">
        <f t="shared" si="16"/>
        <v>794.60717369158544</v>
      </c>
      <c r="I74" s="75">
        <f t="shared" si="17"/>
        <v>1264.0789621371875</v>
      </c>
      <c r="J74" s="73">
        <f t="shared" si="18"/>
        <v>2.1178818519203623E-2</v>
      </c>
      <c r="K74" s="73">
        <f t="shared" si="19"/>
        <v>2.0956122260910259E-2</v>
      </c>
      <c r="L74" s="73">
        <f t="shared" si="25"/>
        <v>2.0940626128759944E-2</v>
      </c>
      <c r="M74" s="73">
        <f t="shared" ref="M74:M102" si="26">M73*(1-L73)</f>
        <v>78168.733309464762</v>
      </c>
      <c r="N74" s="73">
        <f t="shared" si="20"/>
        <v>1636.9022191922413</v>
      </c>
      <c r="O74" s="73">
        <f t="shared" si="21"/>
        <v>13210.363448490611</v>
      </c>
      <c r="P74" s="73">
        <f t="shared" si="22"/>
        <v>164219.81624559182</v>
      </c>
      <c r="Q74" s="73">
        <f t="shared" si="24"/>
        <v>77350.282199868641</v>
      </c>
      <c r="R74" s="73">
        <f>SUM(Q74:$Q$102)</f>
        <v>1157126.596028774</v>
      </c>
      <c r="S74" s="73">
        <f t="shared" si="23"/>
        <v>14.802933948638872</v>
      </c>
      <c r="T74" s="73"/>
      <c r="U74" s="73"/>
      <c r="V74" s="73"/>
      <c r="W74" s="73">
        <f t="shared" si="13"/>
        <v>0.97904387773908974</v>
      </c>
      <c r="X74" s="73">
        <f t="shared" si="14"/>
        <v>-2.117881851920347E-2</v>
      </c>
      <c r="Y74" s="73"/>
      <c r="Z74" s="73"/>
      <c r="AA74" s="73"/>
      <c r="AB74" s="73"/>
      <c r="AC74" s="73"/>
      <c r="AD74" s="73"/>
      <c r="AE74" s="85"/>
    </row>
    <row r="75" spans="1:31" ht="15" x14ac:dyDescent="0.25">
      <c r="A75" s="77">
        <v>73</v>
      </c>
      <c r="B75" s="65">
        <v>25662</v>
      </c>
      <c r="C75" s="65">
        <v>31949</v>
      </c>
      <c r="D75" s="65">
        <v>57611</v>
      </c>
      <c r="E75" s="130">
        <v>3.2281992275973281E-2</v>
      </c>
      <c r="F75" s="199">
        <v>1.6152242548650723E-2</v>
      </c>
      <c r="G75" s="75">
        <f t="shared" si="15"/>
        <v>516.04799718684194</v>
      </c>
      <c r="H75" s="75">
        <f t="shared" si="16"/>
        <v>828.42048578602635</v>
      </c>
      <c r="I75" s="75">
        <f t="shared" si="17"/>
        <v>1344.4684829728683</v>
      </c>
      <c r="J75" s="73">
        <f t="shared" si="18"/>
        <v>2.3337009997619694E-2</v>
      </c>
      <c r="K75" s="73">
        <f t="shared" si="19"/>
        <v>2.3066807963632918E-2</v>
      </c>
      <c r="L75" s="73">
        <f t="shared" si="25"/>
        <v>2.3039128804336988E-2</v>
      </c>
      <c r="M75" s="73">
        <f t="shared" si="26"/>
        <v>76531.831090272521</v>
      </c>
      <c r="N75" s="73">
        <f t="shared" si="20"/>
        <v>1763.2267141205521</v>
      </c>
      <c r="O75" s="73">
        <f t="shared" si="21"/>
        <v>12618.273333161693</v>
      </c>
      <c r="P75" s="73">
        <f t="shared" si="22"/>
        <v>151009.4527971012</v>
      </c>
      <c r="Q75" s="73">
        <f t="shared" si="24"/>
        <v>75650.217733212252</v>
      </c>
      <c r="R75" s="73">
        <f>SUM(Q75:$Q$102)</f>
        <v>1079776.3138289056</v>
      </c>
      <c r="S75" s="73">
        <f t="shared" si="23"/>
        <v>14.108852466305999</v>
      </c>
      <c r="T75" s="73"/>
      <c r="U75" s="73"/>
      <c r="V75" s="73"/>
      <c r="W75" s="73">
        <f t="shared" si="13"/>
        <v>0.97693319203636708</v>
      </c>
      <c r="X75" s="73">
        <f t="shared" si="14"/>
        <v>-2.3337009997619805E-2</v>
      </c>
      <c r="Y75" s="73"/>
      <c r="Z75" s="73"/>
      <c r="AA75" s="73"/>
      <c r="AB75" s="73"/>
      <c r="AC75" s="73"/>
      <c r="AD75" s="73"/>
      <c r="AE75" s="85"/>
    </row>
    <row r="76" spans="1:31" ht="15" x14ac:dyDescent="0.25">
      <c r="A76" s="77">
        <v>74</v>
      </c>
      <c r="B76" s="65">
        <v>25540</v>
      </c>
      <c r="C76" s="65">
        <v>33012</v>
      </c>
      <c r="D76" s="65">
        <v>58552</v>
      </c>
      <c r="E76" s="130">
        <v>3.521107698712854E-2</v>
      </c>
      <c r="F76" s="199">
        <v>1.826199140655169E-2</v>
      </c>
      <c r="G76" s="75">
        <f t="shared" si="15"/>
        <v>602.86486031308436</v>
      </c>
      <c r="H76" s="75">
        <f t="shared" si="16"/>
        <v>899.29090625126287</v>
      </c>
      <c r="I76" s="75">
        <f t="shared" si="17"/>
        <v>1502.1557665643472</v>
      </c>
      <c r="J76" s="73">
        <f t="shared" si="18"/>
        <v>2.5655071843222216E-2</v>
      </c>
      <c r="K76" s="73">
        <f t="shared" si="19"/>
        <v>2.5328776817073462E-2</v>
      </c>
      <c r="L76" s="73">
        <f t="shared" si="25"/>
        <v>2.533540198749969E-2</v>
      </c>
      <c r="M76" s="73">
        <f t="shared" si="26"/>
        <v>74768.604376151969</v>
      </c>
      <c r="N76" s="73">
        <f t="shared" si="20"/>
        <v>1894.2926479141461</v>
      </c>
      <c r="O76" s="73">
        <f t="shared" si="21"/>
        <v>12026.887130293317</v>
      </c>
      <c r="P76" s="73">
        <f t="shared" si="22"/>
        <v>138391.17946393948</v>
      </c>
      <c r="Q76" s="73">
        <f t="shared" si="24"/>
        <v>73821.458052194896</v>
      </c>
      <c r="R76" s="73">
        <f>SUM(Q76:$Q$102)</f>
        <v>1004126.0960956935</v>
      </c>
      <c r="S76" s="73">
        <f t="shared" si="23"/>
        <v>13.4297825200007</v>
      </c>
      <c r="T76" s="73"/>
      <c r="U76" s="73"/>
      <c r="V76" s="73"/>
      <c r="W76" s="73">
        <f t="shared" si="13"/>
        <v>0.97467122318292654</v>
      </c>
      <c r="X76" s="73">
        <f t="shared" si="14"/>
        <v>-2.5655071843222115E-2</v>
      </c>
      <c r="Y76" s="73"/>
      <c r="Z76" s="73"/>
      <c r="AA76" s="73"/>
      <c r="AB76" s="73"/>
      <c r="AC76" s="73"/>
      <c r="AD76" s="73"/>
      <c r="AE76" s="85"/>
    </row>
    <row r="77" spans="1:31" ht="15" x14ac:dyDescent="0.25">
      <c r="A77" s="77">
        <v>75</v>
      </c>
      <c r="B77" s="65">
        <v>25165</v>
      </c>
      <c r="C77" s="65">
        <v>33340</v>
      </c>
      <c r="D77" s="65">
        <v>58505</v>
      </c>
      <c r="E77" s="130">
        <v>3.8460414731493232E-2</v>
      </c>
      <c r="F77" s="199">
        <v>2.0649368417357965E-2</v>
      </c>
      <c r="G77" s="75">
        <f t="shared" si="15"/>
        <v>688.44994303471458</v>
      </c>
      <c r="H77" s="75">
        <f t="shared" si="16"/>
        <v>967.85633671802714</v>
      </c>
      <c r="I77" s="75">
        <f t="shared" si="17"/>
        <v>1656.3062797527418</v>
      </c>
      <c r="J77" s="73">
        <f t="shared" si="18"/>
        <v>2.8310508157469307E-2</v>
      </c>
      <c r="K77" s="73">
        <f t="shared" si="19"/>
        <v>2.7913520847158813E-2</v>
      </c>
      <c r="L77" s="73">
        <f t="shared" si="25"/>
        <v>2.7868874633899889E-2</v>
      </c>
      <c r="M77" s="73">
        <f t="shared" si="26"/>
        <v>72874.311728237823</v>
      </c>
      <c r="N77" s="73">
        <f t="shared" si="20"/>
        <v>2030.9250575859915</v>
      </c>
      <c r="O77" s="73">
        <f t="shared" si="21"/>
        <v>11436.274253842974</v>
      </c>
      <c r="P77" s="73">
        <f t="shared" si="22"/>
        <v>126364.29233364617</v>
      </c>
      <c r="Q77" s="73">
        <f t="shared" si="24"/>
        <v>71858.849199444827</v>
      </c>
      <c r="R77" s="73">
        <f>SUM(Q77:$Q$102)</f>
        <v>930304.63804349874</v>
      </c>
      <c r="S77" s="73">
        <f t="shared" si="23"/>
        <v>12.765878894510617</v>
      </c>
      <c r="T77" s="73"/>
      <c r="U77" s="73"/>
      <c r="V77" s="73"/>
      <c r="W77" s="73">
        <f t="shared" si="13"/>
        <v>0.97208647915284119</v>
      </c>
      <c r="X77" s="73">
        <f t="shared" si="14"/>
        <v>-2.8310508157469248E-2</v>
      </c>
      <c r="Y77" s="73"/>
      <c r="Z77" s="73"/>
      <c r="AA77" s="73"/>
      <c r="AB77" s="73"/>
      <c r="AC77" s="73"/>
      <c r="AD77" s="73"/>
      <c r="AE77" s="85"/>
    </row>
    <row r="78" spans="1:31" ht="15" x14ac:dyDescent="0.25">
      <c r="A78" s="77">
        <v>76</v>
      </c>
      <c r="B78" s="65">
        <v>24158</v>
      </c>
      <c r="C78" s="65">
        <v>33699</v>
      </c>
      <c r="D78" s="65">
        <v>57857</v>
      </c>
      <c r="E78" s="130">
        <v>4.2118945313993128E-2</v>
      </c>
      <c r="F78" s="199">
        <v>2.3363862913172741E-2</v>
      </c>
      <c r="G78" s="75">
        <f t="shared" si="15"/>
        <v>787.33881631100826</v>
      </c>
      <c r="H78" s="75">
        <f t="shared" si="16"/>
        <v>1017.509480895446</v>
      </c>
      <c r="I78" s="75">
        <f t="shared" si="17"/>
        <v>1804.8482972064544</v>
      </c>
      <c r="J78" s="73">
        <f t="shared" si="18"/>
        <v>3.1194985865261843E-2</v>
      </c>
      <c r="K78" s="73">
        <f t="shared" si="19"/>
        <v>3.0713442529155865E-2</v>
      </c>
      <c r="L78">
        <f>IF(T78=1,1-V78,((105*K78+90*(K77+K79)+45*(K76+K80)-30*(K75+K81))/315))</f>
        <v>2.8129509135945696E-2</v>
      </c>
      <c r="M78" s="73">
        <f t="shared" si="26"/>
        <v>70843.386670651831</v>
      </c>
      <c r="N78" s="73">
        <f t="shared" si="20"/>
        <v>1992.7896925734385</v>
      </c>
      <c r="O78" s="73">
        <f t="shared" si="21"/>
        <v>10846.398205252419</v>
      </c>
      <c r="P78" s="73">
        <f t="shared" si="22"/>
        <v>114928.01807980319</v>
      </c>
      <c r="Q78" s="73">
        <f t="shared" si="24"/>
        <v>69846.991824365105</v>
      </c>
      <c r="R78" s="73">
        <f>SUM(Q78:$Q$102)</f>
        <v>858445.78884405387</v>
      </c>
      <c r="S78" s="73">
        <f t="shared" si="23"/>
        <v>12.117514833599573</v>
      </c>
      <c r="T78" s="73">
        <f>IF(U78=$U$62,1,0)</f>
        <v>1</v>
      </c>
      <c r="U78" s="73">
        <f>ABS(W78-V78)</f>
        <v>2.5839333932101693E-3</v>
      </c>
      <c r="V78" s="73">
        <f>$W$2^($AC$62+$AE$62*$AD$62^A77)</f>
        <v>0.9718704908640543</v>
      </c>
      <c r="W78" s="73">
        <f t="shared" si="13"/>
        <v>0.96928655747084413</v>
      </c>
      <c r="X78" s="73">
        <f t="shared" si="14"/>
        <v>-3.1194985865261721E-2</v>
      </c>
      <c r="Y78" s="73"/>
      <c r="Z78" s="73"/>
      <c r="AA78" s="73"/>
      <c r="AB78" s="73"/>
      <c r="AC78" s="73"/>
      <c r="AD78" s="73"/>
      <c r="AE78" s="85"/>
    </row>
    <row r="79" spans="1:31" ht="15" x14ac:dyDescent="0.25">
      <c r="A79" s="77">
        <v>77</v>
      </c>
      <c r="B79" s="65">
        <v>22840</v>
      </c>
      <c r="C79" s="65">
        <v>32645</v>
      </c>
      <c r="D79" s="65">
        <v>55485</v>
      </c>
      <c r="E79" s="130">
        <v>4.6301564531414534E-2</v>
      </c>
      <c r="F79" s="199">
        <v>2.6479180875845231E-2</v>
      </c>
      <c r="G79" s="75">
        <f t="shared" si="15"/>
        <v>864.41285969196758</v>
      </c>
      <c r="H79" s="75">
        <f t="shared" si="16"/>
        <v>1057.5277338975079</v>
      </c>
      <c r="I79" s="75">
        <f t="shared" si="17"/>
        <v>1921.9405935894756</v>
      </c>
      <c r="J79" s="73">
        <f t="shared" si="18"/>
        <v>3.4638922115697496E-2</v>
      </c>
      <c r="K79" s="73">
        <f t="shared" si="19"/>
        <v>3.4045862027599294E-2</v>
      </c>
      <c r="L79" s="73">
        <f t="shared" ref="L79:L102" si="27">IF(T79=1,1-V79,((105*K79+90*(K78+K80)+45*(K77+K81)-30*(K76+K82))/315))</f>
        <v>3.1197307362332172E-2</v>
      </c>
      <c r="M79" s="73">
        <f t="shared" si="26"/>
        <v>68850.596978078393</v>
      </c>
      <c r="N79" s="73">
        <f t="shared" si="20"/>
        <v>2147.9532360051671</v>
      </c>
      <c r="O79" s="73">
        <f t="shared" si="21"/>
        <v>10284.189607654307</v>
      </c>
      <c r="P79" s="73">
        <f t="shared" si="22"/>
        <v>104081.61987455077</v>
      </c>
      <c r="Q79" s="73">
        <f t="shared" si="24"/>
        <v>67776.620360075816</v>
      </c>
      <c r="R79" s="73">
        <f>SUM(Q79:$Q$102)</f>
        <v>788598.79701968876</v>
      </c>
      <c r="S79" s="73">
        <f t="shared" si="23"/>
        <v>11.453768473071827</v>
      </c>
      <c r="T79" s="73">
        <f>IF(T78=1,1,IF(U79=$U$62,1,T78))</f>
        <v>1</v>
      </c>
      <c r="U79" s="73">
        <f t="shared" ref="U79:U87" si="28">ABS(W79-V79)</f>
        <v>2.8485546652671223E-3</v>
      </c>
      <c r="V79" s="73">
        <f t="shared" ref="V79:V103" si="29">$W$2^($AC$62+$AE$62*$AD$62^A78)</f>
        <v>0.96880269263766783</v>
      </c>
      <c r="W79" s="73">
        <f t="shared" si="13"/>
        <v>0.96595413797240071</v>
      </c>
      <c r="X79" s="73">
        <f t="shared" si="14"/>
        <v>-3.4638922115697302E-2</v>
      </c>
      <c r="Y79" s="73"/>
      <c r="Z79" s="73"/>
      <c r="AA79" s="73"/>
      <c r="AB79" s="73"/>
      <c r="AC79" s="73"/>
      <c r="AD79" s="73"/>
      <c r="AE79" s="85"/>
    </row>
    <row r="80" spans="1:31" ht="15" x14ac:dyDescent="0.25">
      <c r="A80" s="77">
        <v>78</v>
      </c>
      <c r="B80" s="65">
        <v>21160</v>
      </c>
      <c r="C80" s="65">
        <v>30891</v>
      </c>
      <c r="D80" s="65">
        <v>52051</v>
      </c>
      <c r="E80" s="130">
        <v>5.114015927807844E-2</v>
      </c>
      <c r="F80" s="199">
        <v>3.0096234363768321E-2</v>
      </c>
      <c r="G80" s="75">
        <f t="shared" si="15"/>
        <v>929.70277573116721</v>
      </c>
      <c r="H80" s="75">
        <f t="shared" si="16"/>
        <v>1082.1257703241397</v>
      </c>
      <c r="I80" s="75">
        <f t="shared" si="17"/>
        <v>2011.828546055307</v>
      </c>
      <c r="J80" s="73">
        <f t="shared" si="18"/>
        <v>3.8651102688811112E-2</v>
      </c>
      <c r="K80" s="73">
        <f t="shared" si="19"/>
        <v>3.791368007373308E-2</v>
      </c>
      <c r="L80" s="73">
        <f t="shared" si="27"/>
        <v>3.4659699585289028E-2</v>
      </c>
      <c r="M80" s="73">
        <f t="shared" si="26"/>
        <v>66702.643742073225</v>
      </c>
      <c r="N80" s="73">
        <f t="shared" si="20"/>
        <v>2311.8935936448179</v>
      </c>
      <c r="O80" s="73">
        <f t="shared" si="21"/>
        <v>9720.3420326749438</v>
      </c>
      <c r="P80" s="73">
        <f t="shared" si="22"/>
        <v>93797.430266896452</v>
      </c>
      <c r="Q80" s="73">
        <f t="shared" si="24"/>
        <v>65546.69694525082</v>
      </c>
      <c r="R80" s="73">
        <f>SUM(Q80:$Q$102)</f>
        <v>720822.17665961303</v>
      </c>
      <c r="S80" s="73">
        <f t="shared" si="23"/>
        <v>10.806500855451832</v>
      </c>
      <c r="T80" s="73">
        <f t="shared" ref="T80:T87" si="30">IF(T79=1,1,IF(U80=$U$62,1,T79))</f>
        <v>1</v>
      </c>
      <c r="U80" s="73">
        <f t="shared" si="28"/>
        <v>3.2539804884440526E-3</v>
      </c>
      <c r="V80" s="73">
        <f t="shared" si="29"/>
        <v>0.96534030041471097</v>
      </c>
      <c r="W80" s="73">
        <f t="shared" si="13"/>
        <v>0.96208631992626692</v>
      </c>
      <c r="X80" s="73">
        <f>LN(W80)</f>
        <v>-3.8651102688810966E-2</v>
      </c>
      <c r="Y80" s="73"/>
      <c r="Z80" s="73"/>
      <c r="AA80" s="73"/>
      <c r="AB80" s="73"/>
      <c r="AC80" s="73"/>
      <c r="AD80" s="73"/>
      <c r="AE80" s="85"/>
    </row>
    <row r="81" spans="1:31" ht="15" x14ac:dyDescent="0.25">
      <c r="A81" s="77">
        <v>79</v>
      </c>
      <c r="B81" s="65">
        <v>19651</v>
      </c>
      <c r="C81" s="65">
        <v>29471</v>
      </c>
      <c r="D81" s="65">
        <v>49122</v>
      </c>
      <c r="E81" s="130">
        <v>5.6771407282445271E-2</v>
      </c>
      <c r="F81" s="199">
        <v>3.4343238733230481E-2</v>
      </c>
      <c r="G81" s="75">
        <f t="shared" si="15"/>
        <v>1012.1295887070355</v>
      </c>
      <c r="H81" s="75">
        <f t="shared" si="16"/>
        <v>1115.614924507332</v>
      </c>
      <c r="I81" s="75">
        <f t="shared" si="17"/>
        <v>2127.7445132143675</v>
      </c>
      <c r="J81" s="73">
        <f t="shared" si="18"/>
        <v>4.3315510630967134E-2</v>
      </c>
      <c r="K81" s="73">
        <f t="shared" si="19"/>
        <v>4.2390793486491218E-2</v>
      </c>
      <c r="L81" s="73">
        <f t="shared" si="27"/>
        <v>3.8565696240585146E-2</v>
      </c>
      <c r="M81" s="73">
        <f t="shared" si="26"/>
        <v>64390.750148428408</v>
      </c>
      <c r="N81" s="73">
        <f t="shared" si="20"/>
        <v>2483.2741109277049</v>
      </c>
      <c r="O81" s="73">
        <f t="shared" si="21"/>
        <v>9154.5735589816322</v>
      </c>
      <c r="P81" s="73">
        <f t="shared" si="22"/>
        <v>84077.088234221519</v>
      </c>
      <c r="Q81" s="73">
        <f t="shared" si="24"/>
        <v>63149.113092964559</v>
      </c>
      <c r="R81" s="73">
        <f>SUM(Q81:$Q$102)</f>
        <v>655275.47971436218</v>
      </c>
      <c r="S81" s="73">
        <f t="shared" si="23"/>
        <v>10.176546758717262</v>
      </c>
      <c r="T81" s="73">
        <f t="shared" si="30"/>
        <v>1</v>
      </c>
      <c r="U81" s="73">
        <f t="shared" si="28"/>
        <v>3.8250972459060728E-3</v>
      </c>
      <c r="V81" s="73">
        <f t="shared" si="29"/>
        <v>0.96143430375941485</v>
      </c>
      <c r="W81" s="73">
        <f t="shared" si="13"/>
        <v>0.95760920651350878</v>
      </c>
      <c r="X81" s="73">
        <f t="shared" ref="X81:X102" si="31">LN(W81)</f>
        <v>-4.3315510630966968E-2</v>
      </c>
      <c r="Y81" s="84"/>
      <c r="Z81" s="84"/>
      <c r="AA81" s="73"/>
      <c r="AB81" s="73"/>
      <c r="AC81" s="73"/>
      <c r="AD81" s="73"/>
      <c r="AE81" s="85"/>
    </row>
    <row r="82" spans="1:31" ht="15" x14ac:dyDescent="0.25">
      <c r="A82" s="77">
        <v>80</v>
      </c>
      <c r="B82" s="65">
        <v>18279</v>
      </c>
      <c r="C82" s="65">
        <v>28610</v>
      </c>
      <c r="D82" s="65">
        <v>46889</v>
      </c>
      <c r="E82" s="130">
        <v>6.3323065130443973E-2</v>
      </c>
      <c r="F82" s="199">
        <v>3.9372303940656189E-2</v>
      </c>
      <c r="G82" s="75">
        <f t="shared" si="15"/>
        <v>1126.4416157421736</v>
      </c>
      <c r="H82" s="75">
        <f t="shared" si="16"/>
        <v>1157.4823075193854</v>
      </c>
      <c r="I82" s="75">
        <f t="shared" si="17"/>
        <v>2283.9239232615591</v>
      </c>
      <c r="J82" s="73">
        <f t="shared" si="18"/>
        <v>4.8709162559695429E-2</v>
      </c>
      <c r="K82" s="73">
        <f t="shared" si="19"/>
        <v>4.7541900104327905E-2</v>
      </c>
      <c r="L82" s="73">
        <f t="shared" si="27"/>
        <v>4.2969905337309711E-2</v>
      </c>
      <c r="M82" s="73">
        <f t="shared" si="26"/>
        <v>61907.476037500703</v>
      </c>
      <c r="N82" s="73">
        <f t="shared" si="20"/>
        <v>2660.1583850031748</v>
      </c>
      <c r="O82" s="73">
        <f t="shared" si="21"/>
        <v>8586.8498106281495</v>
      </c>
      <c r="P82" s="73">
        <f t="shared" si="22"/>
        <v>74922.514675239887</v>
      </c>
      <c r="Q82" s="73">
        <f t="shared" si="24"/>
        <v>60577.396844999115</v>
      </c>
      <c r="R82" s="73">
        <f>SUM(Q82:$Q$102)</f>
        <v>592126.36662139755</v>
      </c>
      <c r="S82" s="73">
        <f t="shared" si="23"/>
        <v>9.5646988784151787</v>
      </c>
      <c r="T82" s="73">
        <f t="shared" si="30"/>
        <v>1</v>
      </c>
      <c r="U82" s="73">
        <f t="shared" si="28"/>
        <v>4.5719947670181948E-3</v>
      </c>
      <c r="V82" s="73">
        <f t="shared" si="29"/>
        <v>0.95703009466269029</v>
      </c>
      <c r="W82" s="73">
        <f t="shared" si="13"/>
        <v>0.95245809989567209</v>
      </c>
      <c r="X82" s="73">
        <f t="shared" si="31"/>
        <v>-4.8709162559695277E-2</v>
      </c>
      <c r="Y82" s="73"/>
      <c r="Z82" s="73"/>
      <c r="AA82" s="73"/>
      <c r="AB82" s="73"/>
      <c r="AC82" s="73"/>
      <c r="AD82" s="73"/>
      <c r="AE82" s="85"/>
    </row>
    <row r="83" spans="1:31" ht="15" x14ac:dyDescent="0.25">
      <c r="A83" s="77">
        <v>81</v>
      </c>
      <c r="B83" s="65">
        <v>16511</v>
      </c>
      <c r="C83" s="65">
        <v>26947</v>
      </c>
      <c r="D83" s="65">
        <v>43458</v>
      </c>
      <c r="E83" s="130">
        <v>7.0900331466539596E-2</v>
      </c>
      <c r="F83" s="199">
        <v>4.5351718509131479E-2</v>
      </c>
      <c r="G83" s="75">
        <f t="shared" si="15"/>
        <v>1222.092758665566</v>
      </c>
      <c r="H83" s="75">
        <f t="shared" si="16"/>
        <v>1170.6353728440354</v>
      </c>
      <c r="I83" s="75">
        <f t="shared" si="17"/>
        <v>2392.7281315096016</v>
      </c>
      <c r="J83" s="73">
        <f t="shared" si="18"/>
        <v>5.5058404241097189E-2</v>
      </c>
      <c r="K83" s="73">
        <f t="shared" si="19"/>
        <v>5.3570129179066783E-2</v>
      </c>
      <c r="L83" s="73">
        <f t="shared" si="27"/>
        <v>4.7933032230300099E-2</v>
      </c>
      <c r="M83" s="73">
        <f t="shared" si="26"/>
        <v>59247.317652497528</v>
      </c>
      <c r="N83" s="73">
        <f t="shared" si="20"/>
        <v>2839.9035865959886</v>
      </c>
      <c r="O83" s="73">
        <f t="shared" si="21"/>
        <v>8017.4377435314755</v>
      </c>
      <c r="P83" s="73">
        <f t="shared" si="22"/>
        <v>66335.664864611739</v>
      </c>
      <c r="Q83" s="73">
        <f t="shared" si="24"/>
        <v>57827.365859199534</v>
      </c>
      <c r="R83" s="73">
        <f>SUM(Q83:$Q$102)</f>
        <v>531548.96977639839</v>
      </c>
      <c r="S83" s="73">
        <f t="shared" si="23"/>
        <v>8.9716967929938232</v>
      </c>
      <c r="T83" s="73">
        <f t="shared" si="30"/>
        <v>1</v>
      </c>
      <c r="U83" s="73">
        <f t="shared" si="28"/>
        <v>5.6370969487666844E-3</v>
      </c>
      <c r="V83" s="73">
        <f t="shared" si="29"/>
        <v>0.9520669677696999</v>
      </c>
      <c r="W83" s="73">
        <f t="shared" si="13"/>
        <v>0.94642987082093322</v>
      </c>
      <c r="X83" s="73">
        <f t="shared" si="31"/>
        <v>-5.505840424109705E-2</v>
      </c>
      <c r="Y83" s="73"/>
      <c r="Z83" s="73"/>
      <c r="AA83" s="73"/>
      <c r="AB83" s="73"/>
      <c r="AC83" s="73"/>
      <c r="AD83" s="73"/>
      <c r="AE83" s="85"/>
    </row>
    <row r="84" spans="1:31" ht="15" x14ac:dyDescent="0.25">
      <c r="A84" s="77">
        <v>82</v>
      </c>
      <c r="B84" s="65">
        <v>14396</v>
      </c>
      <c r="C84" s="65">
        <v>24326</v>
      </c>
      <c r="D84" s="65">
        <v>38722</v>
      </c>
      <c r="E84" s="130">
        <v>7.957391417198556E-2</v>
      </c>
      <c r="F84" s="199">
        <v>5.2452962402962877E-2</v>
      </c>
      <c r="G84" s="75">
        <f t="shared" si="15"/>
        <v>1275.970763414475</v>
      </c>
      <c r="H84" s="75">
        <f t="shared" si="16"/>
        <v>1145.546068419904</v>
      </c>
      <c r="I84" s="75">
        <f t="shared" si="17"/>
        <v>2421.516831834379</v>
      </c>
      <c r="J84" s="73">
        <f t="shared" si="18"/>
        <v>6.253594421348016E-2</v>
      </c>
      <c r="K84" s="73">
        <f t="shared" si="19"/>
        <v>6.0620703043352764E-2</v>
      </c>
      <c r="L84" s="73">
        <f t="shared" si="27"/>
        <v>5.3522382077237474E-2</v>
      </c>
      <c r="M84" s="73">
        <f t="shared" si="26"/>
        <v>56407.414065901539</v>
      </c>
      <c r="N84" s="73">
        <f t="shared" si="20"/>
        <v>3019.0591676241238</v>
      </c>
      <c r="O84" s="73">
        <f t="shared" si="21"/>
        <v>7446.9635529427878</v>
      </c>
      <c r="P84" s="73">
        <f t="shared" si="22"/>
        <v>58318.227121080257</v>
      </c>
      <c r="Q84" s="73">
        <f t="shared" si="24"/>
        <v>54897.884482089474</v>
      </c>
      <c r="R84" s="73">
        <f>SUM(Q84:$Q$102)</f>
        <v>473721.6039171989</v>
      </c>
      <c r="S84" s="73">
        <f t="shared" si="23"/>
        <v>8.3982152304259792</v>
      </c>
      <c r="T84" s="73">
        <f t="shared" si="30"/>
        <v>1</v>
      </c>
      <c r="U84" s="73">
        <f t="shared" si="28"/>
        <v>7.0983209661152902E-3</v>
      </c>
      <c r="V84" s="73">
        <f t="shared" si="29"/>
        <v>0.94647761792276253</v>
      </c>
      <c r="W84" s="73">
        <f t="shared" si="13"/>
        <v>0.93937929695664724</v>
      </c>
      <c r="X84" s="73">
        <f t="shared" si="31"/>
        <v>-6.2535944213480105E-2</v>
      </c>
      <c r="Y84" s="73"/>
      <c r="Z84" s="73"/>
      <c r="AA84" s="73"/>
      <c r="AB84" s="73"/>
      <c r="AC84" s="73"/>
      <c r="AD84" s="73"/>
      <c r="AE84" s="85"/>
    </row>
    <row r="85" spans="1:31" ht="15" x14ac:dyDescent="0.25">
      <c r="A85" s="77">
        <v>83</v>
      </c>
      <c r="B85" s="65">
        <v>11929</v>
      </c>
      <c r="C85" s="65">
        <v>21083</v>
      </c>
      <c r="D85" s="65">
        <v>33012</v>
      </c>
      <c r="E85" s="130">
        <v>8.9371424046855261E-2</v>
      </c>
      <c r="F85" s="199">
        <v>6.0831816638277893E-2</v>
      </c>
      <c r="G85" s="75">
        <f t="shared" si="15"/>
        <v>1282.5171901848128</v>
      </c>
      <c r="H85" s="75">
        <f t="shared" si="16"/>
        <v>1066.1117174549363</v>
      </c>
      <c r="I85" s="75">
        <f t="shared" si="17"/>
        <v>2348.6289076397488</v>
      </c>
      <c r="J85" s="73">
        <f t="shared" si="18"/>
        <v>7.1144702157995537E-2</v>
      </c>
      <c r="K85" s="73">
        <f t="shared" si="19"/>
        <v>6.8672882666952151E-2</v>
      </c>
      <c r="L85" s="73">
        <f t="shared" si="27"/>
        <v>5.9812349455931502E-2</v>
      </c>
      <c r="M85" s="73">
        <f t="shared" si="26"/>
        <v>53388.354898277415</v>
      </c>
      <c r="N85" s="73">
        <f t="shared" si="20"/>
        <v>3193.2829400530609</v>
      </c>
      <c r="O85" s="73">
        <f t="shared" si="21"/>
        <v>6876.472511557974</v>
      </c>
      <c r="P85" s="73">
        <f t="shared" si="22"/>
        <v>50871.263568137474</v>
      </c>
      <c r="Q85" s="73">
        <f t="shared" si="24"/>
        <v>51791.713428250885</v>
      </c>
      <c r="R85" s="73">
        <f>SUM(Q85:$Q$102)</f>
        <v>418823.71943510947</v>
      </c>
      <c r="S85" s="73">
        <f t="shared" si="23"/>
        <v>7.8448515642242214</v>
      </c>
      <c r="T85" s="73">
        <f t="shared" si="30"/>
        <v>1</v>
      </c>
      <c r="U85" s="73">
        <f t="shared" si="28"/>
        <v>8.8605332110206492E-3</v>
      </c>
      <c r="V85" s="73">
        <f t="shared" si="29"/>
        <v>0.9401876505440685</v>
      </c>
      <c r="W85" s="73">
        <f t="shared" si="13"/>
        <v>0.93132711733304785</v>
      </c>
      <c r="X85" s="73">
        <f t="shared" si="31"/>
        <v>-7.1144702157995288E-2</v>
      </c>
      <c r="Y85" s="73"/>
      <c r="Z85" s="73"/>
      <c r="AA85" s="73"/>
      <c r="AB85" s="73"/>
      <c r="AC85" s="73"/>
      <c r="AD85" s="73"/>
      <c r="AE85" s="85"/>
    </row>
    <row r="86" spans="1:31" ht="15" x14ac:dyDescent="0.25">
      <c r="A86" s="77">
        <v>84</v>
      </c>
      <c r="B86" s="65">
        <v>10528</v>
      </c>
      <c r="C86" s="65">
        <v>19300</v>
      </c>
      <c r="D86" s="65">
        <v>29828</v>
      </c>
      <c r="E86" s="130">
        <v>0.10027316849175291</v>
      </c>
      <c r="F86" s="199">
        <v>7.0604204601987783E-2</v>
      </c>
      <c r="G86" s="75">
        <f t="shared" si="15"/>
        <v>1362.6611488183642</v>
      </c>
      <c r="H86" s="75">
        <f t="shared" si="16"/>
        <v>1055.6759178811747</v>
      </c>
      <c r="I86" s="75">
        <f t="shared" si="17"/>
        <v>2418.3370666995388</v>
      </c>
      <c r="J86" s="73">
        <f t="shared" si="18"/>
        <v>8.107607170107077E-2</v>
      </c>
      <c r="K86" s="73">
        <f t="shared" si="19"/>
        <v>7.7876458729961295E-2</v>
      </c>
      <c r="L86" s="73">
        <f t="shared" si="27"/>
        <v>6.6884873957092528E-2</v>
      </c>
      <c r="M86" s="73">
        <f t="shared" si="26"/>
        <v>50195.071958224355</v>
      </c>
      <c r="N86" s="73">
        <f t="shared" si="20"/>
        <v>3357.2910611930274</v>
      </c>
      <c r="O86" s="73">
        <f t="shared" si="21"/>
        <v>6307.4873509000599</v>
      </c>
      <c r="P86" s="73">
        <f t="shared" si="22"/>
        <v>43994.791056579495</v>
      </c>
      <c r="Q86" s="73">
        <f t="shared" si="24"/>
        <v>48516.426427627841</v>
      </c>
      <c r="R86" s="73">
        <f>SUM(Q86:$Q$102)</f>
        <v>367032.0060068586</v>
      </c>
      <c r="S86" s="73">
        <f t="shared" si="23"/>
        <v>7.3121123586061758</v>
      </c>
      <c r="T86" s="73">
        <f t="shared" si="30"/>
        <v>1</v>
      </c>
      <c r="U86" s="73">
        <f t="shared" si="28"/>
        <v>1.0991584772868768E-2</v>
      </c>
      <c r="V86" s="73">
        <f t="shared" si="29"/>
        <v>0.93311512604290747</v>
      </c>
      <c r="W86" s="73">
        <f t="shared" si="13"/>
        <v>0.9221235412700387</v>
      </c>
      <c r="X86" s="73">
        <f t="shared" si="31"/>
        <v>-8.1076071701070576E-2</v>
      </c>
      <c r="Y86" s="73"/>
      <c r="Z86" s="73"/>
      <c r="AA86" s="73"/>
      <c r="AB86" s="73"/>
      <c r="AC86" s="73"/>
      <c r="AD86" s="73"/>
      <c r="AE86" s="85"/>
    </row>
    <row r="87" spans="1:31" x14ac:dyDescent="0.3">
      <c r="A87" s="77">
        <v>85</v>
      </c>
      <c r="B87" s="65">
        <v>8871</v>
      </c>
      <c r="C87" s="65">
        <v>17174</v>
      </c>
      <c r="D87" s="65">
        <v>26045</v>
      </c>
      <c r="E87" s="130">
        <v>0.11221210124913418</v>
      </c>
      <c r="F87" s="199">
        <v>8.181969135233387E-2</v>
      </c>
      <c r="G87" s="75">
        <f t="shared" si="15"/>
        <v>1405.1713792849819</v>
      </c>
      <c r="H87" s="75">
        <f t="shared" si="16"/>
        <v>995.43355018106934</v>
      </c>
      <c r="I87" s="75">
        <f t="shared" si="17"/>
        <v>2400.6049294660511</v>
      </c>
      <c r="J87" s="73">
        <f t="shared" si="18"/>
        <v>9.2171431348283775E-2</v>
      </c>
      <c r="K87" s="73">
        <f t="shared" si="19"/>
        <v>8.8051200468442725E-2</v>
      </c>
      <c r="L87" s="73">
        <f t="shared" si="27"/>
        <v>7.4829833508269661E-2</v>
      </c>
      <c r="M87" s="73">
        <f t="shared" si="26"/>
        <v>46837.780897031327</v>
      </c>
      <c r="N87" s="73">
        <f t="shared" si="20"/>
        <v>3504.8633464216691</v>
      </c>
      <c r="O87" s="73">
        <f t="shared" si="21"/>
        <v>5742.0603458040532</v>
      </c>
      <c r="P87" s="73">
        <f t="shared" si="22"/>
        <v>37687.303705679435</v>
      </c>
      <c r="Q87" s="73">
        <f t="shared" si="24"/>
        <v>45085.349223820493</v>
      </c>
      <c r="R87" s="73">
        <f>SUM(Q87:$Q$102)</f>
        <v>318515.57957923069</v>
      </c>
      <c r="S87" s="73">
        <f t="shared" si="23"/>
        <v>6.80039859871796</v>
      </c>
      <c r="T87" s="73">
        <f t="shared" si="30"/>
        <v>1</v>
      </c>
      <c r="U87" s="73">
        <f t="shared" si="28"/>
        <v>1.3221366960173064E-2</v>
      </c>
      <c r="V87" s="73">
        <f t="shared" si="29"/>
        <v>0.92517016649173034</v>
      </c>
      <c r="W87" s="73">
        <f t="shared" si="13"/>
        <v>0.91194879953155727</v>
      </c>
      <c r="X87" s="73">
        <f t="shared" si="31"/>
        <v>-9.2171431348283511E-2</v>
      </c>
      <c r="Y87" s="73"/>
      <c r="Z87" s="73"/>
      <c r="AA87" s="73"/>
      <c r="AB87" s="73"/>
      <c r="AC87" s="73"/>
      <c r="AD87" s="73"/>
      <c r="AE87" s="85"/>
    </row>
    <row r="88" spans="1:31" x14ac:dyDescent="0.3">
      <c r="A88" s="77">
        <v>86</v>
      </c>
      <c r="B88" s="65">
        <v>6642</v>
      </c>
      <c r="C88" s="65">
        <v>13479</v>
      </c>
      <c r="D88" s="65">
        <v>20121</v>
      </c>
      <c r="E88" s="130">
        <v>0.12507604329722713</v>
      </c>
      <c r="F88" s="199">
        <v>9.4438286341872235E-2</v>
      </c>
      <c r="G88" s="75">
        <f t="shared" si="15"/>
        <v>1272.9336616020958</v>
      </c>
      <c r="H88" s="75">
        <f t="shared" si="16"/>
        <v>830.75507958018261</v>
      </c>
      <c r="I88" s="75">
        <f t="shared" si="17"/>
        <v>2103.6887411822781</v>
      </c>
      <c r="J88" s="73">
        <f t="shared" si="18"/>
        <v>0.10455189807575559</v>
      </c>
      <c r="K88" s="73">
        <f t="shared" si="19"/>
        <v>9.9271949858733999E-2</v>
      </c>
      <c r="L88" s="73">
        <f t="shared" si="27"/>
        <v>8.3745338504705558E-2</v>
      </c>
      <c r="M88" s="73">
        <f t="shared" si="26"/>
        <v>43332.917550609658</v>
      </c>
      <c r="N88" s="73">
        <f t="shared" si="20"/>
        <v>3628.9298486723055</v>
      </c>
      <c r="O88" s="73">
        <f t="shared" si="21"/>
        <v>5182.8126108615588</v>
      </c>
      <c r="P88" s="73">
        <f t="shared" si="22"/>
        <v>31945.243359875396</v>
      </c>
      <c r="Q88" s="73">
        <f t="shared" si="24"/>
        <v>41518.452626273502</v>
      </c>
      <c r="R88" s="73">
        <f>SUM(Q88:$Q$102)</f>
        <v>273430.23035541025</v>
      </c>
      <c r="S88" s="73">
        <f t="shared" si="23"/>
        <v>6.3099889370722355</v>
      </c>
      <c r="T88" s="73">
        <f>T87</f>
        <v>1</v>
      </c>
      <c r="U88" s="73"/>
      <c r="V88" s="73">
        <f t="shared" si="29"/>
        <v>0.91625466149529444</v>
      </c>
      <c r="W88" s="73">
        <f t="shared" si="13"/>
        <v>0.900728050141266</v>
      </c>
      <c r="X88" s="73">
        <f t="shared" si="31"/>
        <v>-0.10455189807575524</v>
      </c>
      <c r="Y88" s="73"/>
      <c r="Z88" s="73"/>
      <c r="AA88" s="73"/>
      <c r="AB88" s="73"/>
      <c r="AC88" s="73"/>
      <c r="AD88" s="73"/>
      <c r="AE88" s="85"/>
    </row>
    <row r="89" spans="1:31" x14ac:dyDescent="0.3">
      <c r="A89" s="77">
        <v>87</v>
      </c>
      <c r="B89" s="65">
        <v>5258</v>
      </c>
      <c r="C89" s="65">
        <v>11357</v>
      </c>
      <c r="D89" s="65">
        <v>16615</v>
      </c>
      <c r="E89" s="130">
        <v>0.13870934290342354</v>
      </c>
      <c r="F89" s="199">
        <v>0.10831798223033143</v>
      </c>
      <c r="G89" s="75">
        <f t="shared" si="15"/>
        <v>1230.1673241898741</v>
      </c>
      <c r="H89" s="75">
        <f t="shared" si="16"/>
        <v>729.33372498620099</v>
      </c>
      <c r="I89" s="75">
        <f t="shared" si="17"/>
        <v>1959.501049176075</v>
      </c>
      <c r="J89" s="73">
        <f t="shared" si="18"/>
        <v>0.11793566350743756</v>
      </c>
      <c r="K89" s="73">
        <f t="shared" si="19"/>
        <v>0.1112467699591253</v>
      </c>
      <c r="L89" s="73">
        <f t="shared" si="27"/>
        <v>9.3737879318092854E-2</v>
      </c>
      <c r="M89" s="73">
        <f t="shared" si="26"/>
        <v>39703.987701937353</v>
      </c>
      <c r="N89" s="73">
        <f t="shared" si="20"/>
        <v>3721.7676076512435</v>
      </c>
      <c r="O89" s="73">
        <f t="shared" si="21"/>
        <v>4632.9524042521971</v>
      </c>
      <c r="P89" s="73">
        <f t="shared" si="22"/>
        <v>26762.430749013838</v>
      </c>
      <c r="Q89" s="73">
        <f t="shared" si="24"/>
        <v>37843.103898111731</v>
      </c>
      <c r="R89" s="73">
        <f>SUM(Q89:$Q$102)</f>
        <v>231911.77772913672</v>
      </c>
      <c r="S89" s="73">
        <f t="shared" si="23"/>
        <v>5.8410197854715893</v>
      </c>
      <c r="T89" s="73">
        <f t="shared" ref="T89:T102" si="32">T88</f>
        <v>1</v>
      </c>
      <c r="U89" s="73"/>
      <c r="V89" s="73">
        <f t="shared" si="29"/>
        <v>0.90626212068190715</v>
      </c>
      <c r="W89" s="73">
        <f t="shared" si="13"/>
        <v>0.8887532300408747</v>
      </c>
      <c r="X89" s="73">
        <f t="shared" si="31"/>
        <v>-0.11793566350743731</v>
      </c>
      <c r="Y89" s="73"/>
      <c r="Z89" s="73"/>
      <c r="AA89" s="73"/>
      <c r="AB89" s="73"/>
      <c r="AC89" s="73"/>
      <c r="AD89" s="73"/>
      <c r="AE89" s="85"/>
    </row>
    <row r="90" spans="1:31" x14ac:dyDescent="0.3">
      <c r="A90" s="77">
        <v>88</v>
      </c>
      <c r="B90" s="65">
        <v>4636</v>
      </c>
      <c r="C90" s="65">
        <v>10445</v>
      </c>
      <c r="D90" s="65">
        <v>15081</v>
      </c>
      <c r="E90" s="130">
        <v>0.15291185798330376</v>
      </c>
      <c r="F90" s="199">
        <v>0.12321969598262029</v>
      </c>
      <c r="G90" s="75">
        <f t="shared" si="15"/>
        <v>1287.0297245384691</v>
      </c>
      <c r="H90" s="75">
        <f t="shared" si="16"/>
        <v>708.89937361059617</v>
      </c>
      <c r="I90" s="75">
        <f t="shared" si="17"/>
        <v>1995.9290981490653</v>
      </c>
      <c r="J90" s="73">
        <f t="shared" si="18"/>
        <v>0.13234726464750782</v>
      </c>
      <c r="K90" s="73">
        <f t="shared" si="19"/>
        <v>0.12396327433331644</v>
      </c>
      <c r="L90" s="73">
        <f t="shared" si="27"/>
        <v>0.10492226727020582</v>
      </c>
      <c r="M90" s="73">
        <f t="shared" si="26"/>
        <v>35982.220094286109</v>
      </c>
      <c r="N90" s="73">
        <f t="shared" si="20"/>
        <v>3775.3361137080574</v>
      </c>
      <c r="O90" s="73">
        <f t="shared" si="21"/>
        <v>4096.2627033131084</v>
      </c>
      <c r="P90" s="73">
        <f t="shared" si="22"/>
        <v>22129.478344761639</v>
      </c>
      <c r="Q90" s="73">
        <f t="shared" si="24"/>
        <v>34094.552037432077</v>
      </c>
      <c r="R90" s="73">
        <f>SUM(Q90:$Q$102)</f>
        <v>194068.67383102499</v>
      </c>
      <c r="S90" s="73">
        <f t="shared" si="23"/>
        <v>5.393460251271228</v>
      </c>
      <c r="T90" s="73">
        <f t="shared" si="32"/>
        <v>1</v>
      </c>
      <c r="U90" s="73"/>
      <c r="V90" s="73">
        <f t="shared" si="29"/>
        <v>0.89507773272979418</v>
      </c>
      <c r="W90" s="73">
        <f t="shared" si="13"/>
        <v>0.87603672566668356</v>
      </c>
      <c r="X90" s="73">
        <f t="shared" si="31"/>
        <v>-0.13234726464750754</v>
      </c>
      <c r="Y90" s="73"/>
      <c r="Z90" s="73"/>
      <c r="AA90" s="73"/>
      <c r="AB90" s="73"/>
      <c r="AC90" s="73"/>
      <c r="AD90" s="73"/>
      <c r="AE90" s="85"/>
    </row>
    <row r="91" spans="1:31" x14ac:dyDescent="0.3">
      <c r="A91" s="77">
        <v>89</v>
      </c>
      <c r="B91" s="65">
        <v>3650</v>
      </c>
      <c r="C91" s="65">
        <v>8369</v>
      </c>
      <c r="D91" s="65">
        <v>12019</v>
      </c>
      <c r="E91" s="130">
        <v>0.16742033846211546</v>
      </c>
      <c r="F91" s="199">
        <v>0.13811878684978307</v>
      </c>
      <c r="G91" s="75">
        <f t="shared" si="15"/>
        <v>1155.9161271458345</v>
      </c>
      <c r="H91" s="75">
        <f t="shared" si="16"/>
        <v>611.08423538672139</v>
      </c>
      <c r="I91" s="75">
        <f t="shared" si="17"/>
        <v>1767.0003625325558</v>
      </c>
      <c r="J91" s="73">
        <f t="shared" si="18"/>
        <v>0.1470172528939642</v>
      </c>
      <c r="K91" s="73">
        <f t="shared" si="19"/>
        <v>0.13672091677464837</v>
      </c>
      <c r="L91" s="73">
        <f t="shared" si="27"/>
        <v>0.11742129464234896</v>
      </c>
      <c r="M91" s="73">
        <f t="shared" si="26"/>
        <v>32206.883980578052</v>
      </c>
      <c r="N91" s="73">
        <f t="shared" si="20"/>
        <v>3781.774013395403</v>
      </c>
      <c r="O91" s="73">
        <f t="shared" si="21"/>
        <v>3577.0473494118196</v>
      </c>
      <c r="P91" s="73">
        <f t="shared" si="22"/>
        <v>18033.215641448529</v>
      </c>
      <c r="Q91" s="73">
        <f t="shared" si="24"/>
        <v>30315.996973880348</v>
      </c>
      <c r="R91" s="73">
        <f>SUM(Q91:$Q$102)</f>
        <v>159974.1217935929</v>
      </c>
      <c r="S91" s="73">
        <f t="shared" si="23"/>
        <v>4.9670785255122238</v>
      </c>
      <c r="T91" s="73">
        <f t="shared" si="32"/>
        <v>1</v>
      </c>
      <c r="U91" s="73"/>
      <c r="V91" s="73">
        <f t="shared" si="29"/>
        <v>0.88257870535765104</v>
      </c>
      <c r="W91" s="73">
        <f t="shared" si="13"/>
        <v>0.86327908322535163</v>
      </c>
      <c r="X91" s="73">
        <f t="shared" si="31"/>
        <v>-0.14701725289396397</v>
      </c>
      <c r="Y91" s="73"/>
      <c r="Z91" s="73"/>
      <c r="AA91" s="73"/>
      <c r="AB91" s="73"/>
      <c r="AC91" s="73"/>
      <c r="AD91" s="73"/>
      <c r="AE91" s="85"/>
    </row>
    <row r="92" spans="1:31" x14ac:dyDescent="0.3">
      <c r="A92" s="77">
        <v>90</v>
      </c>
      <c r="B92" s="65">
        <v>2925</v>
      </c>
      <c r="C92" s="65">
        <v>7056</v>
      </c>
      <c r="D92" s="65">
        <v>9981</v>
      </c>
      <c r="E92" s="130">
        <v>0.18275637586301338</v>
      </c>
      <c r="F92" s="199">
        <v>0.15399863778564676</v>
      </c>
      <c r="G92" s="75">
        <f t="shared" si="15"/>
        <v>1086.6143882155236</v>
      </c>
      <c r="H92" s="75">
        <f t="shared" si="16"/>
        <v>534.56239939931413</v>
      </c>
      <c r="I92" s="75">
        <f t="shared" si="17"/>
        <v>1621.1767876148378</v>
      </c>
      <c r="J92" s="73">
        <f t="shared" si="18"/>
        <v>0.16242628871003284</v>
      </c>
      <c r="K92" s="73">
        <f t="shared" si="19"/>
        <v>0.14992125168282222</v>
      </c>
      <c r="L92" s="73">
        <f t="shared" si="27"/>
        <v>0.13136502286837826</v>
      </c>
      <c r="M92" s="73">
        <f t="shared" si="26"/>
        <v>28425.109967182649</v>
      </c>
      <c r="N92" s="73">
        <f t="shared" si="20"/>
        <v>3734.0652208751162</v>
      </c>
      <c r="O92" s="73">
        <f t="shared" si="21"/>
        <v>3080.0251889238061</v>
      </c>
      <c r="P92" s="73">
        <f t="shared" si="22"/>
        <v>14456.168292036709</v>
      </c>
      <c r="Q92" s="73">
        <f t="shared" si="24"/>
        <v>26558.077356745089</v>
      </c>
      <c r="R92" s="73">
        <f>SUM(Q92:$Q$102)</f>
        <v>129658.12481971252</v>
      </c>
      <c r="S92" s="73">
        <f t="shared" si="23"/>
        <v>4.5613939565899795</v>
      </c>
      <c r="T92" s="73">
        <f t="shared" si="32"/>
        <v>1</v>
      </c>
      <c r="U92" s="73"/>
      <c r="V92" s="73">
        <f t="shared" si="29"/>
        <v>0.86863497713162174</v>
      </c>
      <c r="W92" s="73">
        <f t="shared" si="13"/>
        <v>0.85007874831717778</v>
      </c>
      <c r="X92" s="73">
        <f t="shared" si="31"/>
        <v>-0.16242628871003253</v>
      </c>
      <c r="Y92" s="73"/>
      <c r="Z92" s="73"/>
      <c r="AA92" s="73"/>
      <c r="AB92" s="73"/>
      <c r="AC92" s="73"/>
      <c r="AD92" s="73"/>
      <c r="AE92" s="85"/>
    </row>
    <row r="93" spans="1:31" x14ac:dyDescent="0.3">
      <c r="A93" s="77">
        <v>91</v>
      </c>
      <c r="B93" s="65">
        <v>2316</v>
      </c>
      <c r="C93" s="65">
        <v>5732</v>
      </c>
      <c r="D93" s="65">
        <v>8048</v>
      </c>
      <c r="E93" s="130">
        <v>0.19829803269242929</v>
      </c>
      <c r="F93" s="199">
        <v>0.16987647073879009</v>
      </c>
      <c r="G93" s="75">
        <f t="shared" si="15"/>
        <v>973.73193027474474</v>
      </c>
      <c r="H93" s="75">
        <f t="shared" si="16"/>
        <v>459.25824371566625</v>
      </c>
      <c r="I93" s="75">
        <f t="shared" si="17"/>
        <v>1432.990173990411</v>
      </c>
      <c r="J93" s="73">
        <f t="shared" si="18"/>
        <v>0.17805543911411667</v>
      </c>
      <c r="K93" s="73">
        <f t="shared" si="19"/>
        <v>0.16310397457161097</v>
      </c>
      <c r="L93" s="73">
        <f t="shared" si="27"/>
        <v>0.14688959013859759</v>
      </c>
      <c r="M93" s="73">
        <f t="shared" si="26"/>
        <v>24691.044746307532</v>
      </c>
      <c r="N93" s="73">
        <f t="shared" si="20"/>
        <v>3626.8574428788852</v>
      </c>
      <c r="O93" s="73">
        <f t="shared" si="21"/>
        <v>2610.1635215079509</v>
      </c>
      <c r="P93" s="73">
        <f t="shared" si="22"/>
        <v>11376.143103112903</v>
      </c>
      <c r="Q93" s="73">
        <f t="shared" si="24"/>
        <v>22877.61602486809</v>
      </c>
      <c r="R93" s="73">
        <f>SUM(Q93:$Q$102)</f>
        <v>103100.04746296743</v>
      </c>
      <c r="S93" s="73">
        <f t="shared" si="23"/>
        <v>4.1756049013837586</v>
      </c>
      <c r="T93" s="73">
        <f t="shared" si="32"/>
        <v>1</v>
      </c>
      <c r="U93" s="73"/>
      <c r="V93" s="73">
        <f t="shared" si="29"/>
        <v>0.85311040986140241</v>
      </c>
      <c r="W93" s="73">
        <f t="shared" si="13"/>
        <v>0.83689602542838903</v>
      </c>
      <c r="X93" s="73">
        <f t="shared" si="31"/>
        <v>-0.17805543911411634</v>
      </c>
      <c r="Y93" s="73"/>
      <c r="Z93" s="73"/>
      <c r="AA93" s="73"/>
      <c r="AB93" s="73"/>
      <c r="AC93" s="73"/>
      <c r="AD93" s="73"/>
      <c r="AE93" s="85"/>
    </row>
    <row r="94" spans="1:31" x14ac:dyDescent="0.3">
      <c r="A94" s="77">
        <v>92</v>
      </c>
      <c r="B94" s="65">
        <v>1785</v>
      </c>
      <c r="C94" s="65">
        <v>4452</v>
      </c>
      <c r="D94" s="65">
        <v>6237</v>
      </c>
      <c r="E94" s="130">
        <v>0.2136850740068576</v>
      </c>
      <c r="F94" s="199">
        <v>0.18531286918840881</v>
      </c>
      <c r="G94" s="75">
        <f t="shared" si="15"/>
        <v>825.01289362679597</v>
      </c>
      <c r="H94" s="75">
        <f t="shared" si="16"/>
        <v>381.42785710224081</v>
      </c>
      <c r="I94" s="75">
        <f t="shared" si="17"/>
        <v>1206.4407507290368</v>
      </c>
      <c r="J94" s="73">
        <f t="shared" si="18"/>
        <v>0.19343286046641603</v>
      </c>
      <c r="K94" s="73">
        <f t="shared" si="19"/>
        <v>0.17587483428306772</v>
      </c>
      <c r="L94" s="73">
        <f t="shared" si="27"/>
        <v>0.16413541106546981</v>
      </c>
      <c r="M94" s="73">
        <f t="shared" si="26"/>
        <v>21064.187303428647</v>
      </c>
      <c r="N94" s="73">
        <f t="shared" si="20"/>
        <v>3457.3790418083117</v>
      </c>
      <c r="O94" s="73">
        <f t="shared" si="21"/>
        <v>2172.446508916029</v>
      </c>
      <c r="P94" s="73">
        <f t="shared" si="22"/>
        <v>8765.9795816049518</v>
      </c>
      <c r="Q94" s="73">
        <f t="shared" si="24"/>
        <v>19335.497782524493</v>
      </c>
      <c r="R94" s="73">
        <f>SUM(Q94:$Q$102)</f>
        <v>80222.431438099346</v>
      </c>
      <c r="S94" s="73">
        <f t="shared" si="23"/>
        <v>3.8084750331213315</v>
      </c>
      <c r="T94" s="73">
        <f t="shared" si="32"/>
        <v>1</v>
      </c>
      <c r="U94" s="73"/>
      <c r="V94" s="73">
        <f t="shared" si="29"/>
        <v>0.83586458893453019</v>
      </c>
      <c r="W94" s="73">
        <f t="shared" si="13"/>
        <v>0.82412516571693228</v>
      </c>
      <c r="X94" s="73">
        <f t="shared" si="31"/>
        <v>-0.19343286046641564</v>
      </c>
      <c r="Y94" s="73"/>
      <c r="Z94" s="73"/>
      <c r="AA94" s="73"/>
      <c r="AB94" s="73"/>
      <c r="AC94" s="73"/>
      <c r="AD94" s="73"/>
      <c r="AE94" s="85"/>
    </row>
    <row r="95" spans="1:31" x14ac:dyDescent="0.3">
      <c r="A95" s="77">
        <v>93</v>
      </c>
      <c r="B95" s="65">
        <v>1238</v>
      </c>
      <c r="C95" s="65">
        <v>3249</v>
      </c>
      <c r="D95" s="65">
        <v>4487</v>
      </c>
      <c r="E95" s="130">
        <v>0.22850059667237876</v>
      </c>
      <c r="F95" s="199">
        <v>0.19990465141224167</v>
      </c>
      <c r="G95" s="75">
        <f t="shared" si="15"/>
        <v>649.49021243837319</v>
      </c>
      <c r="H95" s="75">
        <f t="shared" si="16"/>
        <v>282.88373868040492</v>
      </c>
      <c r="I95" s="75">
        <f t="shared" si="17"/>
        <v>932.37395111877811</v>
      </c>
      <c r="J95" s="73">
        <f t="shared" si="18"/>
        <v>0.20779450660102031</v>
      </c>
      <c r="K95" s="73">
        <f t="shared" si="19"/>
        <v>0.18762604295348539</v>
      </c>
      <c r="L95" s="73">
        <f t="shared" si="27"/>
        <v>0.18324462329447144</v>
      </c>
      <c r="M95" s="73">
        <f t="shared" si="26"/>
        <v>17606.808261620336</v>
      </c>
      <c r="N95" s="73">
        <f t="shared" si="20"/>
        <v>3226.3529473186063</v>
      </c>
      <c r="O95" s="73">
        <f t="shared" si="21"/>
        <v>1771.5815689340013</v>
      </c>
      <c r="P95" s="73">
        <f t="shared" si="22"/>
        <v>6593.5330726889224</v>
      </c>
      <c r="Q95" s="73">
        <f t="shared" si="24"/>
        <v>15993.631787961032</v>
      </c>
      <c r="R95" s="73">
        <f>SUM(Q95:$Q$102)</f>
        <v>60886.93365557486</v>
      </c>
      <c r="S95" s="73">
        <f t="shared" si="23"/>
        <v>3.4581471411997704</v>
      </c>
      <c r="T95" s="73">
        <f t="shared" si="32"/>
        <v>1</v>
      </c>
      <c r="U95" s="73"/>
      <c r="V95" s="73">
        <f t="shared" si="29"/>
        <v>0.81675537670552856</v>
      </c>
      <c r="W95" s="73">
        <f t="shared" si="13"/>
        <v>0.81237395704651461</v>
      </c>
      <c r="X95" s="73">
        <f t="shared" si="31"/>
        <v>-0.20779450660101986</v>
      </c>
      <c r="Y95" s="73"/>
      <c r="Z95" s="73"/>
      <c r="AA95" s="73"/>
      <c r="AB95" s="73"/>
      <c r="AC95" s="73"/>
      <c r="AD95" s="73"/>
      <c r="AE95" s="85"/>
    </row>
    <row r="96" spans="1:31" x14ac:dyDescent="0.3">
      <c r="A96" s="77">
        <v>94</v>
      </c>
      <c r="B96" s="65">
        <v>863</v>
      </c>
      <c r="C96" s="65">
        <v>2263</v>
      </c>
      <c r="D96" s="65">
        <v>3126</v>
      </c>
      <c r="E96" s="130">
        <v>0.24233522783863673</v>
      </c>
      <c r="F96" s="199">
        <v>0.21334187654337006</v>
      </c>
      <c r="G96" s="75">
        <f t="shared" si="15"/>
        <v>482.79266661764643</v>
      </c>
      <c r="H96" s="75">
        <f t="shared" si="16"/>
        <v>209.13530162474351</v>
      </c>
      <c r="I96" s="75">
        <f t="shared" si="17"/>
        <v>691.92796824238997</v>
      </c>
      <c r="J96" s="73">
        <f t="shared" si="18"/>
        <v>0.22134611907945936</v>
      </c>
      <c r="K96" s="73">
        <f t="shared" si="19"/>
        <v>0.19856076113251897</v>
      </c>
      <c r="L96" s="73">
        <f t="shared" si="27"/>
        <v>0.20435762131200219</v>
      </c>
      <c r="M96" s="73">
        <f t="shared" si="26"/>
        <v>14380.455314301729</v>
      </c>
      <c r="N96" s="73">
        <f t="shared" si="20"/>
        <v>2938.7556414142418</v>
      </c>
      <c r="O96" s="73">
        <f t="shared" si="21"/>
        <v>1411.6573382431825</v>
      </c>
      <c r="P96" s="73">
        <f t="shared" si="22"/>
        <v>4821.9515037549199</v>
      </c>
      <c r="Q96" s="73">
        <f t="shared" si="24"/>
        <v>12911.077493594608</v>
      </c>
      <c r="R96" s="73">
        <f>SUM(Q96:$Q$102)</f>
        <v>44893.301867613831</v>
      </c>
      <c r="S96" s="73">
        <f t="shared" si="23"/>
        <v>3.1218275698799536</v>
      </c>
      <c r="T96" s="73">
        <f t="shared" si="32"/>
        <v>1</v>
      </c>
      <c r="U96" s="73"/>
      <c r="V96" s="73">
        <f t="shared" si="29"/>
        <v>0.79564237868799781</v>
      </c>
      <c r="W96" s="73">
        <f t="shared" si="13"/>
        <v>0.80143923886748103</v>
      </c>
      <c r="X96" s="73">
        <f t="shared" si="31"/>
        <v>-0.22134611907945895</v>
      </c>
      <c r="Y96" s="73"/>
      <c r="Z96" s="73"/>
      <c r="AA96" s="73"/>
      <c r="AB96" s="73"/>
      <c r="AC96" s="73"/>
      <c r="AD96" s="73"/>
      <c r="AE96" s="85"/>
    </row>
    <row r="97" spans="1:31" x14ac:dyDescent="0.3">
      <c r="A97" s="77">
        <v>95</v>
      </c>
      <c r="B97" s="65">
        <v>586</v>
      </c>
      <c r="C97" s="65">
        <v>1530</v>
      </c>
      <c r="D97" s="65">
        <v>2116</v>
      </c>
      <c r="E97" s="130">
        <v>0.25486788656777298</v>
      </c>
      <c r="F97" s="199">
        <v>0.22545404764754329</v>
      </c>
      <c r="G97" s="75">
        <f t="shared" si="15"/>
        <v>344.94469290074125</v>
      </c>
      <c r="H97" s="75">
        <f t="shared" si="16"/>
        <v>149.35258152871498</v>
      </c>
      <c r="I97" s="75">
        <f t="shared" si="17"/>
        <v>494.29727442945625</v>
      </c>
      <c r="J97" s="73">
        <f t="shared" si="18"/>
        <v>0.23359984613868442</v>
      </c>
      <c r="K97" s="73">
        <f t="shared" si="19"/>
        <v>0.20832145425197712</v>
      </c>
      <c r="L97" s="73">
        <f t="shared" si="27"/>
        <v>0.22760850967828994</v>
      </c>
      <c r="M97" s="73">
        <f t="shared" si="26"/>
        <v>11441.699672887487</v>
      </c>
      <c r="N97" s="73">
        <f t="shared" si="20"/>
        <v>2604.2282107324991</v>
      </c>
      <c r="O97" s="73">
        <f t="shared" si="21"/>
        <v>1095.779904870413</v>
      </c>
      <c r="P97" s="73">
        <f t="shared" si="22"/>
        <v>3410.2941655117388</v>
      </c>
      <c r="Q97" s="73">
        <f t="shared" si="24"/>
        <v>10139.585567521237</v>
      </c>
      <c r="R97" s="73">
        <f>SUM(Q97:$Q$102)</f>
        <v>31982.224374019221</v>
      </c>
      <c r="S97" s="73">
        <f t="shared" si="23"/>
        <v>2.7952336880336959</v>
      </c>
      <c r="T97" s="73">
        <f t="shared" si="32"/>
        <v>1</v>
      </c>
      <c r="U97" s="73"/>
      <c r="V97" s="73">
        <f t="shared" si="29"/>
        <v>0.77239149032171006</v>
      </c>
      <c r="W97" s="73">
        <f t="shared" si="13"/>
        <v>0.79167854574802288</v>
      </c>
      <c r="X97" s="73">
        <f t="shared" si="31"/>
        <v>-0.23359984613868406</v>
      </c>
      <c r="Y97" s="73"/>
      <c r="Z97" s="73"/>
      <c r="AA97" s="73"/>
      <c r="AB97" s="73"/>
      <c r="AC97" s="73"/>
      <c r="AD97" s="73"/>
      <c r="AE97" s="85"/>
    </row>
    <row r="98" spans="1:31" x14ac:dyDescent="0.3">
      <c r="A98" s="77">
        <v>96</v>
      </c>
      <c r="B98" s="65">
        <v>382</v>
      </c>
      <c r="C98" s="65">
        <v>990</v>
      </c>
      <c r="D98" s="65">
        <v>1372</v>
      </c>
      <c r="E98" s="130">
        <v>0.26593834613980805</v>
      </c>
      <c r="F98" s="199">
        <v>0.23623287834438064</v>
      </c>
      <c r="G98" s="75">
        <f t="shared" si="15"/>
        <v>233.87054956093684</v>
      </c>
      <c r="H98" s="75">
        <f t="shared" si="16"/>
        <v>101.58844822540668</v>
      </c>
      <c r="I98" s="75">
        <f t="shared" si="17"/>
        <v>335.4589977863435</v>
      </c>
      <c r="J98" s="73">
        <f t="shared" si="18"/>
        <v>0.24450364270141656</v>
      </c>
      <c r="K98" s="73">
        <f t="shared" si="19"/>
        <v>0.21690686421430538</v>
      </c>
      <c r="L98" s="73">
        <f t="shared" si="27"/>
        <v>0.25311931141174726</v>
      </c>
      <c r="M98" s="73">
        <f t="shared" si="26"/>
        <v>8837.4714621549883</v>
      </c>
      <c r="N98" s="73">
        <f t="shared" si="20"/>
        <v>2236.934691121638</v>
      </c>
      <c r="O98" s="73">
        <f t="shared" si="21"/>
        <v>825.72787686579488</v>
      </c>
      <c r="P98" s="73">
        <f t="shared" si="22"/>
        <v>2314.514260641326</v>
      </c>
      <c r="Q98" s="73">
        <f t="shared" si="24"/>
        <v>7719.0041165941693</v>
      </c>
      <c r="R98" s="73">
        <f>SUM(Q98:$Q$102)</f>
        <v>21842.638806497984</v>
      </c>
      <c r="S98" s="73">
        <f t="shared" si="23"/>
        <v>2.4715937018903515</v>
      </c>
      <c r="T98" s="73">
        <f t="shared" si="32"/>
        <v>1</v>
      </c>
      <c r="U98" s="73"/>
      <c r="V98" s="73">
        <f t="shared" si="29"/>
        <v>0.74688068858825274</v>
      </c>
      <c r="W98" s="73">
        <f t="shared" si="13"/>
        <v>0.78309313578569462</v>
      </c>
      <c r="X98" s="73">
        <f t="shared" si="31"/>
        <v>-0.24450364270141603</v>
      </c>
      <c r="Y98" s="73"/>
      <c r="Z98" s="73"/>
      <c r="AA98" s="73"/>
      <c r="AB98" s="73"/>
      <c r="AC98" s="73"/>
      <c r="AD98" s="73"/>
      <c r="AE98" s="85"/>
    </row>
    <row r="99" spans="1:31" x14ac:dyDescent="0.3">
      <c r="A99" s="77">
        <v>97</v>
      </c>
      <c r="B99" s="65">
        <v>256</v>
      </c>
      <c r="C99" s="65">
        <v>620</v>
      </c>
      <c r="D99" s="65">
        <v>876</v>
      </c>
      <c r="E99" s="130">
        <v>0.27558507908303637</v>
      </c>
      <c r="F99" s="199">
        <v>0.24582394845965713</v>
      </c>
      <c r="G99" s="75">
        <f t="shared" si="15"/>
        <v>152.41084804498743</v>
      </c>
      <c r="H99" s="75">
        <f t="shared" si="16"/>
        <v>70.54978024525731</v>
      </c>
      <c r="I99" s="75">
        <f t="shared" si="17"/>
        <v>222.96062829024476</v>
      </c>
      <c r="J99" s="73">
        <f t="shared" si="18"/>
        <v>0.2545212651715123</v>
      </c>
      <c r="K99" s="73">
        <f t="shared" si="19"/>
        <v>0.22471243370759497</v>
      </c>
      <c r="L99" s="73">
        <f t="shared" si="27"/>
        <v>0.28099278890121071</v>
      </c>
      <c r="M99" s="73">
        <f t="shared" si="26"/>
        <v>6600.5367710333503</v>
      </c>
      <c r="N99" s="73">
        <f t="shared" si="20"/>
        <v>1854.7032355376532</v>
      </c>
      <c r="O99" s="73">
        <f t="shared" si="21"/>
        <v>601.67824903418636</v>
      </c>
      <c r="P99" s="73">
        <f t="shared" si="22"/>
        <v>1488.7863837755308</v>
      </c>
      <c r="Q99" s="73">
        <f t="shared" si="24"/>
        <v>5673.1851532645233</v>
      </c>
      <c r="R99" s="73">
        <f>SUM(Q99:$Q$102)</f>
        <v>14123.634689903816</v>
      </c>
      <c r="S99" s="73">
        <f t="shared" si="23"/>
        <v>2.1397706246991612</v>
      </c>
      <c r="T99" s="73">
        <f t="shared" si="32"/>
        <v>1</v>
      </c>
      <c r="U99" s="73"/>
      <c r="V99" s="73">
        <f t="shared" si="29"/>
        <v>0.71900721109878929</v>
      </c>
      <c r="W99" s="73">
        <f t="shared" si="13"/>
        <v>0.77528756629240503</v>
      </c>
      <c r="X99" s="73">
        <f t="shared" si="31"/>
        <v>-0.25452126517151175</v>
      </c>
      <c r="Y99" s="73"/>
      <c r="Z99" s="73"/>
      <c r="AA99" s="73"/>
      <c r="AB99" s="73"/>
      <c r="AC99" s="73"/>
      <c r="AD99" s="73"/>
      <c r="AE99" s="85"/>
    </row>
    <row r="100" spans="1:31" x14ac:dyDescent="0.3">
      <c r="A100" s="77">
        <v>98</v>
      </c>
      <c r="B100" s="65">
        <v>158</v>
      </c>
      <c r="C100" s="65">
        <v>353</v>
      </c>
      <c r="D100" s="65">
        <v>511</v>
      </c>
      <c r="E100" s="130">
        <v>0.28403088681625077</v>
      </c>
      <c r="F100" s="199">
        <v>0.25448674616361355</v>
      </c>
      <c r="G100" s="75">
        <f t="shared" si="15"/>
        <v>89.833821395755578</v>
      </c>
      <c r="H100" s="75">
        <f t="shared" si="16"/>
        <v>44.876880116967619</v>
      </c>
      <c r="I100" s="75">
        <f t="shared" si="17"/>
        <v>134.7107015127232</v>
      </c>
      <c r="J100" s="73">
        <f t="shared" si="18"/>
        <v>0.26362172507382231</v>
      </c>
      <c r="K100" s="73">
        <f t="shared" si="19"/>
        <v>0.23173590025694046</v>
      </c>
      <c r="L100" s="73">
        <f t="shared" si="27"/>
        <v>0.3113037830167501</v>
      </c>
      <c r="M100" s="73">
        <f t="shared" si="26"/>
        <v>4745.8335354956971</v>
      </c>
      <c r="N100" s="73">
        <f t="shared" si="20"/>
        <v>1477.3959331675683</v>
      </c>
      <c r="O100" s="73">
        <f t="shared" si="21"/>
        <v>422.05951201646161</v>
      </c>
      <c r="P100" s="73">
        <f t="shared" si="22"/>
        <v>887.10813474134443</v>
      </c>
      <c r="Q100" s="73">
        <f t="shared" si="24"/>
        <v>4007.1355689119127</v>
      </c>
      <c r="R100" s="73">
        <f>SUM(Q100:$Q$102)</f>
        <v>8450.449536639293</v>
      </c>
      <c r="S100" s="73">
        <f t="shared" si="23"/>
        <v>1.7806038651451883</v>
      </c>
      <c r="T100" s="73">
        <f t="shared" si="32"/>
        <v>1</v>
      </c>
      <c r="U100" s="73"/>
      <c r="V100" s="73">
        <f t="shared" si="29"/>
        <v>0.6886962169832499</v>
      </c>
      <c r="W100" s="73">
        <f t="shared" si="13"/>
        <v>0.76826409974305954</v>
      </c>
      <c r="X100" s="73">
        <f t="shared" si="31"/>
        <v>-0.26362172507382176</v>
      </c>
      <c r="Y100" s="73"/>
      <c r="Z100" s="73"/>
      <c r="AA100" s="73"/>
      <c r="AB100" s="73"/>
      <c r="AC100" s="73"/>
      <c r="AD100" s="73"/>
      <c r="AE100" s="85"/>
    </row>
    <row r="101" spans="1:31" x14ac:dyDescent="0.3">
      <c r="A101" s="77">
        <v>99</v>
      </c>
      <c r="B101" s="65">
        <v>93</v>
      </c>
      <c r="C101" s="65">
        <v>190</v>
      </c>
      <c r="D101" s="65">
        <v>283</v>
      </c>
      <c r="E101" s="130">
        <v>0.29161412037095685</v>
      </c>
      <c r="F101" s="199">
        <v>0.26252871950440604</v>
      </c>
      <c r="G101" s="75">
        <f t="shared" si="15"/>
        <v>49.880456705837148</v>
      </c>
      <c r="H101" s="75">
        <f t="shared" si="16"/>
        <v>27.120113194498987</v>
      </c>
      <c r="I101" s="75">
        <f t="shared" si="17"/>
        <v>77.000569900336131</v>
      </c>
      <c r="J101" s="73">
        <f t="shared" si="18"/>
        <v>0.2720868194358167</v>
      </c>
      <c r="K101" s="73">
        <f t="shared" si="19"/>
        <v>0.23821187979608571</v>
      </c>
      <c r="L101" s="73">
        <f t="shared" si="27"/>
        <v>0.34408906126570005</v>
      </c>
      <c r="M101" s="73">
        <f t="shared" si="26"/>
        <v>3268.4376023281288</v>
      </c>
      <c r="N101" s="73">
        <f t="shared" si="20"/>
        <v>1124.6336263906014</v>
      </c>
      <c r="O101" s="73">
        <f t="shared" si="21"/>
        <v>283.58125782198408</v>
      </c>
      <c r="P101" s="73">
        <f t="shared" si="22"/>
        <v>465.0486227248827</v>
      </c>
      <c r="Q101" s="73">
        <f t="shared" si="24"/>
        <v>2706.1207891328281</v>
      </c>
      <c r="R101" s="73">
        <f>SUM(Q101:$Q$102)</f>
        <v>4443.3139677273803</v>
      </c>
      <c r="S101" s="73">
        <f t="shared" si="23"/>
        <v>1.3594611580047848</v>
      </c>
      <c r="T101" s="73">
        <f t="shared" si="32"/>
        <v>1</v>
      </c>
      <c r="U101" s="73"/>
      <c r="V101" s="73">
        <f t="shared" si="29"/>
        <v>0.65591093873429995</v>
      </c>
      <c r="W101" s="73">
        <f t="shared" si="13"/>
        <v>0.76178812020391429</v>
      </c>
      <c r="X101" s="73">
        <f t="shared" si="31"/>
        <v>-0.2720868194358162</v>
      </c>
      <c r="Y101" s="73"/>
      <c r="Z101" s="73"/>
      <c r="AA101" s="73"/>
      <c r="AB101" s="73"/>
      <c r="AC101" s="73"/>
      <c r="AD101" s="73"/>
      <c r="AE101" s="85"/>
    </row>
    <row r="102" spans="1:31" x14ac:dyDescent="0.3">
      <c r="A102" s="77">
        <v>100</v>
      </c>
      <c r="B102" s="65">
        <v>109</v>
      </c>
      <c r="C102" s="65">
        <v>170</v>
      </c>
      <c r="D102" s="65">
        <v>279</v>
      </c>
      <c r="E102" s="131">
        <v>0.30357855178119925</v>
      </c>
      <c r="F102" s="200">
        <v>0.27022154001778553</v>
      </c>
      <c r="G102" s="75">
        <f t="shared" si="15"/>
        <v>45.937661803023538</v>
      </c>
      <c r="H102" s="75">
        <f t="shared" si="16"/>
        <v>33.090062144150721</v>
      </c>
      <c r="I102" s="75">
        <f t="shared" si="17"/>
        <v>79.027723947174252</v>
      </c>
      <c r="J102" s="73">
        <f t="shared" si="18"/>
        <v>0.28325349085008694</v>
      </c>
      <c r="K102" s="73">
        <f t="shared" si="19"/>
        <v>0.24667119830421902</v>
      </c>
      <c r="L102" s="73">
        <f t="shared" si="27"/>
        <v>0.37933579926789407</v>
      </c>
      <c r="M102" s="73">
        <f t="shared" si="26"/>
        <v>2143.8039759375274</v>
      </c>
      <c r="N102" s="73">
        <f t="shared" si="20"/>
        <v>2143.8039759375274</v>
      </c>
      <c r="O102" s="73">
        <f t="shared" si="21"/>
        <v>181.46736490289862</v>
      </c>
      <c r="P102" s="73">
        <f t="shared" si="22"/>
        <v>181.46736490289862</v>
      </c>
      <c r="Q102">
        <f>M102-0.5*(M102*L102)</f>
        <v>1737.1931785945519</v>
      </c>
      <c r="R102">
        <f>M102-0.5*(M102*L102)</f>
        <v>1737.1931785945519</v>
      </c>
      <c r="S102" s="73">
        <f t="shared" si="23"/>
        <v>0.81033210036605297</v>
      </c>
      <c r="T102" s="73">
        <f t="shared" si="32"/>
        <v>1</v>
      </c>
      <c r="U102" s="73"/>
      <c r="V102" s="73">
        <f t="shared" si="29"/>
        <v>0.62066420073210593</v>
      </c>
      <c r="W102" s="73">
        <f t="shared" si="13"/>
        <v>0.75332880169578098</v>
      </c>
      <c r="X102" s="73">
        <f t="shared" si="31"/>
        <v>-0.28325349085008639</v>
      </c>
      <c r="Y102" s="73"/>
      <c r="Z102" s="73"/>
      <c r="AA102" s="73"/>
      <c r="AB102" s="73"/>
      <c r="AC102" s="73"/>
      <c r="AD102" s="73"/>
      <c r="AE102" s="85"/>
    </row>
    <row r="103" spans="1:31" x14ac:dyDescent="0.3">
      <c r="A103" s="77" t="s">
        <v>9</v>
      </c>
      <c r="B103" s="65">
        <v>2736837</v>
      </c>
      <c r="C103" s="65">
        <v>2820041</v>
      </c>
      <c r="D103" s="65">
        <v>5556878</v>
      </c>
      <c r="T103" s="73"/>
      <c r="U103" s="73"/>
      <c r="V103" s="73">
        <f t="shared" si="29"/>
        <v>0.58303098741015658</v>
      </c>
      <c r="W103" s="73"/>
      <c r="X103" s="73"/>
      <c r="Y103" s="73"/>
      <c r="Z103" s="73"/>
      <c r="AA103" s="73"/>
      <c r="AB103" s="73"/>
      <c r="AC103" s="73"/>
      <c r="AD103" s="73"/>
      <c r="AE103" s="85"/>
    </row>
  </sheetData>
  <pageMargins left="0.7" right="0.7" top="0.75" bottom="0.75" header="0.3" footer="0.3"/>
  <legacy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03"/>
  <sheetViews>
    <sheetView topLeftCell="A88" workbookViewId="0">
      <selection activeCell="R102" sqref="R102"/>
    </sheetView>
  </sheetViews>
  <sheetFormatPr defaultRowHeight="14.4" x14ac:dyDescent="0.3"/>
  <cols>
    <col min="1" max="1" width="9.109375" style="73"/>
  </cols>
  <sheetData>
    <row r="1" spans="1:23" ht="72" x14ac:dyDescent="0.3">
      <c r="A1" s="79" t="s">
        <v>0</v>
      </c>
      <c r="B1" s="79" t="s">
        <v>1</v>
      </c>
      <c r="C1" s="79" t="s">
        <v>2</v>
      </c>
      <c r="D1" s="80" t="s">
        <v>3</v>
      </c>
      <c r="E1" s="81" t="s">
        <v>5</v>
      </c>
      <c r="F1" s="81" t="s">
        <v>4</v>
      </c>
      <c r="G1" s="7" t="s">
        <v>6</v>
      </c>
      <c r="H1" s="7" t="s">
        <v>7</v>
      </c>
      <c r="I1" s="86" t="s">
        <v>8</v>
      </c>
      <c r="J1" s="82" t="s">
        <v>10</v>
      </c>
      <c r="K1" s="7" t="s">
        <v>13</v>
      </c>
      <c r="L1" s="83" t="s">
        <v>14</v>
      </c>
      <c r="M1" s="79" t="s">
        <v>15</v>
      </c>
      <c r="N1" s="79" t="s">
        <v>16</v>
      </c>
      <c r="O1" s="79" t="s">
        <v>17</v>
      </c>
      <c r="P1" s="79" t="s">
        <v>18</v>
      </c>
      <c r="Q1" s="79" t="s">
        <v>19</v>
      </c>
      <c r="R1" s="79" t="s">
        <v>20</v>
      </c>
      <c r="S1" s="79" t="s">
        <v>21</v>
      </c>
    </row>
    <row r="2" spans="1:23" ht="28.8" x14ac:dyDescent="0.3">
      <c r="A2" s="77">
        <v>0</v>
      </c>
      <c r="B2" s="66">
        <v>23095</v>
      </c>
      <c r="C2" s="66">
        <v>22037</v>
      </c>
      <c r="D2" s="66">
        <v>45132</v>
      </c>
      <c r="E2" s="132">
        <v>4.4312793928893545E-3</v>
      </c>
      <c r="F2" s="201">
        <v>3.1729704624395751E-3</v>
      </c>
      <c r="G2" s="75">
        <f>C2*F2</f>
        <v>69.922750080780915</v>
      </c>
      <c r="H2" s="75">
        <f>B2*E2</f>
        <v>102.34039757877964</v>
      </c>
      <c r="I2" s="13">
        <f>G2+H2</f>
        <v>172.26314765956056</v>
      </c>
      <c r="J2">
        <f>I2/D2</f>
        <v>3.816873784887897E-3</v>
      </c>
      <c r="K2">
        <f>1-($W$2^((-1)*J2))</f>
        <v>3.8095987810101706E-3</v>
      </c>
      <c r="M2">
        <v>100000</v>
      </c>
      <c r="N2">
        <f>M2-M3</f>
        <v>380.9598781010136</v>
      </c>
      <c r="O2">
        <f>M2*$W$3^A2</f>
        <v>100000</v>
      </c>
      <c r="P2">
        <f>SUM(O2:O102)</f>
        <v>3499206.7403336768</v>
      </c>
      <c r="Q2">
        <f>M2-(I2/D2)*M2*K2</f>
        <v>99998.54592422818</v>
      </c>
      <c r="R2">
        <f>SUM(Q2:$Q$102)</f>
        <v>8078617.4159817528</v>
      </c>
      <c r="S2">
        <f>R2/M2</f>
        <v>80.786174159817534</v>
      </c>
      <c r="V2" s="76" t="s">
        <v>11</v>
      </c>
      <c r="W2" s="73">
        <v>2.7182818284590402</v>
      </c>
    </row>
    <row r="3" spans="1:23" x14ac:dyDescent="0.3">
      <c r="A3" s="77">
        <v>1</v>
      </c>
      <c r="B3" s="66">
        <v>23233</v>
      </c>
      <c r="C3" s="66">
        <v>22243</v>
      </c>
      <c r="D3" s="66">
        <v>45476</v>
      </c>
      <c r="E3" s="133">
        <v>6.2292967029019871E-4</v>
      </c>
      <c r="F3" s="202">
        <v>4.7959876408813946E-4</v>
      </c>
      <c r="G3" s="75">
        <f t="shared" ref="G3:G66" si="0">C3*F3</f>
        <v>10.667715309612486</v>
      </c>
      <c r="H3" s="75">
        <f t="shared" ref="H3:H66" si="1">B3*E3</f>
        <v>14.472525029852187</v>
      </c>
      <c r="I3" s="75">
        <f t="shared" ref="I3:I66" si="2">G3+H3</f>
        <v>25.140240339464675</v>
      </c>
      <c r="J3" s="73">
        <f t="shared" ref="J3:J66" si="3">I3/D3</f>
        <v>5.5282435437295887E-4</v>
      </c>
      <c r="K3" s="73">
        <f t="shared" ref="K3:K66" si="4">1-($W$2^((-1)*J3))</f>
        <v>5.5267157514427012E-4</v>
      </c>
      <c r="M3">
        <f>M2*(1-K2)</f>
        <v>99619.040121898986</v>
      </c>
      <c r="N3" s="73">
        <f t="shared" ref="N3:N66" si="5">M3-M4</f>
        <v>55.056611818523379</v>
      </c>
      <c r="O3" s="73">
        <f t="shared" ref="O3:O66" si="6">M3*$W$3^A3</f>
        <v>97189.307435999013</v>
      </c>
      <c r="P3" s="73">
        <f t="shared" ref="P3:P66" si="7">SUM(O3:O103)</f>
        <v>3399206.7403336773</v>
      </c>
      <c r="Q3">
        <f>AVERAGEA(M3:M4)</f>
        <v>99591.511815989725</v>
      </c>
      <c r="R3" s="73">
        <f>SUM(Q3:$Q$102)</f>
        <v>7978618.8700575242</v>
      </c>
      <c r="S3" s="73">
        <f t="shared" ref="S3:S66" si="8">R3/M3</f>
        <v>80.091304436325373</v>
      </c>
      <c r="V3" s="78" t="s">
        <v>12</v>
      </c>
      <c r="W3" s="73">
        <f>1/1.025</f>
        <v>0.97560975609756106</v>
      </c>
    </row>
    <row r="4" spans="1:23" ht="15" x14ac:dyDescent="0.25">
      <c r="A4" s="77">
        <v>2</v>
      </c>
      <c r="B4" s="66">
        <v>23398</v>
      </c>
      <c r="C4" s="66">
        <v>22426</v>
      </c>
      <c r="D4" s="66">
        <v>45824</v>
      </c>
      <c r="E4" s="133">
        <v>2.0560284791204175E-4</v>
      </c>
      <c r="F4" s="202">
        <v>1.7270328538850129E-4</v>
      </c>
      <c r="G4" s="75">
        <f t="shared" si="0"/>
        <v>3.8730438781225298</v>
      </c>
      <c r="H4" s="75">
        <f t="shared" si="1"/>
        <v>4.810695435445953</v>
      </c>
      <c r="I4" s="75">
        <f t="shared" si="2"/>
        <v>8.6837393135684824</v>
      </c>
      <c r="J4" s="73">
        <f t="shared" si="3"/>
        <v>1.8950199270182616E-4</v>
      </c>
      <c r="K4" s="73">
        <f t="shared" si="4"/>
        <v>1.8948403833329852E-4</v>
      </c>
      <c r="M4" s="73">
        <f t="shared" ref="M4:M8" si="9">M3*(1-K3)</f>
        <v>99563.983510080463</v>
      </c>
      <c r="N4" s="73">
        <f t="shared" si="5"/>
        <v>18.865785668036551</v>
      </c>
      <c r="O4" s="73">
        <f t="shared" si="6"/>
        <v>94766.432847191405</v>
      </c>
      <c r="P4" s="73">
        <f t="shared" si="7"/>
        <v>3302017.4328976781</v>
      </c>
      <c r="Q4" s="73">
        <f t="shared" ref="Q4:Q67" si="10">AVERAGEA(M4:M5)</f>
        <v>99554.550617246452</v>
      </c>
      <c r="R4" s="73">
        <f>SUM(Q4:$Q$102)</f>
        <v>7879027.3582415357</v>
      </c>
      <c r="S4" s="73">
        <f t="shared" si="8"/>
        <v>79.135316612194558</v>
      </c>
    </row>
    <row r="5" spans="1:23" ht="15" x14ac:dyDescent="0.25">
      <c r="A5" s="77">
        <v>3</v>
      </c>
      <c r="B5" s="66">
        <v>23627</v>
      </c>
      <c r="C5" s="66">
        <v>22651</v>
      </c>
      <c r="D5" s="66">
        <v>46278</v>
      </c>
      <c r="E5" s="133">
        <v>1.498621215694024E-4</v>
      </c>
      <c r="F5" s="202">
        <v>1.5941786136500921E-4</v>
      </c>
      <c r="G5" s="75">
        <f t="shared" si="0"/>
        <v>3.6109739777788237</v>
      </c>
      <c r="H5" s="75">
        <f t="shared" si="1"/>
        <v>3.5407923463202704</v>
      </c>
      <c r="I5" s="75">
        <f t="shared" si="2"/>
        <v>7.1517663240990945</v>
      </c>
      <c r="J5" s="73">
        <f t="shared" si="3"/>
        <v>1.5453922650285437E-4</v>
      </c>
      <c r="K5" s="73">
        <f t="shared" si="4"/>
        <v>1.5452728593179366E-4</v>
      </c>
      <c r="M5" s="73">
        <f t="shared" si="9"/>
        <v>99545.117724412426</v>
      </c>
      <c r="N5" s="73">
        <f t="shared" si="5"/>
        <v>15.382436869709636</v>
      </c>
      <c r="O5" s="73">
        <f t="shared" si="6"/>
        <v>92437.53767882644</v>
      </c>
      <c r="P5" s="73">
        <f t="shared" si="7"/>
        <v>3207251.000050487</v>
      </c>
      <c r="Q5" s="73">
        <f t="shared" si="10"/>
        <v>99537.426505977579</v>
      </c>
      <c r="R5" s="73">
        <f>SUM(Q5:$Q$102)</f>
        <v>7779472.8076242898</v>
      </c>
      <c r="S5" s="73">
        <f t="shared" si="8"/>
        <v>78.150219573415129</v>
      </c>
    </row>
    <row r="6" spans="1:23" ht="15" x14ac:dyDescent="0.25">
      <c r="A6" s="77">
        <v>4</v>
      </c>
      <c r="B6" s="66">
        <v>23912</v>
      </c>
      <c r="C6" s="66">
        <v>22943</v>
      </c>
      <c r="D6" s="66">
        <v>46855</v>
      </c>
      <c r="E6" s="133">
        <v>1.0245054396214191E-4</v>
      </c>
      <c r="F6" s="202">
        <v>1.2401006590971863E-4</v>
      </c>
      <c r="G6" s="75">
        <f t="shared" si="0"/>
        <v>2.8451629421666746</v>
      </c>
      <c r="H6" s="75">
        <f t="shared" si="1"/>
        <v>2.4497974072227375</v>
      </c>
      <c r="I6" s="75">
        <f t="shared" si="2"/>
        <v>5.2949603493894122</v>
      </c>
      <c r="J6" s="73">
        <f t="shared" si="3"/>
        <v>1.1300737059842945E-4</v>
      </c>
      <c r="K6" s="73">
        <f t="shared" si="4"/>
        <v>1.1300098550592885E-4</v>
      </c>
      <c r="M6" s="73">
        <f t="shared" si="9"/>
        <v>99529.735287542717</v>
      </c>
      <c r="N6" s="73">
        <f t="shared" si="5"/>
        <v>11.246958174640895</v>
      </c>
      <c r="O6" s="73">
        <f t="shared" si="6"/>
        <v>90169.02786049826</v>
      </c>
      <c r="P6" s="73">
        <f t="shared" si="7"/>
        <v>3114813.4623716609</v>
      </c>
      <c r="Q6" s="73">
        <f t="shared" si="10"/>
        <v>99524.111808455404</v>
      </c>
      <c r="R6" s="73">
        <f>SUM(Q6:$Q$102)</f>
        <v>7679935.3811183115</v>
      </c>
      <c r="S6" s="73">
        <f t="shared" si="8"/>
        <v>77.16222050556928</v>
      </c>
    </row>
    <row r="7" spans="1:23" ht="15" x14ac:dyDescent="0.25">
      <c r="A7" s="77">
        <v>5</v>
      </c>
      <c r="B7" s="66">
        <v>24267</v>
      </c>
      <c r="C7" s="66">
        <v>23298</v>
      </c>
      <c r="D7" s="66">
        <v>47565</v>
      </c>
      <c r="E7" s="133">
        <v>8.5411835506523842E-5</v>
      </c>
      <c r="F7" s="202">
        <v>8.759231936452793E-5</v>
      </c>
      <c r="G7" s="75">
        <f t="shared" si="0"/>
        <v>2.0407258565547717</v>
      </c>
      <c r="H7" s="75">
        <f t="shared" si="1"/>
        <v>2.0726890122368142</v>
      </c>
      <c r="I7" s="75">
        <f t="shared" si="2"/>
        <v>4.1134148687915859</v>
      </c>
      <c r="J7" s="73">
        <f t="shared" si="3"/>
        <v>8.6479866893547476E-5</v>
      </c>
      <c r="K7" s="73">
        <f t="shared" si="4"/>
        <v>8.6476127617585163E-5</v>
      </c>
      <c r="M7" s="73">
        <f t="shared" si="9"/>
        <v>99518.488329368076</v>
      </c>
      <c r="N7" s="73">
        <f t="shared" si="5"/>
        <v>8.6059734970767749</v>
      </c>
      <c r="O7" s="73">
        <f t="shared" si="6"/>
        <v>87959.842606329679</v>
      </c>
      <c r="P7" s="73">
        <f t="shared" si="7"/>
        <v>3024644.4345111623</v>
      </c>
      <c r="Q7" s="73">
        <f t="shared" si="10"/>
        <v>99514.185342619545</v>
      </c>
      <c r="R7" s="73">
        <f>SUM(Q7:$Q$102)</f>
        <v>7580411.269309856</v>
      </c>
      <c r="S7" s="73">
        <f t="shared" si="8"/>
        <v>76.170884391065087</v>
      </c>
    </row>
    <row r="8" spans="1:23" ht="15" x14ac:dyDescent="0.25">
      <c r="A8" s="77">
        <v>6</v>
      </c>
      <c r="B8" s="66">
        <v>24683</v>
      </c>
      <c r="C8" s="66">
        <v>23699</v>
      </c>
      <c r="D8" s="66">
        <v>48382</v>
      </c>
      <c r="E8" s="133">
        <v>7.5455145715371357E-5</v>
      </c>
      <c r="F8" s="202">
        <v>6.5411031280518392E-5</v>
      </c>
      <c r="G8" s="75">
        <f t="shared" si="0"/>
        <v>1.5501760303170053</v>
      </c>
      <c r="H8" s="75">
        <f t="shared" si="1"/>
        <v>1.8624593616925111</v>
      </c>
      <c r="I8" s="75">
        <f t="shared" si="2"/>
        <v>3.4126353920095163</v>
      </c>
      <c r="J8" s="73">
        <f t="shared" si="3"/>
        <v>7.0535227812192885E-5</v>
      </c>
      <c r="K8" s="73">
        <f t="shared" si="4"/>
        <v>7.0532740261586291E-5</v>
      </c>
      <c r="L8">
        <f>((105*K8+90*(K7+K9)+45*(K6+K10)-30*(K5+K11))/315)</f>
        <v>6.952938564651676E-5</v>
      </c>
      <c r="M8" s="73">
        <f t="shared" si="9"/>
        <v>99509.882355870999</v>
      </c>
      <c r="N8" s="73">
        <f t="shared" si="5"/>
        <v>6.9188609859556891</v>
      </c>
      <c r="O8" s="73">
        <f t="shared" si="6"/>
        <v>85807.059687566085</v>
      </c>
      <c r="P8" s="73">
        <f t="shared" si="7"/>
        <v>2936684.5919048321</v>
      </c>
      <c r="Q8" s="73">
        <f t="shared" si="10"/>
        <v>99506.422925378021</v>
      </c>
      <c r="R8" s="73">
        <f>SUM(Q8:$Q$102)</f>
        <v>7480897.0839672368</v>
      </c>
      <c r="S8" s="73">
        <f t="shared" si="8"/>
        <v>75.177428682045573</v>
      </c>
    </row>
    <row r="9" spans="1:23" ht="15" x14ac:dyDescent="0.25">
      <c r="A9" s="77">
        <v>7</v>
      </c>
      <c r="B9" s="66">
        <v>25139</v>
      </c>
      <c r="C9" s="66">
        <v>24143</v>
      </c>
      <c r="D9" s="66">
        <v>49282</v>
      </c>
      <c r="E9" s="133">
        <v>6.7825096113588722E-5</v>
      </c>
      <c r="F9" s="202">
        <v>5.5759426101279016E-5</v>
      </c>
      <c r="G9" s="75">
        <f t="shared" si="0"/>
        <v>1.3461998243631792</v>
      </c>
      <c r="H9" s="75">
        <f t="shared" si="1"/>
        <v>1.7050550911995068</v>
      </c>
      <c r="I9" s="75">
        <f t="shared" si="2"/>
        <v>3.0512549155626862</v>
      </c>
      <c r="J9" s="73">
        <f t="shared" si="3"/>
        <v>6.1914186022537357E-5</v>
      </c>
      <c r="K9" s="73">
        <f t="shared" si="4"/>
        <v>6.1912269378905371E-5</v>
      </c>
      <c r="L9" s="73">
        <f t="shared" ref="L9:L72" si="11">((105*K9+90*(K8+K10)+45*(K7+K11)-30*(K6+K12))/315)</f>
        <v>6.2634664833609359E-5</v>
      </c>
      <c r="M9" s="73">
        <f>M8*(1-L8)</f>
        <v>99502.963494885043</v>
      </c>
      <c r="N9" s="73">
        <f t="shared" si="5"/>
        <v>6.232334768443252</v>
      </c>
      <c r="O9" s="73">
        <f t="shared" si="6"/>
        <v>83708.38397602136</v>
      </c>
      <c r="P9" s="73">
        <f t="shared" si="7"/>
        <v>2850877.532217266</v>
      </c>
      <c r="Q9" s="73">
        <f t="shared" si="10"/>
        <v>99499.847327500815</v>
      </c>
      <c r="R9" s="73">
        <f>SUM(Q9:$Q$102)</f>
        <v>7381390.6610418595</v>
      </c>
      <c r="S9" s="73">
        <f t="shared" si="8"/>
        <v>74.182621318824346</v>
      </c>
    </row>
    <row r="10" spans="1:23" ht="15" x14ac:dyDescent="0.25">
      <c r="A10" s="77">
        <v>8</v>
      </c>
      <c r="B10" s="66">
        <v>25641</v>
      </c>
      <c r="C10" s="66">
        <v>24624</v>
      </c>
      <c r="D10" s="66">
        <v>50265</v>
      </c>
      <c r="E10" s="133">
        <v>6.8609587120842456E-5</v>
      </c>
      <c r="F10" s="202">
        <v>5.6757114782685295E-5</v>
      </c>
      <c r="G10" s="75">
        <f t="shared" si="0"/>
        <v>1.3975871944088427</v>
      </c>
      <c r="H10" s="75">
        <f t="shared" si="1"/>
        <v>1.7592184233655215</v>
      </c>
      <c r="I10" s="75">
        <f t="shared" si="2"/>
        <v>3.1568056177743644</v>
      </c>
      <c r="J10" s="73">
        <f t="shared" si="3"/>
        <v>6.2803255103439066E-5</v>
      </c>
      <c r="K10" s="73">
        <f t="shared" si="4"/>
        <v>6.28012830202751E-5</v>
      </c>
      <c r="L10" s="73">
        <f t="shared" si="11"/>
        <v>6.3592643684289609E-5</v>
      </c>
      <c r="M10" s="73">
        <f t="shared" ref="M10:M73" si="12">M9*(1-L9)</f>
        <v>99496.7311601166</v>
      </c>
      <c r="N10" s="73">
        <f t="shared" si="5"/>
        <v>6.3272601724165725</v>
      </c>
      <c r="O10" s="73">
        <f t="shared" si="6"/>
        <v>81661.600906777821</v>
      </c>
      <c r="P10" s="73">
        <f t="shared" si="7"/>
        <v>2767169.1482412447</v>
      </c>
      <c r="Q10" s="73">
        <f t="shared" si="10"/>
        <v>99493.567530030385</v>
      </c>
      <c r="R10" s="73">
        <f>SUM(Q10:$Q$102)</f>
        <v>7281890.813714359</v>
      </c>
      <c r="S10" s="73">
        <f t="shared" si="8"/>
        <v>73.187236694197196</v>
      </c>
    </row>
    <row r="11" spans="1:23" ht="15" x14ac:dyDescent="0.25">
      <c r="A11" s="77">
        <v>9</v>
      </c>
      <c r="B11" s="66">
        <v>26169</v>
      </c>
      <c r="C11" s="66">
        <v>25126</v>
      </c>
      <c r="D11" s="66">
        <v>51295</v>
      </c>
      <c r="E11" s="133">
        <v>7.5033031572106527E-5</v>
      </c>
      <c r="F11" s="202">
        <v>6.7105536912501711E-5</v>
      </c>
      <c r="G11" s="75">
        <f t="shared" si="0"/>
        <v>1.686093720463518</v>
      </c>
      <c r="H11" s="75">
        <f t="shared" si="1"/>
        <v>1.9635394032104556</v>
      </c>
      <c r="I11" s="75">
        <f t="shared" si="2"/>
        <v>3.6496331236739739</v>
      </c>
      <c r="J11" s="73">
        <f t="shared" si="3"/>
        <v>7.1149880566799374E-5</v>
      </c>
      <c r="K11" s="73">
        <f t="shared" si="4"/>
        <v>7.1147349474109944E-5</v>
      </c>
      <c r="L11" s="73">
        <f t="shared" si="11"/>
        <v>7.0726139602361206E-5</v>
      </c>
      <c r="M11" s="73">
        <f t="shared" si="12"/>
        <v>99490.403899944184</v>
      </c>
      <c r="N11" s="73">
        <f t="shared" si="5"/>
        <v>7.0365721953276079</v>
      </c>
      <c r="O11" s="73">
        <f t="shared" si="6"/>
        <v>79664.788126525527</v>
      </c>
      <c r="P11" s="73">
        <f t="shared" si="7"/>
        <v>2685507.5473344661</v>
      </c>
      <c r="Q11" s="73">
        <f t="shared" si="10"/>
        <v>99486.88561384652</v>
      </c>
      <c r="R11" s="73">
        <f>SUM(Q11:$Q$102)</f>
        <v>7182397.2461843276</v>
      </c>
      <c r="S11" s="73">
        <f t="shared" si="8"/>
        <v>72.191859361708325</v>
      </c>
    </row>
    <row r="12" spans="1:23" ht="15" x14ac:dyDescent="0.25">
      <c r="A12" s="77">
        <v>10</v>
      </c>
      <c r="B12" s="66">
        <v>26721</v>
      </c>
      <c r="C12" s="66">
        <v>25646</v>
      </c>
      <c r="D12" s="66">
        <v>52367</v>
      </c>
      <c r="E12" s="133">
        <v>8.0655556288790415E-5</v>
      </c>
      <c r="F12" s="202">
        <v>8.4357768439201247E-5</v>
      </c>
      <c r="G12" s="75">
        <f t="shared" si="0"/>
        <v>2.1634393293917551</v>
      </c>
      <c r="H12" s="75">
        <f t="shared" si="1"/>
        <v>2.1551971195927688</v>
      </c>
      <c r="I12" s="75">
        <f t="shared" si="2"/>
        <v>4.3186364489845239</v>
      </c>
      <c r="J12" s="73">
        <f t="shared" si="3"/>
        <v>8.2468662497078773E-5</v>
      </c>
      <c r="K12" s="73">
        <f t="shared" si="4"/>
        <v>8.2465262050468446E-5</v>
      </c>
      <c r="L12" s="73">
        <f t="shared" si="11"/>
        <v>8.18315088772001E-5</v>
      </c>
      <c r="M12" s="73">
        <f t="shared" si="12"/>
        <v>99483.367327748856</v>
      </c>
      <c r="N12" s="73">
        <f t="shared" si="5"/>
        <v>8.1408740566112101</v>
      </c>
      <c r="O12" s="73">
        <f t="shared" si="6"/>
        <v>77716.247554730828</v>
      </c>
      <c r="P12" s="73">
        <f t="shared" si="7"/>
        <v>2605842.7592079402</v>
      </c>
      <c r="Q12" s="73">
        <f t="shared" si="10"/>
        <v>99479.29689072055</v>
      </c>
      <c r="R12" s="73">
        <f>SUM(Q12:$Q$102)</f>
        <v>7082910.360570482</v>
      </c>
      <c r="S12" s="73">
        <f t="shared" si="8"/>
        <v>71.196930208803337</v>
      </c>
    </row>
    <row r="13" spans="1:23" ht="15" x14ac:dyDescent="0.25">
      <c r="A13" s="77">
        <v>11</v>
      </c>
      <c r="B13" s="66">
        <v>27281</v>
      </c>
      <c r="C13" s="66">
        <v>26169</v>
      </c>
      <c r="D13" s="66">
        <v>53450</v>
      </c>
      <c r="E13" s="133">
        <v>8.6014011669392659E-5</v>
      </c>
      <c r="F13" s="202">
        <v>1.0290930442693598E-4</v>
      </c>
      <c r="G13" s="75">
        <f t="shared" si="0"/>
        <v>2.6930335875484879</v>
      </c>
      <c r="H13" s="75">
        <f t="shared" si="1"/>
        <v>2.3465482523527013</v>
      </c>
      <c r="I13" s="75">
        <f t="shared" si="2"/>
        <v>5.0395818399011887</v>
      </c>
      <c r="J13" s="73">
        <f t="shared" si="3"/>
        <v>9.4285909072052169E-5</v>
      </c>
      <c r="K13" s="73">
        <f t="shared" si="4"/>
        <v>9.4281464295464801E-5</v>
      </c>
      <c r="L13" s="73">
        <f t="shared" si="11"/>
        <v>9.4067743069911746E-5</v>
      </c>
      <c r="M13" s="73">
        <f t="shared" si="12"/>
        <v>99475.226453692245</v>
      </c>
      <c r="N13" s="73">
        <f t="shared" si="5"/>
        <v>9.3574100438563619</v>
      </c>
      <c r="O13" s="73">
        <f t="shared" si="6"/>
        <v>75814.524797004065</v>
      </c>
      <c r="P13" s="73">
        <f t="shared" si="7"/>
        <v>2528126.5116532096</v>
      </c>
      <c r="Q13" s="73">
        <f t="shared" si="10"/>
        <v>99470.547748670317</v>
      </c>
      <c r="R13" s="73">
        <f>SUM(Q13:$Q$102)</f>
        <v>6983431.0636797603</v>
      </c>
      <c r="S13" s="73">
        <f t="shared" si="8"/>
        <v>70.202715918728671</v>
      </c>
    </row>
    <row r="14" spans="1:23" ht="15" x14ac:dyDescent="0.25">
      <c r="A14" s="77">
        <v>12</v>
      </c>
      <c r="B14" s="66">
        <v>27843</v>
      </c>
      <c r="C14" s="66">
        <v>26702</v>
      </c>
      <c r="D14" s="66">
        <v>54545</v>
      </c>
      <c r="E14" s="133">
        <v>9.6844816097358091E-5</v>
      </c>
      <c r="F14" s="202">
        <v>1.1545317451545276E-4</v>
      </c>
      <c r="G14" s="75">
        <f t="shared" si="0"/>
        <v>3.0828306659116196</v>
      </c>
      <c r="H14" s="75">
        <f t="shared" si="1"/>
        <v>2.6964502145987415</v>
      </c>
      <c r="I14" s="75">
        <f t="shared" si="2"/>
        <v>5.7792808805103615</v>
      </c>
      <c r="J14" s="73">
        <f t="shared" si="3"/>
        <v>1.0595436576240465E-4</v>
      </c>
      <c r="K14" s="73">
        <f t="shared" si="4"/>
        <v>1.0594875279679172E-4</v>
      </c>
      <c r="L14" s="73">
        <f t="shared" si="11"/>
        <v>1.0573615876004656E-4</v>
      </c>
      <c r="M14" s="73">
        <f t="shared" si="12"/>
        <v>99465.869043648388</v>
      </c>
      <c r="N14" s="73">
        <f t="shared" si="5"/>
        <v>10.51713892040425</v>
      </c>
      <c r="O14" s="73">
        <f t="shared" si="6"/>
        <v>73958.432288550743</v>
      </c>
      <c r="P14" s="73">
        <f t="shared" si="7"/>
        <v>2452311.9868562054</v>
      </c>
      <c r="Q14" s="73">
        <f t="shared" si="10"/>
        <v>99460.610474188186</v>
      </c>
      <c r="R14" s="73">
        <f>SUM(Q14:$Q$102)</f>
        <v>6883960.5159310903</v>
      </c>
      <c r="S14" s="73">
        <f t="shared" si="8"/>
        <v>69.209273312740237</v>
      </c>
    </row>
    <row r="15" spans="1:23" ht="15" x14ac:dyDescent="0.25">
      <c r="A15" s="77">
        <v>13</v>
      </c>
      <c r="B15" s="66">
        <v>28395</v>
      </c>
      <c r="C15" s="66">
        <v>27212</v>
      </c>
      <c r="D15" s="66">
        <v>55607</v>
      </c>
      <c r="E15" s="133">
        <v>1.1527314379902975E-4</v>
      </c>
      <c r="F15" s="202">
        <v>1.1860500437189889E-4</v>
      </c>
      <c r="G15" s="75">
        <f t="shared" si="0"/>
        <v>3.2274793789681127</v>
      </c>
      <c r="H15" s="75">
        <f t="shared" si="1"/>
        <v>3.2731809181734497</v>
      </c>
      <c r="I15" s="75">
        <f t="shared" si="2"/>
        <v>6.5006602971415628</v>
      </c>
      <c r="J15" s="73">
        <f t="shared" si="3"/>
        <v>1.1690363258477463E-4</v>
      </c>
      <c r="K15" s="73">
        <f t="shared" si="4"/>
        <v>1.168967996214576E-4</v>
      </c>
      <c r="L15" s="73">
        <f t="shared" si="11"/>
        <v>1.1615498651815348E-4</v>
      </c>
      <c r="M15" s="73">
        <f t="shared" si="12"/>
        <v>99455.351904727984</v>
      </c>
      <c r="N15" s="73">
        <f t="shared" si="5"/>
        <v>11.552235059658415</v>
      </c>
      <c r="O15" s="73">
        <f t="shared" si="6"/>
        <v>72146.938739524514</v>
      </c>
      <c r="P15" s="73">
        <f t="shared" si="7"/>
        <v>2378353.5545676542</v>
      </c>
      <c r="Q15" s="73">
        <f t="shared" si="10"/>
        <v>99449.575787198148</v>
      </c>
      <c r="R15" s="73">
        <f>SUM(Q15:$Q$102)</f>
        <v>6784499.9054569025</v>
      </c>
      <c r="S15" s="73">
        <f t="shared" si="8"/>
        <v>68.216539135631734</v>
      </c>
    </row>
    <row r="16" spans="1:23" ht="15" x14ac:dyDescent="0.25">
      <c r="A16" s="77">
        <v>14</v>
      </c>
      <c r="B16" s="66">
        <v>28905</v>
      </c>
      <c r="C16" s="66">
        <v>27702</v>
      </c>
      <c r="D16" s="66">
        <v>56607</v>
      </c>
      <c r="E16" s="133">
        <v>1.3730687033878852E-4</v>
      </c>
      <c r="F16" s="202">
        <v>1.1581405965278048E-4</v>
      </c>
      <c r="G16" s="75">
        <f t="shared" si="0"/>
        <v>3.2082810805013247</v>
      </c>
      <c r="H16" s="75">
        <f t="shared" si="1"/>
        <v>3.9688550871426824</v>
      </c>
      <c r="I16" s="75">
        <f t="shared" si="2"/>
        <v>7.1771361676440071</v>
      </c>
      <c r="J16" s="73">
        <f t="shared" si="3"/>
        <v>1.2678884533086026E-4</v>
      </c>
      <c r="K16" s="73">
        <f t="shared" si="4"/>
        <v>1.267808079649102E-4</v>
      </c>
      <c r="L16" s="73">
        <f t="shared" si="11"/>
        <v>1.2557463963341103E-4</v>
      </c>
      <c r="M16" s="73">
        <f t="shared" si="12"/>
        <v>99443.799669668326</v>
      </c>
      <c r="N16" s="73">
        <f t="shared" si="5"/>
        <v>12.487619307285058</v>
      </c>
      <c r="O16" s="73">
        <f t="shared" si="6"/>
        <v>70379.081475929663</v>
      </c>
      <c r="P16" s="73">
        <f t="shared" si="7"/>
        <v>2306206.6158281299</v>
      </c>
      <c r="Q16" s="73">
        <f t="shared" si="10"/>
        <v>99437.555860014691</v>
      </c>
      <c r="R16" s="73">
        <f>SUM(Q16:$Q$102)</f>
        <v>6685050.3296697047</v>
      </c>
      <c r="S16" s="73">
        <f t="shared" si="8"/>
        <v>67.224405663058477</v>
      </c>
    </row>
    <row r="17" spans="1:19" ht="15" x14ac:dyDescent="0.25">
      <c r="A17" s="77">
        <v>15</v>
      </c>
      <c r="B17" s="66">
        <v>29443</v>
      </c>
      <c r="C17" s="66">
        <v>28213</v>
      </c>
      <c r="D17" s="66">
        <v>57656</v>
      </c>
      <c r="E17" s="133">
        <v>1.5924229287402332E-4</v>
      </c>
      <c r="F17" s="202">
        <v>1.1349553114451357E-4</v>
      </c>
      <c r="G17" s="75">
        <f t="shared" si="0"/>
        <v>3.2020494201801615</v>
      </c>
      <c r="H17" s="75">
        <f t="shared" si="1"/>
        <v>4.6885708290898691</v>
      </c>
      <c r="I17" s="75">
        <f t="shared" si="2"/>
        <v>7.8906202492700306</v>
      </c>
      <c r="J17" s="73">
        <f t="shared" si="3"/>
        <v>1.3685687958356511E-4</v>
      </c>
      <c r="K17" s="73">
        <f t="shared" si="4"/>
        <v>1.368475151080073E-4</v>
      </c>
      <c r="L17" s="73">
        <f t="shared" si="11"/>
        <v>1.3622042072237664E-4</v>
      </c>
      <c r="M17" s="73">
        <f t="shared" si="12"/>
        <v>99431.312050361041</v>
      </c>
      <c r="N17" s="73">
        <f t="shared" si="5"/>
        <v>13.54457516047114</v>
      </c>
      <c r="O17" s="73">
        <f t="shared" si="6"/>
        <v>68653.896242083531</v>
      </c>
      <c r="P17" s="73">
        <f t="shared" si="7"/>
        <v>2235827.5343521996</v>
      </c>
      <c r="Q17" s="73">
        <f t="shared" si="10"/>
        <v>99424.539762780798</v>
      </c>
      <c r="R17" s="73">
        <f>SUM(Q17:$Q$102)</f>
        <v>6585612.77380969</v>
      </c>
      <c r="S17" s="73">
        <f t="shared" si="8"/>
        <v>66.232785608563006</v>
      </c>
    </row>
    <row r="18" spans="1:19" ht="15" x14ac:dyDescent="0.25">
      <c r="A18" s="77">
        <v>16</v>
      </c>
      <c r="B18" s="66">
        <v>29926</v>
      </c>
      <c r="C18" s="66">
        <v>28660</v>
      </c>
      <c r="D18" s="66">
        <v>58586</v>
      </c>
      <c r="E18" s="133">
        <v>1.8630926807880287E-4</v>
      </c>
      <c r="F18" s="202">
        <v>1.160522741029731E-4</v>
      </c>
      <c r="G18" s="75">
        <f t="shared" si="0"/>
        <v>3.3260581757912089</v>
      </c>
      <c r="H18" s="75">
        <f t="shared" si="1"/>
        <v>5.5754911565262546</v>
      </c>
      <c r="I18" s="75">
        <f t="shared" si="2"/>
        <v>8.9015493323174635</v>
      </c>
      <c r="J18" s="73">
        <f t="shared" si="3"/>
        <v>1.5193987185193499E-4</v>
      </c>
      <c r="K18" s="73">
        <f t="shared" si="4"/>
        <v>1.5192832957433566E-4</v>
      </c>
      <c r="L18" s="73">
        <f t="shared" si="11"/>
        <v>1.5303342740632017E-4</v>
      </c>
      <c r="M18" s="73">
        <f t="shared" si="12"/>
        <v>99417.76747520057</v>
      </c>
      <c r="N18" s="73">
        <f t="shared" si="5"/>
        <v>15.214241701818537</v>
      </c>
      <c r="O18" s="73">
        <f t="shared" si="6"/>
        <v>66970.287004344587</v>
      </c>
      <c r="P18" s="73">
        <f t="shared" si="7"/>
        <v>2167173.6381101166</v>
      </c>
      <c r="Q18" s="73">
        <f t="shared" si="10"/>
        <v>99410.16035434966</v>
      </c>
      <c r="R18" s="73">
        <f>SUM(Q18:$Q$102)</f>
        <v>6486188.234046909</v>
      </c>
      <c r="S18" s="73">
        <f t="shared" si="8"/>
        <v>65.241740976177795</v>
      </c>
    </row>
    <row r="19" spans="1:19" ht="15" x14ac:dyDescent="0.25">
      <c r="A19" s="77">
        <v>17</v>
      </c>
      <c r="B19" s="66">
        <v>30189</v>
      </c>
      <c r="C19" s="66">
        <v>28907</v>
      </c>
      <c r="D19" s="66">
        <v>59096</v>
      </c>
      <c r="E19" s="133">
        <v>2.314379302015341E-4</v>
      </c>
      <c r="F19" s="202">
        <v>1.2420016882534307E-4</v>
      </c>
      <c r="G19" s="75">
        <f t="shared" si="0"/>
        <v>3.5902542802341921</v>
      </c>
      <c r="H19" s="75">
        <f t="shared" si="1"/>
        <v>6.9868796748541131</v>
      </c>
      <c r="I19" s="75">
        <f t="shared" si="2"/>
        <v>10.577133955088305</v>
      </c>
      <c r="J19" s="73">
        <f t="shared" si="3"/>
        <v>1.7898223154000787E-4</v>
      </c>
      <c r="K19" s="73">
        <f t="shared" si="4"/>
        <v>1.7896621517599076E-4</v>
      </c>
      <c r="L19" s="73">
        <f t="shared" si="11"/>
        <v>1.822137048712961E-4</v>
      </c>
      <c r="M19" s="73">
        <f t="shared" si="12"/>
        <v>99402.553233498751</v>
      </c>
      <c r="N19" s="73">
        <f t="shared" si="5"/>
        <v>18.112507498342893</v>
      </c>
      <c r="O19" s="73">
        <f t="shared" si="6"/>
        <v>65326.866645648712</v>
      </c>
      <c r="P19" s="73">
        <f t="shared" si="7"/>
        <v>2100203.351105771</v>
      </c>
      <c r="Q19" s="73">
        <f t="shared" si="10"/>
        <v>99393.496979749587</v>
      </c>
      <c r="R19" s="73">
        <f>SUM(Q19:$Q$102)</f>
        <v>6386778.0736925593</v>
      </c>
      <c r="S19" s="73">
        <f t="shared" si="8"/>
        <v>64.25165014312941</v>
      </c>
    </row>
    <row r="20" spans="1:19" ht="15" x14ac:dyDescent="0.25">
      <c r="A20" s="77">
        <v>18</v>
      </c>
      <c r="B20" s="66">
        <v>30518</v>
      </c>
      <c r="C20" s="66">
        <v>29239</v>
      </c>
      <c r="D20" s="66">
        <v>59757</v>
      </c>
      <c r="E20" s="133">
        <v>3.0632790232729173E-4</v>
      </c>
      <c r="F20" s="202">
        <v>1.3531147712606784E-4</v>
      </c>
      <c r="G20" s="75">
        <f t="shared" si="0"/>
        <v>3.9563722796890977</v>
      </c>
      <c r="H20" s="75">
        <f t="shared" si="1"/>
        <v>9.3485149232242897</v>
      </c>
      <c r="I20" s="75">
        <f t="shared" si="2"/>
        <v>13.304887202913388</v>
      </c>
      <c r="J20" s="73">
        <f t="shared" si="3"/>
        <v>2.226498519489497E-4</v>
      </c>
      <c r="K20" s="73">
        <f t="shared" si="4"/>
        <v>2.2262506731018927E-4</v>
      </c>
      <c r="L20" s="73">
        <f t="shared" si="11"/>
        <v>2.264232607394268E-4</v>
      </c>
      <c r="M20" s="73">
        <f t="shared" si="12"/>
        <v>99384.440726000408</v>
      </c>
      <c r="N20" s="73">
        <f t="shared" si="5"/>
        <v>22.502949135945528</v>
      </c>
      <c r="O20" s="73">
        <f t="shared" si="6"/>
        <v>63721.915312438607</v>
      </c>
      <c r="P20" s="73">
        <f t="shared" si="7"/>
        <v>2034876.4844601224</v>
      </c>
      <c r="Q20" s="73">
        <f t="shared" si="10"/>
        <v>99373.189251432428</v>
      </c>
      <c r="R20" s="73">
        <f>SUM(Q20:$Q$102)</f>
        <v>6287384.5767128095</v>
      </c>
      <c r="S20" s="73">
        <f t="shared" si="8"/>
        <v>63.263268684551129</v>
      </c>
    </row>
    <row r="21" spans="1:19" ht="15" x14ac:dyDescent="0.25">
      <c r="A21" s="77">
        <v>19</v>
      </c>
      <c r="B21" s="66">
        <v>30838</v>
      </c>
      <c r="C21" s="66">
        <v>29574</v>
      </c>
      <c r="D21" s="66">
        <v>60412</v>
      </c>
      <c r="E21" s="133">
        <v>4.0868053320286464E-4</v>
      </c>
      <c r="F21" s="202">
        <v>1.4498302841893957E-4</v>
      </c>
      <c r="G21" s="75">
        <f t="shared" si="0"/>
        <v>4.2877280824617188</v>
      </c>
      <c r="H21" s="75">
        <f t="shared" si="1"/>
        <v>12.602890282909939</v>
      </c>
      <c r="I21" s="75">
        <f t="shared" si="2"/>
        <v>16.890618365371658</v>
      </c>
      <c r="J21" s="73">
        <f t="shared" si="3"/>
        <v>2.7959045165483113E-4</v>
      </c>
      <c r="K21" s="73">
        <f t="shared" si="4"/>
        <v>2.7955136988699891E-4</v>
      </c>
      <c r="L21" s="73">
        <f t="shared" si="11"/>
        <v>2.7984461669437543E-4</v>
      </c>
      <c r="M21" s="73">
        <f t="shared" si="12"/>
        <v>99361.937776864463</v>
      </c>
      <c r="N21" s="73">
        <f t="shared" si="5"/>
        <v>27.805903391184984</v>
      </c>
      <c r="O21" s="73">
        <f t="shared" si="6"/>
        <v>62153.646037651721</v>
      </c>
      <c r="P21" s="73">
        <f t="shared" si="7"/>
        <v>1971154.5691476837</v>
      </c>
      <c r="Q21" s="73">
        <f t="shared" si="10"/>
        <v>99348.03482516887</v>
      </c>
      <c r="R21" s="73">
        <f>SUM(Q21:$Q$102)</f>
        <v>6188011.3874613773</v>
      </c>
      <c r="S21" s="73">
        <f t="shared" si="8"/>
        <v>62.27748296694552</v>
      </c>
    </row>
    <row r="22" spans="1:19" ht="15" x14ac:dyDescent="0.25">
      <c r="A22" s="77">
        <v>20</v>
      </c>
      <c r="B22" s="66">
        <v>31166</v>
      </c>
      <c r="C22" s="66">
        <v>29913</v>
      </c>
      <c r="D22" s="66">
        <v>61079</v>
      </c>
      <c r="E22" s="133">
        <v>5.1180150816087155E-4</v>
      </c>
      <c r="F22" s="202">
        <v>1.5012196415804653E-4</v>
      </c>
      <c r="G22" s="75">
        <f t="shared" si="0"/>
        <v>4.4905983138596461</v>
      </c>
      <c r="H22" s="75">
        <f t="shared" si="1"/>
        <v>15.950805803341723</v>
      </c>
      <c r="I22" s="75">
        <f t="shared" si="2"/>
        <v>20.441404117201369</v>
      </c>
      <c r="J22" s="73">
        <f t="shared" si="3"/>
        <v>3.3467155842763257E-4</v>
      </c>
      <c r="K22" s="73">
        <f t="shared" si="4"/>
        <v>3.346155621485325E-4</v>
      </c>
      <c r="L22" s="73">
        <f t="shared" si="11"/>
        <v>3.2990644300975999E-4</v>
      </c>
      <c r="M22" s="73">
        <f t="shared" si="12"/>
        <v>99334.131873473278</v>
      </c>
      <c r="N22" s="73">
        <f t="shared" si="5"/>
        <v>32.770970115845557</v>
      </c>
      <c r="O22" s="73">
        <f t="shared" si="6"/>
        <v>60620.734316487949</v>
      </c>
      <c r="P22" s="73">
        <f t="shared" si="7"/>
        <v>1909000.923110032</v>
      </c>
      <c r="Q22" s="73">
        <f t="shared" si="10"/>
        <v>99317.746388415355</v>
      </c>
      <c r="R22" s="73">
        <f>SUM(Q22:$Q$102)</f>
        <v>6088663.3526362078</v>
      </c>
      <c r="S22" s="73">
        <f t="shared" si="8"/>
        <v>61.294775902321618</v>
      </c>
    </row>
    <row r="23" spans="1:19" ht="15" x14ac:dyDescent="0.25">
      <c r="A23" s="77">
        <v>21</v>
      </c>
      <c r="B23" s="66">
        <v>31465</v>
      </c>
      <c r="C23" s="66">
        <v>30216</v>
      </c>
      <c r="D23" s="66">
        <v>61681</v>
      </c>
      <c r="E23" s="133">
        <v>5.8068840348892814E-4</v>
      </c>
      <c r="F23" s="202">
        <v>1.5128269173770464E-4</v>
      </c>
      <c r="G23" s="75">
        <f t="shared" si="0"/>
        <v>4.571157813546483</v>
      </c>
      <c r="H23" s="75">
        <f t="shared" si="1"/>
        <v>18.271360615779123</v>
      </c>
      <c r="I23" s="75">
        <f t="shared" si="2"/>
        <v>22.842518429325608</v>
      </c>
      <c r="J23" s="73">
        <f t="shared" si="3"/>
        <v>3.7033314034022808E-4</v>
      </c>
      <c r="K23" s="73">
        <f t="shared" si="4"/>
        <v>3.7026457548694491E-4</v>
      </c>
      <c r="L23" s="73">
        <f t="shared" si="11"/>
        <v>3.6440374248450765E-4</v>
      </c>
      <c r="M23" s="73">
        <f t="shared" si="12"/>
        <v>99301.360903357432</v>
      </c>
      <c r="N23" s="73">
        <f t="shared" si="5"/>
        <v>36.18578754698683</v>
      </c>
      <c r="O23" s="73">
        <f t="shared" si="6"/>
        <v>59122.66843478728</v>
      </c>
      <c r="P23" s="73">
        <f t="shared" si="7"/>
        <v>1848380.1887935442</v>
      </c>
      <c r="Q23" s="73">
        <f t="shared" si="10"/>
        <v>99283.268009583931</v>
      </c>
      <c r="R23" s="73">
        <f>SUM(Q23:$Q$102)</f>
        <v>5989345.606247793</v>
      </c>
      <c r="S23" s="73">
        <f t="shared" si="8"/>
        <v>60.314839109574478</v>
      </c>
    </row>
    <row r="24" spans="1:19" ht="15" x14ac:dyDescent="0.25">
      <c r="A24" s="77">
        <v>22</v>
      </c>
      <c r="B24" s="66">
        <v>31881</v>
      </c>
      <c r="C24" s="66">
        <v>30735</v>
      </c>
      <c r="D24" s="66">
        <v>62616</v>
      </c>
      <c r="E24" s="133">
        <v>6.0747069077055863E-4</v>
      </c>
      <c r="F24" s="202">
        <v>1.5173786512851333E-4</v>
      </c>
      <c r="G24" s="75">
        <f t="shared" si="0"/>
        <v>4.6636632847248576</v>
      </c>
      <c r="H24" s="75">
        <f t="shared" si="1"/>
        <v>19.366773092456178</v>
      </c>
      <c r="I24" s="75">
        <f t="shared" si="2"/>
        <v>24.030436377181037</v>
      </c>
      <c r="J24" s="73">
        <f t="shared" si="3"/>
        <v>3.8377469619875173E-4</v>
      </c>
      <c r="K24" s="73">
        <f t="shared" si="4"/>
        <v>3.837010641097871E-4</v>
      </c>
      <c r="L24" s="73">
        <f t="shared" si="11"/>
        <v>3.8272697855447016E-4</v>
      </c>
      <c r="M24" s="73">
        <f t="shared" si="12"/>
        <v>99265.175115810445</v>
      </c>
      <c r="N24" s="73">
        <f t="shared" si="5"/>
        <v>37.991460547753377</v>
      </c>
      <c r="O24" s="73">
        <f t="shared" si="6"/>
        <v>57659.633085994123</v>
      </c>
      <c r="P24" s="73">
        <f t="shared" si="7"/>
        <v>1789257.5203587564</v>
      </c>
      <c r="Q24" s="73">
        <f t="shared" si="10"/>
        <v>99246.179385536569</v>
      </c>
      <c r="R24" s="73">
        <f>SUM(Q24:$Q$102)</f>
        <v>5890062.3382382095</v>
      </c>
      <c r="S24" s="73">
        <f t="shared" si="8"/>
        <v>59.336643806515291</v>
      </c>
    </row>
    <row r="25" spans="1:19" ht="15" x14ac:dyDescent="0.25">
      <c r="A25" s="77">
        <v>23</v>
      </c>
      <c r="B25" s="66">
        <v>30309</v>
      </c>
      <c r="C25" s="66">
        <v>29707</v>
      </c>
      <c r="D25" s="66">
        <v>60016</v>
      </c>
      <c r="E25" s="133">
        <v>6.1492158484384755E-4</v>
      </c>
      <c r="F25" s="202">
        <v>1.5482853791870692E-4</v>
      </c>
      <c r="G25" s="75">
        <f t="shared" si="0"/>
        <v>4.5994913759510263</v>
      </c>
      <c r="H25" s="75">
        <f t="shared" si="1"/>
        <v>18.637658315032176</v>
      </c>
      <c r="I25" s="75">
        <f t="shared" si="2"/>
        <v>23.237149690983202</v>
      </c>
      <c r="J25" s="73">
        <f t="shared" si="3"/>
        <v>3.8718257949518797E-4</v>
      </c>
      <c r="K25" s="73">
        <f t="shared" si="4"/>
        <v>3.8710763399318893E-4</v>
      </c>
      <c r="L25" s="73">
        <f t="shared" si="11"/>
        <v>3.9201435161907917E-4</v>
      </c>
      <c r="M25" s="73">
        <f t="shared" si="12"/>
        <v>99227.183655262692</v>
      </c>
      <c r="N25" s="73">
        <f t="shared" si="5"/>
        <v>38.898480063609895</v>
      </c>
      <c r="O25" s="73">
        <f t="shared" si="6"/>
        <v>56231.770915940077</v>
      </c>
      <c r="P25" s="73">
        <f t="shared" si="7"/>
        <v>1731597.8872727624</v>
      </c>
      <c r="Q25" s="73">
        <f t="shared" si="10"/>
        <v>99207.734415230894</v>
      </c>
      <c r="R25" s="73">
        <f>SUM(Q25:$Q$102)</f>
        <v>5790816.1588526731</v>
      </c>
      <c r="S25" s="73">
        <f t="shared" si="8"/>
        <v>58.359170799115461</v>
      </c>
    </row>
    <row r="26" spans="1:19" ht="15" x14ac:dyDescent="0.25">
      <c r="A26" s="77">
        <v>24</v>
      </c>
      <c r="B26" s="66">
        <v>32069</v>
      </c>
      <c r="C26" s="66">
        <v>30285</v>
      </c>
      <c r="D26" s="66">
        <v>62354</v>
      </c>
      <c r="E26" s="133">
        <v>6.2846616232039329E-4</v>
      </c>
      <c r="F26" s="202">
        <v>1.6235986552700279E-4</v>
      </c>
      <c r="G26" s="75">
        <f t="shared" si="0"/>
        <v>4.9170685274852799</v>
      </c>
      <c r="H26" s="75">
        <f t="shared" si="1"/>
        <v>20.154281359452693</v>
      </c>
      <c r="I26" s="75">
        <f t="shared" si="2"/>
        <v>25.071349886937973</v>
      </c>
      <c r="J26" s="73">
        <f t="shared" si="3"/>
        <v>4.0208085907781336E-4</v>
      </c>
      <c r="K26" s="73">
        <f t="shared" si="4"/>
        <v>4.0200003540202811E-4</v>
      </c>
      <c r="L26" s="73">
        <f t="shared" si="11"/>
        <v>4.0344951478112794E-4</v>
      </c>
      <c r="M26" s="73">
        <f t="shared" si="12"/>
        <v>99188.285175199082</v>
      </c>
      <c r="N26" s="73">
        <f t="shared" si="5"/>
        <v>40.01746552590339</v>
      </c>
      <c r="O26" s="73">
        <f t="shared" si="6"/>
        <v>54838.758297291766</v>
      </c>
      <c r="P26" s="73">
        <f t="shared" si="7"/>
        <v>1675366.1163568224</v>
      </c>
      <c r="Q26" s="73">
        <f t="shared" si="10"/>
        <v>99168.276442436123</v>
      </c>
      <c r="R26" s="73">
        <f>SUM(Q26:$Q$102)</f>
        <v>5691608.4244374419</v>
      </c>
      <c r="S26" s="73">
        <f t="shared" si="8"/>
        <v>57.381861319451104</v>
      </c>
    </row>
    <row r="27" spans="1:19" ht="15" x14ac:dyDescent="0.25">
      <c r="A27" s="77">
        <v>25</v>
      </c>
      <c r="B27" s="66">
        <v>30745</v>
      </c>
      <c r="C27" s="66">
        <v>29303</v>
      </c>
      <c r="D27" s="66">
        <v>60048</v>
      </c>
      <c r="E27" s="133">
        <v>6.5774319592316834E-4</v>
      </c>
      <c r="F27" s="202">
        <v>1.7444705338307307E-4</v>
      </c>
      <c r="G27" s="75">
        <f t="shared" si="0"/>
        <v>5.1118220052841901</v>
      </c>
      <c r="H27" s="75">
        <f t="shared" si="1"/>
        <v>20.222314558657811</v>
      </c>
      <c r="I27" s="75">
        <f t="shared" si="2"/>
        <v>25.334136563942</v>
      </c>
      <c r="J27" s="73">
        <f t="shared" si="3"/>
        <v>4.218980909262923E-4</v>
      </c>
      <c r="K27" s="73">
        <f t="shared" si="4"/>
        <v>4.2180910444156172E-4</v>
      </c>
      <c r="L27" s="73">
        <f t="shared" si="11"/>
        <v>4.2334567061990444E-4</v>
      </c>
      <c r="M27" s="73">
        <f t="shared" si="12"/>
        <v>99148.267709673179</v>
      </c>
      <c r="N27" s="73">
        <f t="shared" si="5"/>
        <v>41.973989884354523</v>
      </c>
      <c r="O27" s="73">
        <f t="shared" si="6"/>
        <v>53479.642562795641</v>
      </c>
      <c r="P27" s="73">
        <f t="shared" si="7"/>
        <v>1620527.3580595308</v>
      </c>
      <c r="Q27" s="73">
        <f t="shared" si="10"/>
        <v>99127.280714730994</v>
      </c>
      <c r="R27" s="73">
        <f>SUM(Q27:$Q$102)</f>
        <v>5592440.1479950054</v>
      </c>
      <c r="S27" s="73">
        <f t="shared" si="8"/>
        <v>56.404819541283743</v>
      </c>
    </row>
    <row r="28" spans="1:19" ht="15" x14ac:dyDescent="0.25">
      <c r="A28" s="77">
        <v>26</v>
      </c>
      <c r="B28" s="66">
        <v>29580</v>
      </c>
      <c r="C28" s="66">
        <v>28168</v>
      </c>
      <c r="D28" s="66">
        <v>57748</v>
      </c>
      <c r="E28" s="133">
        <v>6.9647476843699111E-4</v>
      </c>
      <c r="F28" s="202">
        <v>1.8999170137979851E-4</v>
      </c>
      <c r="G28" s="75">
        <f t="shared" si="0"/>
        <v>5.3516862444661646</v>
      </c>
      <c r="H28" s="75">
        <f t="shared" si="1"/>
        <v>20.601723650366196</v>
      </c>
      <c r="I28" s="75">
        <f t="shared" si="2"/>
        <v>25.953409894832362</v>
      </c>
      <c r="J28" s="73">
        <f t="shared" si="3"/>
        <v>4.4942525965976937E-4</v>
      </c>
      <c r="K28" s="73">
        <f t="shared" si="4"/>
        <v>4.4932428325550333E-4</v>
      </c>
      <c r="L28" s="73">
        <f t="shared" si="11"/>
        <v>4.493931912796736E-4</v>
      </c>
      <c r="M28" s="73">
        <f t="shared" si="12"/>
        <v>99106.293719788824</v>
      </c>
      <c r="N28" s="73">
        <f t="shared" si="5"/>
        <v>44.537693610633141</v>
      </c>
      <c r="O28" s="73">
        <f t="shared" si="6"/>
        <v>52153.172866000372</v>
      </c>
      <c r="P28" s="73">
        <f t="shared" si="7"/>
        <v>1567047.7154967354</v>
      </c>
      <c r="Q28" s="73">
        <f t="shared" si="10"/>
        <v>99084.024872983515</v>
      </c>
      <c r="R28" s="73">
        <f>SUM(Q28:$Q$102)</f>
        <v>5493312.8672802737</v>
      </c>
      <c r="S28" s="73">
        <f t="shared" si="8"/>
        <v>55.42849662819556</v>
      </c>
    </row>
    <row r="29" spans="1:19" ht="15" x14ac:dyDescent="0.25">
      <c r="A29" s="77">
        <v>27</v>
      </c>
      <c r="B29" s="66">
        <v>29633</v>
      </c>
      <c r="C29" s="66">
        <v>27954</v>
      </c>
      <c r="D29" s="66">
        <v>57587</v>
      </c>
      <c r="E29" s="133">
        <v>7.3124964377552573E-4</v>
      </c>
      <c r="F29" s="202">
        <v>2.0730959327721176E-4</v>
      </c>
      <c r="G29" s="75">
        <f t="shared" si="0"/>
        <v>5.7951323704711779</v>
      </c>
      <c r="H29" s="75">
        <f t="shared" si="1"/>
        <v>21.669120694000153</v>
      </c>
      <c r="I29" s="75">
        <f t="shared" si="2"/>
        <v>27.464253064471329</v>
      </c>
      <c r="J29" s="73">
        <f t="shared" si="3"/>
        <v>4.769175866857334E-4</v>
      </c>
      <c r="K29" s="73">
        <f t="shared" si="4"/>
        <v>4.7680387957049764E-4</v>
      </c>
      <c r="L29" s="73">
        <f t="shared" si="11"/>
        <v>4.744084838168625E-4</v>
      </c>
      <c r="M29" s="73">
        <f t="shared" si="12"/>
        <v>99061.756026178191</v>
      </c>
      <c r="N29" s="73">
        <f t="shared" si="5"/>
        <v>46.995737480610842</v>
      </c>
      <c r="O29" s="73">
        <f t="shared" si="6"/>
        <v>50858.278619717821</v>
      </c>
      <c r="P29" s="73">
        <f t="shared" si="7"/>
        <v>1514894.5426307351</v>
      </c>
      <c r="Q29" s="73">
        <f t="shared" si="10"/>
        <v>99038.258157437886</v>
      </c>
      <c r="R29" s="73">
        <f>SUM(Q29:$Q$102)</f>
        <v>5394228.8424072908</v>
      </c>
      <c r="S29" s="73">
        <f t="shared" si="8"/>
        <v>54.453192218617694</v>
      </c>
    </row>
    <row r="30" spans="1:19" ht="15" x14ac:dyDescent="0.25">
      <c r="A30" s="77">
        <v>28</v>
      </c>
      <c r="B30" s="66">
        <v>30104</v>
      </c>
      <c r="C30" s="66">
        <v>28229</v>
      </c>
      <c r="D30" s="66">
        <v>58333</v>
      </c>
      <c r="E30" s="133">
        <v>7.5321424185228005E-4</v>
      </c>
      <c r="F30" s="202">
        <v>2.2472903981264814E-4</v>
      </c>
      <c r="G30" s="75">
        <f t="shared" si="0"/>
        <v>6.3438760648712442</v>
      </c>
      <c r="H30" s="75">
        <f t="shared" si="1"/>
        <v>22.674761536721039</v>
      </c>
      <c r="I30" s="75">
        <f t="shared" si="2"/>
        <v>29.018637601592282</v>
      </c>
      <c r="J30" s="73">
        <f t="shared" si="3"/>
        <v>4.9746520154273367E-4</v>
      </c>
      <c r="K30" s="73">
        <f t="shared" si="4"/>
        <v>4.9734148624480667E-4</v>
      </c>
      <c r="L30" s="73">
        <f t="shared" si="11"/>
        <v>4.9542977906569783E-4</v>
      </c>
      <c r="M30" s="73">
        <f t="shared" si="12"/>
        <v>99014.76028869758</v>
      </c>
      <c r="N30" s="73">
        <f t="shared" si="5"/>
        <v>49.054860814067069</v>
      </c>
      <c r="O30" s="73">
        <f t="shared" si="6"/>
        <v>49594.293678895912</v>
      </c>
      <c r="P30" s="73">
        <f t="shared" si="7"/>
        <v>1464036.2640110173</v>
      </c>
      <c r="Q30" s="73">
        <f t="shared" si="10"/>
        <v>98990.232858290547</v>
      </c>
      <c r="R30" s="73">
        <f>SUM(Q30:$Q$102)</f>
        <v>5295190.5842498522</v>
      </c>
      <c r="S30" s="73">
        <f t="shared" si="8"/>
        <v>53.47880021938802</v>
      </c>
    </row>
    <row r="31" spans="1:19" ht="15" x14ac:dyDescent="0.25">
      <c r="A31" s="77">
        <v>29</v>
      </c>
      <c r="B31" s="66">
        <v>30009</v>
      </c>
      <c r="C31" s="66">
        <v>28043</v>
      </c>
      <c r="D31" s="66">
        <v>58052</v>
      </c>
      <c r="E31" s="133">
        <v>7.650013624544746E-4</v>
      </c>
      <c r="F31" s="202">
        <v>2.4101537351703606E-4</v>
      </c>
      <c r="G31" s="75">
        <f t="shared" si="0"/>
        <v>6.7587941195382424</v>
      </c>
      <c r="H31" s="75">
        <f t="shared" si="1"/>
        <v>22.956925885896329</v>
      </c>
      <c r="I31" s="75">
        <f t="shared" si="2"/>
        <v>29.715720005434569</v>
      </c>
      <c r="J31" s="73">
        <f t="shared" si="3"/>
        <v>5.1188107223583282E-4</v>
      </c>
      <c r="K31" s="73">
        <f t="shared" si="4"/>
        <v>5.1175008347092987E-4</v>
      </c>
      <c r="L31" s="73">
        <f t="shared" si="11"/>
        <v>5.1110415820022578E-4</v>
      </c>
      <c r="M31" s="73">
        <f t="shared" si="12"/>
        <v>98965.705427883513</v>
      </c>
      <c r="N31" s="73">
        <f t="shared" si="5"/>
        <v>50.581783563407953</v>
      </c>
      <c r="O31" s="73">
        <f t="shared" si="6"/>
        <v>48360.705550181134</v>
      </c>
      <c r="P31" s="73">
        <f t="shared" si="7"/>
        <v>1414441.9703321212</v>
      </c>
      <c r="Q31" s="73">
        <f t="shared" si="10"/>
        <v>98940.414536101802</v>
      </c>
      <c r="R31" s="73">
        <f>SUM(Q31:$Q$102)</f>
        <v>5196200.3513915623</v>
      </c>
      <c r="S31" s="73">
        <f t="shared" si="8"/>
        <v>52.505060504803282</v>
      </c>
    </row>
    <row r="32" spans="1:19" ht="15" x14ac:dyDescent="0.25">
      <c r="A32" s="77">
        <v>30</v>
      </c>
      <c r="B32" s="66">
        <v>28972</v>
      </c>
      <c r="C32" s="66">
        <v>26968</v>
      </c>
      <c r="D32" s="66">
        <v>55940</v>
      </c>
      <c r="E32" s="133">
        <v>7.7767486886101082E-4</v>
      </c>
      <c r="F32" s="202">
        <v>2.5562074657203067E-4</v>
      </c>
      <c r="G32" s="75">
        <f t="shared" si="0"/>
        <v>6.893580293554523</v>
      </c>
      <c r="H32" s="75">
        <f t="shared" si="1"/>
        <v>22.530796300641207</v>
      </c>
      <c r="I32" s="75">
        <f t="shared" si="2"/>
        <v>29.424376594195728</v>
      </c>
      <c r="J32" s="73">
        <f t="shared" si="3"/>
        <v>5.2599886653907277E-4</v>
      </c>
      <c r="K32" s="73">
        <f t="shared" si="4"/>
        <v>5.2586055338732507E-4</v>
      </c>
      <c r="L32" s="73">
        <f t="shared" si="11"/>
        <v>5.2675559191455487E-4</v>
      </c>
      <c r="M32" s="73">
        <f t="shared" si="12"/>
        <v>98915.123644320105</v>
      </c>
      <c r="N32" s="73">
        <f t="shared" si="5"/>
        <v>52.104094504553359</v>
      </c>
      <c r="O32" s="73">
        <f t="shared" si="6"/>
        <v>47157.061651200929</v>
      </c>
      <c r="P32" s="73">
        <f t="shared" si="7"/>
        <v>1366081.2647819403</v>
      </c>
      <c r="Q32" s="73">
        <f t="shared" si="10"/>
        <v>98889.071597067828</v>
      </c>
      <c r="R32" s="73">
        <f>SUM(Q32:$Q$102)</f>
        <v>5097259.9368554605</v>
      </c>
      <c r="S32" s="73">
        <f t="shared" si="8"/>
        <v>51.531654099571604</v>
      </c>
    </row>
    <row r="33" spans="1:19" ht="15" x14ac:dyDescent="0.25">
      <c r="A33" s="77">
        <v>31</v>
      </c>
      <c r="B33" s="66">
        <v>28670</v>
      </c>
      <c r="C33" s="66">
        <v>26663</v>
      </c>
      <c r="D33" s="66">
        <v>55333</v>
      </c>
      <c r="E33" s="133">
        <v>8.0266171337069843E-4</v>
      </c>
      <c r="F33" s="202">
        <v>2.6890067492676137E-4</v>
      </c>
      <c r="G33" s="75">
        <f t="shared" si="0"/>
        <v>7.1696986955722384</v>
      </c>
      <c r="H33" s="75">
        <f t="shared" si="1"/>
        <v>23.012311322337926</v>
      </c>
      <c r="I33" s="75">
        <f t="shared" si="2"/>
        <v>30.182010017910166</v>
      </c>
      <c r="J33" s="73">
        <f t="shared" si="3"/>
        <v>5.4546129828330595E-4</v>
      </c>
      <c r="K33" s="73">
        <f t="shared" si="4"/>
        <v>5.4531256131395978E-4</v>
      </c>
      <c r="L33" s="73">
        <f t="shared" si="11"/>
        <v>5.4742662699174059E-4</v>
      </c>
      <c r="M33" s="73">
        <f t="shared" si="12"/>
        <v>98863.019549815552</v>
      </c>
      <c r="N33" s="73">
        <f t="shared" si="5"/>
        <v>54.120249326369958</v>
      </c>
      <c r="O33" s="73">
        <f t="shared" si="6"/>
        <v>45982.655029539426</v>
      </c>
      <c r="P33" s="73">
        <f t="shared" si="7"/>
        <v>1318924.2031307393</v>
      </c>
      <c r="Q33" s="73">
        <f t="shared" si="10"/>
        <v>98835.959425152367</v>
      </c>
      <c r="R33" s="73">
        <f>SUM(Q33:$Q$102)</f>
        <v>4998370.8652583919</v>
      </c>
      <c r="S33" s="73">
        <f t="shared" si="8"/>
        <v>50.558549476023131</v>
      </c>
    </row>
    <row r="34" spans="1:19" ht="15" x14ac:dyDescent="0.25">
      <c r="A34" s="77">
        <v>32</v>
      </c>
      <c r="B34" s="66">
        <v>29413</v>
      </c>
      <c r="C34" s="66">
        <v>26666</v>
      </c>
      <c r="D34" s="66">
        <v>56079</v>
      </c>
      <c r="E34" s="133">
        <v>8.4635020642624692E-4</v>
      </c>
      <c r="F34" s="202">
        <v>2.8233212269290113E-4</v>
      </c>
      <c r="G34" s="75">
        <f t="shared" si="0"/>
        <v>7.5286683837289017</v>
      </c>
      <c r="H34" s="75">
        <f t="shared" si="1"/>
        <v>24.893698621615201</v>
      </c>
      <c r="I34" s="75">
        <f t="shared" si="2"/>
        <v>32.4223670053441</v>
      </c>
      <c r="J34" s="73">
        <f t="shared" si="3"/>
        <v>5.7815522754229036E-4</v>
      </c>
      <c r="K34" s="73">
        <f t="shared" si="4"/>
        <v>5.7798812801346244E-4</v>
      </c>
      <c r="L34" s="73">
        <f t="shared" si="11"/>
        <v>5.7639734276341127E-4</v>
      </c>
      <c r="M34" s="73">
        <f t="shared" si="12"/>
        <v>98808.899300489182</v>
      </c>
      <c r="N34" s="73">
        <f t="shared" si="5"/>
        <v>56.953186998172896</v>
      </c>
      <c r="O34" s="73">
        <f t="shared" si="6"/>
        <v>44836.56868272827</v>
      </c>
      <c r="P34" s="73">
        <f t="shared" si="7"/>
        <v>1272941.5481012</v>
      </c>
      <c r="Q34" s="73">
        <f t="shared" si="10"/>
        <v>98780.422706990095</v>
      </c>
      <c r="R34" s="73">
        <f>SUM(Q34:$Q$102)</f>
        <v>4899534.9058332406</v>
      </c>
      <c r="S34" s="73">
        <f t="shared" si="8"/>
        <v>49.585967868472999</v>
      </c>
    </row>
    <row r="35" spans="1:19" ht="15" x14ac:dyDescent="0.25">
      <c r="A35" s="77">
        <v>33</v>
      </c>
      <c r="B35" s="66">
        <v>31102</v>
      </c>
      <c r="C35" s="66">
        <v>28530</v>
      </c>
      <c r="D35" s="66">
        <v>59632</v>
      </c>
      <c r="E35" s="133">
        <v>9.0937518252694508E-4</v>
      </c>
      <c r="F35" s="202">
        <v>2.9857443336162807E-4</v>
      </c>
      <c r="G35" s="75">
        <f t="shared" si="0"/>
        <v>8.5183285838072482</v>
      </c>
      <c r="H35" s="75">
        <f t="shared" si="1"/>
        <v>28.283386926953046</v>
      </c>
      <c r="I35" s="75">
        <f t="shared" si="2"/>
        <v>36.801715510760296</v>
      </c>
      <c r="J35" s="73">
        <f t="shared" si="3"/>
        <v>6.171470940226773E-4</v>
      </c>
      <c r="K35" s="73">
        <f t="shared" si="4"/>
        <v>6.1695669792438679E-4</v>
      </c>
      <c r="L35" s="73">
        <f t="shared" si="11"/>
        <v>6.1679153841946786E-4</v>
      </c>
      <c r="M35" s="73">
        <f t="shared" si="12"/>
        <v>98751.946113491009</v>
      </c>
      <c r="N35" s="73">
        <f t="shared" si="5"/>
        <v>60.909364765248029</v>
      </c>
      <c r="O35" s="73">
        <f t="shared" si="6"/>
        <v>43717.780491396021</v>
      </c>
      <c r="P35" s="73">
        <f t="shared" si="7"/>
        <v>1228104.9794184717</v>
      </c>
      <c r="Q35" s="73">
        <f t="shared" si="10"/>
        <v>98721.491431108385</v>
      </c>
      <c r="R35" s="73">
        <f>SUM(Q35:$Q$102)</f>
        <v>4800754.4831262501</v>
      </c>
      <c r="S35" s="73">
        <f t="shared" si="8"/>
        <v>48.614277207347051</v>
      </c>
    </row>
    <row r="36" spans="1:19" ht="15" x14ac:dyDescent="0.25">
      <c r="A36" s="77">
        <v>34</v>
      </c>
      <c r="B36" s="66">
        <v>31466</v>
      </c>
      <c r="C36" s="66">
        <v>29114</v>
      </c>
      <c r="D36" s="66">
        <v>60580</v>
      </c>
      <c r="E36" s="133">
        <v>9.8903836933320294E-4</v>
      </c>
      <c r="F36" s="202">
        <v>3.2123900808936681E-4</v>
      </c>
      <c r="G36" s="75">
        <f t="shared" si="0"/>
        <v>9.3525524815138255</v>
      </c>
      <c r="H36" s="75">
        <f t="shared" si="1"/>
        <v>31.121081329438564</v>
      </c>
      <c r="I36" s="75">
        <f t="shared" si="2"/>
        <v>40.473633810952393</v>
      </c>
      <c r="J36" s="73">
        <f t="shared" si="3"/>
        <v>6.6810224184470773E-4</v>
      </c>
      <c r="K36" s="73">
        <f t="shared" si="4"/>
        <v>6.6787911123611376E-4</v>
      </c>
      <c r="L36" s="73">
        <f t="shared" si="11"/>
        <v>6.6917078296056082E-4</v>
      </c>
      <c r="M36" s="73">
        <f t="shared" si="12"/>
        <v>98691.036748725761</v>
      </c>
      <c r="N36" s="73">
        <f t="shared" si="5"/>
        <v>66.04115833232936</v>
      </c>
      <c r="O36" s="73">
        <f t="shared" si="6"/>
        <v>42625.186082254106</v>
      </c>
      <c r="P36" s="73">
        <f t="shared" si="7"/>
        <v>1184387.1989270758</v>
      </c>
      <c r="Q36" s="73">
        <f t="shared" si="10"/>
        <v>98658.016169559589</v>
      </c>
      <c r="R36" s="73">
        <f>SUM(Q36:$Q$102)</f>
        <v>4702032.9916951414</v>
      </c>
      <c r="S36" s="73">
        <f t="shared" si="8"/>
        <v>47.64397200190372</v>
      </c>
    </row>
    <row r="37" spans="1:19" ht="15" x14ac:dyDescent="0.25">
      <c r="A37" s="77">
        <v>35</v>
      </c>
      <c r="B37" s="66">
        <v>32211</v>
      </c>
      <c r="C37" s="66">
        <v>29182</v>
      </c>
      <c r="D37" s="66">
        <v>61393</v>
      </c>
      <c r="E37" s="133">
        <v>1.0830870682945193E-3</v>
      </c>
      <c r="F37" s="202">
        <v>3.5441133187275422E-4</v>
      </c>
      <c r="G37" s="75">
        <f t="shared" si="0"/>
        <v>10.342431486710714</v>
      </c>
      <c r="H37" s="75">
        <f t="shared" si="1"/>
        <v>34.887317556834759</v>
      </c>
      <c r="I37" s="75">
        <f t="shared" si="2"/>
        <v>45.229749043545475</v>
      </c>
      <c r="J37" s="73">
        <f t="shared" si="3"/>
        <v>7.3672485533441063E-4</v>
      </c>
      <c r="K37" s="73">
        <f t="shared" si="4"/>
        <v>7.3645354021056875E-4</v>
      </c>
      <c r="L37" s="73">
        <f t="shared" si="11"/>
        <v>7.3539758339261475E-4</v>
      </c>
      <c r="M37" s="73">
        <f t="shared" si="12"/>
        <v>98624.995590393431</v>
      </c>
      <c r="N37" s="73">
        <f t="shared" si="5"/>
        <v>72.528583419276401</v>
      </c>
      <c r="O37" s="73">
        <f t="shared" si="6"/>
        <v>41557.719564009371</v>
      </c>
      <c r="P37" s="73">
        <f t="shared" si="7"/>
        <v>1141762.0128448217</v>
      </c>
      <c r="Q37" s="73">
        <f t="shared" si="10"/>
        <v>98588.731298683793</v>
      </c>
      <c r="R37" s="73">
        <f>SUM(Q37:$Q$102)</f>
        <v>4603374.9755255822</v>
      </c>
      <c r="S37" s="73">
        <f t="shared" si="8"/>
        <v>46.67554049527353</v>
      </c>
    </row>
    <row r="38" spans="1:19" ht="15" x14ac:dyDescent="0.25">
      <c r="A38" s="77">
        <v>36</v>
      </c>
      <c r="B38" s="66">
        <v>33200</v>
      </c>
      <c r="C38" s="66">
        <v>29949</v>
      </c>
      <c r="D38" s="66">
        <v>63149</v>
      </c>
      <c r="E38" s="133">
        <v>1.1928184296485865E-3</v>
      </c>
      <c r="F38" s="202">
        <v>4.0199249485759533E-4</v>
      </c>
      <c r="G38" s="75">
        <f t="shared" si="0"/>
        <v>12.039273228490122</v>
      </c>
      <c r="H38" s="75">
        <f t="shared" si="1"/>
        <v>39.601571864333067</v>
      </c>
      <c r="I38" s="75">
        <f t="shared" si="2"/>
        <v>51.640845092823191</v>
      </c>
      <c r="J38" s="73">
        <f t="shared" si="3"/>
        <v>8.1776188210142984E-4</v>
      </c>
      <c r="K38" s="73">
        <f t="shared" si="4"/>
        <v>8.1742760597913744E-4</v>
      </c>
      <c r="L38" s="73">
        <f t="shared" si="11"/>
        <v>8.1813328883938489E-4</v>
      </c>
      <c r="M38" s="73">
        <f t="shared" si="12"/>
        <v>98552.467006974155</v>
      </c>
      <c r="N38" s="73">
        <f t="shared" si="5"/>
        <v>80.629053955650306</v>
      </c>
      <c r="O38" s="73">
        <f t="shared" si="6"/>
        <v>40514.300602410432</v>
      </c>
      <c r="P38" s="73">
        <f t="shared" si="7"/>
        <v>1100204.2932808122</v>
      </c>
      <c r="Q38" s="73">
        <f t="shared" si="10"/>
        <v>98512.152479996323</v>
      </c>
      <c r="R38" s="73">
        <f>SUM(Q38:$Q$102)</f>
        <v>4504786.2442268971</v>
      </c>
      <c r="S38" s="73">
        <f t="shared" si="8"/>
        <v>45.709522866719425</v>
      </c>
    </row>
    <row r="39" spans="1:19" ht="15" x14ac:dyDescent="0.25">
      <c r="A39" s="77">
        <v>37</v>
      </c>
      <c r="B39" s="66">
        <v>33908</v>
      </c>
      <c r="C39" s="66">
        <v>30223</v>
      </c>
      <c r="D39" s="66">
        <v>64131</v>
      </c>
      <c r="E39" s="133">
        <v>1.3234896646061767E-3</v>
      </c>
      <c r="F39" s="202">
        <v>4.6677987577677094E-4</v>
      </c>
      <c r="G39" s="75">
        <f t="shared" si="0"/>
        <v>14.107488185601348</v>
      </c>
      <c r="H39" s="75">
        <f t="shared" si="1"/>
        <v>44.876887547466239</v>
      </c>
      <c r="I39" s="75">
        <f t="shared" si="2"/>
        <v>58.984375733067587</v>
      </c>
      <c r="J39" s="73">
        <f t="shared" si="3"/>
        <v>9.1974826110722717E-4</v>
      </c>
      <c r="K39" s="73">
        <f t="shared" si="4"/>
        <v>9.1932542232031622E-4</v>
      </c>
      <c r="L39" s="73">
        <f t="shared" si="11"/>
        <v>9.1860909288789456E-4</v>
      </c>
      <c r="M39" s="73">
        <f t="shared" si="12"/>
        <v>98471.837953018505</v>
      </c>
      <c r="N39" s="73">
        <f t="shared" si="5"/>
        <v>90.457125737026217</v>
      </c>
      <c r="O39" s="73">
        <f t="shared" si="6"/>
        <v>39493.809272598599</v>
      </c>
      <c r="P39" s="73">
        <f t="shared" si="7"/>
        <v>1059689.9926784022</v>
      </c>
      <c r="Q39" s="73">
        <f t="shared" si="10"/>
        <v>98426.609390149999</v>
      </c>
      <c r="R39" s="73">
        <f>SUM(Q39:$Q$102)</f>
        <v>4406274.0917469012</v>
      </c>
      <c r="S39" s="73">
        <f t="shared" si="8"/>
        <v>44.746540567762743</v>
      </c>
    </row>
    <row r="40" spans="1:19" ht="15" x14ac:dyDescent="0.25">
      <c r="A40" s="77">
        <v>38</v>
      </c>
      <c r="B40" s="66">
        <v>34323</v>
      </c>
      <c r="C40" s="66">
        <v>31042</v>
      </c>
      <c r="D40" s="66">
        <v>65365</v>
      </c>
      <c r="E40" s="133">
        <v>1.481564960291092E-3</v>
      </c>
      <c r="F40" s="202">
        <v>5.4925223316822211E-4</v>
      </c>
      <c r="G40" s="75">
        <f t="shared" si="0"/>
        <v>17.04988782200795</v>
      </c>
      <c r="H40" s="75">
        <f t="shared" si="1"/>
        <v>50.85175413207115</v>
      </c>
      <c r="I40" s="75">
        <f t="shared" si="2"/>
        <v>67.901641954079096</v>
      </c>
      <c r="J40" s="73">
        <f t="shared" si="3"/>
        <v>1.038807342676954E-3</v>
      </c>
      <c r="K40" s="73">
        <f t="shared" si="4"/>
        <v>1.0382679691138819E-3</v>
      </c>
      <c r="L40" s="73">
        <f t="shared" si="11"/>
        <v>1.0405821623141107E-3</v>
      </c>
      <c r="M40" s="73">
        <f t="shared" si="12"/>
        <v>98381.380827281479</v>
      </c>
      <c r="N40" s="73">
        <f t="shared" si="5"/>
        <v>102.37390999268973</v>
      </c>
      <c r="O40" s="73">
        <f t="shared" si="6"/>
        <v>38495.151122232208</v>
      </c>
      <c r="P40" s="73">
        <f t="shared" si="7"/>
        <v>1020196.1834058035</v>
      </c>
      <c r="Q40" s="73">
        <f t="shared" si="10"/>
        <v>98330.193872285134</v>
      </c>
      <c r="R40" s="73">
        <f>SUM(Q40:$Q$102)</f>
        <v>4307847.4823567513</v>
      </c>
      <c r="S40" s="73">
        <f t="shared" si="8"/>
        <v>43.787223213705609</v>
      </c>
    </row>
    <row r="41" spans="1:19" ht="15" x14ac:dyDescent="0.25">
      <c r="A41" s="77">
        <v>39</v>
      </c>
      <c r="B41" s="66">
        <v>36514</v>
      </c>
      <c r="C41" s="66">
        <v>33437</v>
      </c>
      <c r="D41" s="66">
        <v>69951</v>
      </c>
      <c r="E41" s="133">
        <v>1.6702235989709097E-3</v>
      </c>
      <c r="F41" s="202">
        <v>6.4653627053777346E-4</v>
      </c>
      <c r="G41" s="75">
        <f t="shared" si="0"/>
        <v>21.61823327797153</v>
      </c>
      <c r="H41" s="75">
        <f t="shared" si="1"/>
        <v>60.986544492823796</v>
      </c>
      <c r="I41" s="75">
        <f t="shared" si="2"/>
        <v>82.604777770795323</v>
      </c>
      <c r="J41" s="73">
        <f t="shared" si="3"/>
        <v>1.1808948802847039E-3</v>
      </c>
      <c r="K41" s="73">
        <f t="shared" si="4"/>
        <v>1.1801978983067007E-3</v>
      </c>
      <c r="L41" s="73">
        <f t="shared" si="11"/>
        <v>1.1843844573729899E-3</v>
      </c>
      <c r="M41" s="73">
        <f t="shared" si="12"/>
        <v>98279.006917288789</v>
      </c>
      <c r="N41" s="73">
        <f t="shared" si="5"/>
        <v>116.40012827889586</v>
      </c>
      <c r="O41" s="73">
        <f t="shared" si="6"/>
        <v>37517.164638672031</v>
      </c>
      <c r="P41" s="73">
        <f t="shared" si="7"/>
        <v>981701.03228357132</v>
      </c>
      <c r="Q41" s="73">
        <f t="shared" si="10"/>
        <v>98220.806853149348</v>
      </c>
      <c r="R41" s="73">
        <f>SUM(Q41:$Q$102)</f>
        <v>4209517.2884844663</v>
      </c>
      <c r="S41" s="73">
        <f t="shared" si="8"/>
        <v>42.832314046754448</v>
      </c>
    </row>
    <row r="42" spans="1:19" ht="15" x14ac:dyDescent="0.25">
      <c r="A42" s="77">
        <v>40</v>
      </c>
      <c r="B42" s="66">
        <v>40032</v>
      </c>
      <c r="C42" s="66">
        <v>36226</v>
      </c>
      <c r="D42" s="66">
        <v>76258</v>
      </c>
      <c r="E42" s="133">
        <v>1.8854955677947715E-3</v>
      </c>
      <c r="F42" s="202">
        <v>7.5263495253082534E-4</v>
      </c>
      <c r="G42" s="75">
        <f t="shared" si="0"/>
        <v>27.264953790381679</v>
      </c>
      <c r="H42" s="75">
        <f t="shared" si="1"/>
        <v>75.480158569960295</v>
      </c>
      <c r="I42" s="75">
        <f t="shared" si="2"/>
        <v>102.74511236034198</v>
      </c>
      <c r="J42" s="73">
        <f t="shared" si="3"/>
        <v>1.3473355236216786E-3</v>
      </c>
      <c r="K42" s="73">
        <f t="shared" si="4"/>
        <v>1.3464282746170619E-3</v>
      </c>
      <c r="L42" s="73">
        <f t="shared" si="11"/>
        <v>1.3440690715824867E-3</v>
      </c>
      <c r="M42" s="73">
        <f t="shared" si="12"/>
        <v>98162.606789009893</v>
      </c>
      <c r="N42" s="73">
        <f t="shared" si="5"/>
        <v>131.93732377102424</v>
      </c>
      <c r="O42" s="73">
        <f t="shared" si="6"/>
        <v>36558.760870233447</v>
      </c>
      <c r="P42" s="73">
        <f t="shared" si="7"/>
        <v>944183.86764489952</v>
      </c>
      <c r="Q42" s="73">
        <f t="shared" si="10"/>
        <v>98096.638127124374</v>
      </c>
      <c r="R42" s="73">
        <f>SUM(Q42:$Q$102)</f>
        <v>4111296.4816313176</v>
      </c>
      <c r="S42" s="73">
        <f t="shared" si="8"/>
        <v>41.882511234324831</v>
      </c>
    </row>
    <row r="43" spans="1:19" ht="15" x14ac:dyDescent="0.25">
      <c r="A43" s="77">
        <v>41</v>
      </c>
      <c r="B43" s="66">
        <v>40388</v>
      </c>
      <c r="C43" s="66">
        <v>36855</v>
      </c>
      <c r="D43" s="66">
        <v>77243</v>
      </c>
      <c r="E43" s="133">
        <v>2.1156691641929229E-3</v>
      </c>
      <c r="F43" s="202">
        <v>8.6067976952432408E-4</v>
      </c>
      <c r="G43" s="75">
        <f t="shared" si="0"/>
        <v>31.720352905818963</v>
      </c>
      <c r="H43" s="75">
        <f t="shared" si="1"/>
        <v>85.447646203423773</v>
      </c>
      <c r="I43" s="75">
        <f t="shared" si="2"/>
        <v>117.16799910924274</v>
      </c>
      <c r="J43" s="73">
        <f t="shared" si="3"/>
        <v>1.5168753040306921E-3</v>
      </c>
      <c r="K43" s="73">
        <f t="shared" si="4"/>
        <v>1.5157254301652046E-3</v>
      </c>
      <c r="L43" s="73">
        <f t="shared" si="11"/>
        <v>1.5140527044118289E-3</v>
      </c>
      <c r="M43" s="73">
        <f t="shared" si="12"/>
        <v>98030.669465238869</v>
      </c>
      <c r="N43" s="73">
        <f t="shared" si="5"/>
        <v>148.42360021914646</v>
      </c>
      <c r="O43" s="73">
        <f t="shared" si="6"/>
        <v>35619.144751660868</v>
      </c>
      <c r="P43" s="73">
        <f t="shared" si="7"/>
        <v>907625.10677466611</v>
      </c>
      <c r="Q43" s="73">
        <f t="shared" si="10"/>
        <v>97956.457665129303</v>
      </c>
      <c r="R43" s="73">
        <f>SUM(Q43:$Q$102)</f>
        <v>4013199.8435041928</v>
      </c>
      <c r="S43" s="73">
        <f t="shared" si="8"/>
        <v>40.938207046798262</v>
      </c>
    </row>
    <row r="44" spans="1:19" ht="15" x14ac:dyDescent="0.25">
      <c r="A44" s="77">
        <v>42</v>
      </c>
      <c r="B44" s="66">
        <v>41935</v>
      </c>
      <c r="C44" s="66">
        <v>38525</v>
      </c>
      <c r="D44" s="66">
        <v>80460</v>
      </c>
      <c r="E44" s="133">
        <v>2.3458097802004254E-3</v>
      </c>
      <c r="F44" s="202">
        <v>9.6635217779549043E-4</v>
      </c>
      <c r="G44" s="75">
        <f t="shared" si="0"/>
        <v>37.228717649571266</v>
      </c>
      <c r="H44" s="75">
        <f t="shared" si="1"/>
        <v>98.37153313270484</v>
      </c>
      <c r="I44" s="75">
        <f t="shared" si="2"/>
        <v>135.60025078227611</v>
      </c>
      <c r="J44" s="73">
        <f t="shared" si="3"/>
        <v>1.6853125874008962E-3</v>
      </c>
      <c r="K44" s="73">
        <f t="shared" si="4"/>
        <v>1.683893245599033E-3</v>
      </c>
      <c r="L44" s="73">
        <f t="shared" si="11"/>
        <v>1.6826487307403791E-3</v>
      </c>
      <c r="M44" s="73">
        <f t="shared" si="12"/>
        <v>97882.245865019722</v>
      </c>
      <c r="N44" s="73">
        <f t="shared" si="5"/>
        <v>164.70143676680163</v>
      </c>
      <c r="O44" s="73">
        <f t="shared" si="6"/>
        <v>34697.77120899588</v>
      </c>
      <c r="P44" s="73">
        <f t="shared" si="7"/>
        <v>872005.96202300512</v>
      </c>
      <c r="Q44" s="73">
        <f t="shared" si="10"/>
        <v>97799.895146636321</v>
      </c>
      <c r="R44" s="73">
        <f>SUM(Q44:$Q$102)</f>
        <v>3915243.3858390632</v>
      </c>
      <c r="S44" s="73">
        <f t="shared" si="8"/>
        <v>39.999525462852681</v>
      </c>
    </row>
    <row r="45" spans="1:19" ht="15" x14ac:dyDescent="0.25">
      <c r="A45" s="77">
        <v>43</v>
      </c>
      <c r="B45" s="66">
        <v>42739</v>
      </c>
      <c r="C45" s="66">
        <v>38916</v>
      </c>
      <c r="D45" s="66">
        <v>81655</v>
      </c>
      <c r="E45" s="133">
        <v>2.5660898140599212E-3</v>
      </c>
      <c r="F45" s="202">
        <v>1.0702278555204735E-3</v>
      </c>
      <c r="G45" s="75">
        <f t="shared" si="0"/>
        <v>41.648987225434745</v>
      </c>
      <c r="H45" s="75">
        <f t="shared" si="1"/>
        <v>109.67211256310696</v>
      </c>
      <c r="I45" s="75">
        <f t="shared" si="2"/>
        <v>151.32109978854172</v>
      </c>
      <c r="J45" s="73">
        <f t="shared" si="3"/>
        <v>1.8531761654343483E-3</v>
      </c>
      <c r="K45" s="73">
        <f t="shared" si="4"/>
        <v>1.8514600947083792E-3</v>
      </c>
      <c r="L45" s="73">
        <f t="shared" si="11"/>
        <v>1.8457862456822498E-3</v>
      </c>
      <c r="M45" s="73">
        <f t="shared" si="12"/>
        <v>97717.544428252921</v>
      </c>
      <c r="N45" s="73">
        <f t="shared" si="5"/>
        <v>180.36569946751115</v>
      </c>
      <c r="O45" s="73">
        <f t="shared" si="6"/>
        <v>33794.523949572242</v>
      </c>
      <c r="P45" s="73">
        <f t="shared" si="7"/>
        <v>837308.19081400917</v>
      </c>
      <c r="Q45" s="73">
        <f t="shared" si="10"/>
        <v>97627.361578519165</v>
      </c>
      <c r="R45" s="73">
        <f>SUM(Q45:$Q$102)</f>
        <v>3817443.4906924269</v>
      </c>
      <c r="S45" s="73">
        <f t="shared" si="8"/>
        <v>39.066101313007366</v>
      </c>
    </row>
    <row r="46" spans="1:19" ht="15" x14ac:dyDescent="0.25">
      <c r="A46" s="77">
        <v>44</v>
      </c>
      <c r="B46" s="66">
        <v>42344</v>
      </c>
      <c r="C46" s="66">
        <v>39136</v>
      </c>
      <c r="D46" s="66">
        <v>81480</v>
      </c>
      <c r="E46" s="133">
        <v>2.7788726028592169E-3</v>
      </c>
      <c r="F46" s="202">
        <v>1.1774513598508309E-3</v>
      </c>
      <c r="G46" s="75">
        <f t="shared" si="0"/>
        <v>46.080736419122118</v>
      </c>
      <c r="H46" s="75">
        <f t="shared" si="1"/>
        <v>117.66858149547068</v>
      </c>
      <c r="I46" s="75">
        <f t="shared" si="2"/>
        <v>163.74931791459278</v>
      </c>
      <c r="J46" s="73">
        <f t="shared" si="3"/>
        <v>2.0096872596292682E-3</v>
      </c>
      <c r="K46" s="73">
        <f t="shared" si="4"/>
        <v>2.0076691903110344E-3</v>
      </c>
      <c r="L46" s="73">
        <f t="shared" si="11"/>
        <v>2.0073058666352757E-3</v>
      </c>
      <c r="M46" s="73">
        <f t="shared" si="12"/>
        <v>97537.178728785409</v>
      </c>
      <c r="N46" s="73">
        <f t="shared" si="5"/>
        <v>195.78695107734529</v>
      </c>
      <c r="O46" s="73">
        <f t="shared" si="6"/>
        <v>32909.411202035852</v>
      </c>
      <c r="P46" s="73">
        <f t="shared" si="7"/>
        <v>803513.66686443705</v>
      </c>
      <c r="Q46" s="73">
        <f t="shared" si="10"/>
        <v>97439.285253246737</v>
      </c>
      <c r="R46" s="73">
        <f>SUM(Q46:$Q$102)</f>
        <v>3719816.1291139084</v>
      </c>
      <c r="S46" s="73">
        <f t="shared" si="8"/>
        <v>38.137417727216949</v>
      </c>
    </row>
    <row r="47" spans="1:19" ht="15" x14ac:dyDescent="0.25">
      <c r="A47" s="77">
        <v>45</v>
      </c>
      <c r="B47" s="66">
        <v>43481</v>
      </c>
      <c r="C47" s="66">
        <v>40211</v>
      </c>
      <c r="D47" s="66">
        <v>83692</v>
      </c>
      <c r="E47" s="133">
        <v>2.9996279834970416E-3</v>
      </c>
      <c r="F47" s="202">
        <v>1.2951666855104407E-3</v>
      </c>
      <c r="G47" s="75">
        <f t="shared" si="0"/>
        <v>52.079947591060332</v>
      </c>
      <c r="H47" s="75">
        <f t="shared" si="1"/>
        <v>130.42682435043486</v>
      </c>
      <c r="I47" s="75">
        <f t="shared" si="2"/>
        <v>182.50677194149517</v>
      </c>
      <c r="J47" s="73">
        <f t="shared" si="3"/>
        <v>2.1806955496522389E-3</v>
      </c>
      <c r="K47" s="73">
        <f t="shared" si="4"/>
        <v>2.1783195605288297E-3</v>
      </c>
      <c r="L47" s="73">
        <f t="shared" si="11"/>
        <v>2.1787273643746226E-3</v>
      </c>
      <c r="M47" s="73">
        <f t="shared" si="12"/>
        <v>97341.391777708064</v>
      </c>
      <c r="N47" s="73">
        <f t="shared" si="5"/>
        <v>212.08035395240586</v>
      </c>
      <c r="O47" s="73">
        <f t="shared" si="6"/>
        <v>32042.294583280473</v>
      </c>
      <c r="P47" s="73">
        <f t="shared" si="7"/>
        <v>770604.25566240121</v>
      </c>
      <c r="Q47" s="73">
        <f t="shared" si="10"/>
        <v>97235.351600731869</v>
      </c>
      <c r="R47" s="73">
        <f>SUM(Q47:$Q$102)</f>
        <v>3622376.8438606621</v>
      </c>
      <c r="S47" s="73">
        <f t="shared" si="8"/>
        <v>37.213119493224816</v>
      </c>
    </row>
    <row r="48" spans="1:19" ht="15" x14ac:dyDescent="0.25">
      <c r="A48" s="77">
        <v>46</v>
      </c>
      <c r="B48" s="66">
        <v>43554</v>
      </c>
      <c r="C48" s="66">
        <v>40673</v>
      </c>
      <c r="D48" s="66">
        <v>84227</v>
      </c>
      <c r="E48" s="133">
        <v>3.2513470157251091E-3</v>
      </c>
      <c r="F48" s="202">
        <v>1.4293120109602072E-3</v>
      </c>
      <c r="G48" s="75">
        <f t="shared" si="0"/>
        <v>58.134407421784509</v>
      </c>
      <c r="H48" s="75">
        <f t="shared" si="1"/>
        <v>141.6091679228914</v>
      </c>
      <c r="I48" s="75">
        <f t="shared" si="2"/>
        <v>199.74357534467592</v>
      </c>
      <c r="J48" s="73">
        <f t="shared" si="3"/>
        <v>2.3714910342844445E-3</v>
      </c>
      <c r="K48" s="73">
        <f t="shared" si="4"/>
        <v>2.3686812709698968E-3</v>
      </c>
      <c r="L48" s="73">
        <f t="shared" si="11"/>
        <v>2.3735293527374383E-3</v>
      </c>
      <c r="M48" s="73">
        <f t="shared" si="12"/>
        <v>97129.311423755658</v>
      </c>
      <c r="N48" s="73">
        <f t="shared" si="5"/>
        <v>230.53927167545771</v>
      </c>
      <c r="O48" s="73">
        <f t="shared" si="6"/>
        <v>31192.666496833695</v>
      </c>
      <c r="P48" s="73">
        <f t="shared" si="7"/>
        <v>738561.96107912075</v>
      </c>
      <c r="Q48" s="73">
        <f t="shared" si="10"/>
        <v>97014.041787917929</v>
      </c>
      <c r="R48" s="73">
        <f>SUM(Q48:$Q$102)</f>
        <v>3525141.4922599304</v>
      </c>
      <c r="S48" s="73">
        <f t="shared" si="8"/>
        <v>36.293282023594777</v>
      </c>
    </row>
    <row r="49" spans="1:31" ht="15" x14ac:dyDescent="0.25">
      <c r="A49" s="77">
        <v>47</v>
      </c>
      <c r="B49" s="66">
        <v>44738</v>
      </c>
      <c r="C49" s="66">
        <v>41513</v>
      </c>
      <c r="D49" s="66">
        <v>86251</v>
      </c>
      <c r="E49" s="133">
        <v>3.5560469081984502E-3</v>
      </c>
      <c r="F49" s="202">
        <v>1.5821442386264538E-3</v>
      </c>
      <c r="G49" s="75">
        <f t="shared" si="0"/>
        <v>65.679553778099972</v>
      </c>
      <c r="H49" s="75">
        <f t="shared" si="1"/>
        <v>159.09042657898226</v>
      </c>
      <c r="I49" s="75">
        <f t="shared" si="2"/>
        <v>224.76998035708223</v>
      </c>
      <c r="J49" s="73">
        <f t="shared" si="3"/>
        <v>2.6059985432874081E-3</v>
      </c>
      <c r="K49" s="73">
        <f t="shared" si="4"/>
        <v>2.6026058768180427E-3</v>
      </c>
      <c r="L49" s="73">
        <f t="shared" si="11"/>
        <v>2.6043595259408786E-3</v>
      </c>
      <c r="M49" s="73">
        <f t="shared" si="12"/>
        <v>96898.772152080201</v>
      </c>
      <c r="N49" s="73">
        <f t="shared" si="5"/>
        <v>252.35924030623573</v>
      </c>
      <c r="O49" s="73">
        <f t="shared" si="6"/>
        <v>30359.638816891038</v>
      </c>
      <c r="P49" s="73">
        <f t="shared" si="7"/>
        <v>707369.29458228708</v>
      </c>
      <c r="Q49" s="73">
        <f t="shared" si="10"/>
        <v>96772.592531927075</v>
      </c>
      <c r="R49" s="73">
        <f>SUM(Q49:$Q$102)</f>
        <v>3428127.4504720126</v>
      </c>
      <c r="S49" s="73">
        <f t="shared" si="8"/>
        <v>35.378440555383428</v>
      </c>
    </row>
    <row r="50" spans="1:31" ht="15" x14ac:dyDescent="0.25">
      <c r="A50" s="77">
        <v>48</v>
      </c>
      <c r="B50" s="66">
        <v>46082</v>
      </c>
      <c r="C50" s="66">
        <v>42910</v>
      </c>
      <c r="D50" s="66">
        <v>88992</v>
      </c>
      <c r="E50" s="133">
        <v>3.926940840275955E-3</v>
      </c>
      <c r="F50" s="202">
        <v>1.7512606596406539E-3</v>
      </c>
      <c r="G50" s="75">
        <f t="shared" si="0"/>
        <v>75.146594905180464</v>
      </c>
      <c r="H50" s="75">
        <f t="shared" si="1"/>
        <v>180.96128780159657</v>
      </c>
      <c r="I50" s="75">
        <f t="shared" si="2"/>
        <v>256.10788270677705</v>
      </c>
      <c r="J50" s="73">
        <f t="shared" si="3"/>
        <v>2.8778753450509828E-3</v>
      </c>
      <c r="K50" s="73">
        <f t="shared" si="4"/>
        <v>2.873738231450762E-3</v>
      </c>
      <c r="L50" s="73">
        <f t="shared" si="11"/>
        <v>2.8755670567352908E-3</v>
      </c>
      <c r="M50" s="73">
        <f t="shared" si="12"/>
        <v>96646.412911773965</v>
      </c>
      <c r="N50" s="73">
        <f t="shared" si="5"/>
        <v>277.91324112073926</v>
      </c>
      <c r="O50" s="73">
        <f t="shared" si="6"/>
        <v>29542.020880325992</v>
      </c>
      <c r="P50" s="73">
        <f t="shared" si="7"/>
        <v>677009.65576539596</v>
      </c>
      <c r="Q50" s="73">
        <f t="shared" si="10"/>
        <v>96507.456291213603</v>
      </c>
      <c r="R50" s="73">
        <f>SUM(Q50:$Q$102)</f>
        <v>3331354.8579400848</v>
      </c>
      <c r="S50" s="73">
        <f t="shared" si="8"/>
        <v>34.469513741613909</v>
      </c>
    </row>
    <row r="51" spans="1:31" ht="15" x14ac:dyDescent="0.25">
      <c r="A51" s="77">
        <v>49</v>
      </c>
      <c r="B51" s="66">
        <v>45836</v>
      </c>
      <c r="C51" s="66">
        <v>42921</v>
      </c>
      <c r="D51" s="66">
        <v>88757</v>
      </c>
      <c r="E51" s="133">
        <v>4.363210830544844E-3</v>
      </c>
      <c r="F51" s="202">
        <v>1.9305467172319505E-3</v>
      </c>
      <c r="G51" s="75">
        <f t="shared" si="0"/>
        <v>82.860995650312546</v>
      </c>
      <c r="H51" s="75">
        <f t="shared" si="1"/>
        <v>199.99213162885346</v>
      </c>
      <c r="I51" s="75">
        <f t="shared" si="2"/>
        <v>282.85312727916602</v>
      </c>
      <c r="J51" s="73">
        <f t="shared" si="3"/>
        <v>3.1868261351686742E-3</v>
      </c>
      <c r="K51" s="73">
        <f t="shared" si="4"/>
        <v>3.1817535946264686E-3</v>
      </c>
      <c r="L51" s="73">
        <f t="shared" si="11"/>
        <v>3.1874427160328684E-3</v>
      </c>
      <c r="M51" s="73">
        <f t="shared" si="12"/>
        <v>96368.499670653226</v>
      </c>
      <c r="N51" s="73">
        <f t="shared" si="5"/>
        <v>307.1690723302454</v>
      </c>
      <c r="O51" s="73">
        <f t="shared" si="6"/>
        <v>28738.605676383551</v>
      </c>
      <c r="P51" s="73">
        <f t="shared" si="7"/>
        <v>647467.63488507003</v>
      </c>
      <c r="Q51" s="73">
        <f t="shared" si="10"/>
        <v>96214.91513448811</v>
      </c>
      <c r="R51" s="73">
        <f>SUM(Q51:$Q$102)</f>
        <v>3234847.4016488711</v>
      </c>
      <c r="S51" s="73">
        <f t="shared" si="8"/>
        <v>33.567477056343215</v>
      </c>
    </row>
    <row r="52" spans="1:31" ht="15" x14ac:dyDescent="0.25">
      <c r="A52" s="77">
        <v>50</v>
      </c>
      <c r="B52" s="66">
        <v>45909</v>
      </c>
      <c r="C52" s="66">
        <v>42778</v>
      </c>
      <c r="D52" s="66">
        <v>88687</v>
      </c>
      <c r="E52" s="133">
        <v>4.8489649601220841E-3</v>
      </c>
      <c r="F52" s="202">
        <v>2.1129740620824851E-3</v>
      </c>
      <c r="G52" s="75">
        <f t="shared" si="0"/>
        <v>90.388804427764541</v>
      </c>
      <c r="H52" s="75">
        <f t="shared" si="1"/>
        <v>222.61113235424477</v>
      </c>
      <c r="I52" s="75">
        <f t="shared" si="2"/>
        <v>312.99993678200929</v>
      </c>
      <c r="J52" s="73">
        <f t="shared" si="3"/>
        <v>3.52926513222918E-3</v>
      </c>
      <c r="K52" s="73">
        <f t="shared" si="4"/>
        <v>3.5230445961678125E-3</v>
      </c>
      <c r="L52" s="73">
        <f t="shared" si="11"/>
        <v>3.520497244404952E-3</v>
      </c>
      <c r="M52" s="73">
        <f t="shared" si="12"/>
        <v>96061.33059832298</v>
      </c>
      <c r="N52" s="73">
        <f t="shared" si="5"/>
        <v>338.1836496652686</v>
      </c>
      <c r="O52" s="73">
        <f t="shared" si="6"/>
        <v>27948.295626391631</v>
      </c>
      <c r="P52" s="73">
        <f t="shared" si="7"/>
        <v>618729.02920868632</v>
      </c>
      <c r="Q52" s="73">
        <f t="shared" si="10"/>
        <v>95892.238773490346</v>
      </c>
      <c r="R52" s="73">
        <f>SUM(Q52:$Q$102)</f>
        <v>3138632.4865143835</v>
      </c>
      <c r="S52" s="73">
        <f t="shared" si="8"/>
        <v>32.673214778155248</v>
      </c>
    </row>
    <row r="53" spans="1:31" ht="15" x14ac:dyDescent="0.25">
      <c r="A53" s="77">
        <v>51</v>
      </c>
      <c r="B53" s="66">
        <v>46033</v>
      </c>
      <c r="C53" s="66">
        <v>42655</v>
      </c>
      <c r="D53" s="66">
        <v>88688</v>
      </c>
      <c r="E53" s="133">
        <v>5.3581196714145574E-3</v>
      </c>
      <c r="F53" s="202">
        <v>2.2942048162758141E-3</v>
      </c>
      <c r="G53" s="75">
        <f t="shared" si="0"/>
        <v>97.859306438244843</v>
      </c>
      <c r="H53" s="75">
        <f t="shared" si="1"/>
        <v>246.65032283422633</v>
      </c>
      <c r="I53" s="75">
        <f t="shared" si="2"/>
        <v>344.50962927247116</v>
      </c>
      <c r="J53" s="73">
        <f t="shared" si="3"/>
        <v>3.8845123271747154E-3</v>
      </c>
      <c r="K53" s="73">
        <f t="shared" si="4"/>
        <v>3.876977368868384E-3</v>
      </c>
      <c r="L53" s="73">
        <f t="shared" si="11"/>
        <v>3.8692708723999554E-3</v>
      </c>
      <c r="M53" s="73">
        <f t="shared" si="12"/>
        <v>95723.146948657712</v>
      </c>
      <c r="N53" s="73">
        <f t="shared" si="5"/>
        <v>370.37878430289857</v>
      </c>
      <c r="O53" s="73">
        <f t="shared" si="6"/>
        <v>27170.637784051814</v>
      </c>
      <c r="P53" s="73">
        <f t="shared" si="7"/>
        <v>590780.7335822949</v>
      </c>
      <c r="Q53" s="73">
        <f t="shared" si="10"/>
        <v>95537.95755650627</v>
      </c>
      <c r="R53" s="73">
        <f>SUM(Q53:$Q$102)</f>
        <v>3042740.2477408922</v>
      </c>
      <c r="S53" s="73">
        <f t="shared" si="8"/>
        <v>31.786880652522878</v>
      </c>
    </row>
    <row r="54" spans="1:31" ht="15" x14ac:dyDescent="0.25">
      <c r="A54" s="77">
        <v>52</v>
      </c>
      <c r="B54" s="66">
        <v>45369</v>
      </c>
      <c r="C54" s="66">
        <v>42880</v>
      </c>
      <c r="D54" s="66">
        <v>88249</v>
      </c>
      <c r="E54" s="133">
        <v>5.8650046614419577E-3</v>
      </c>
      <c r="F54" s="202">
        <v>2.4752168947114882E-3</v>
      </c>
      <c r="G54" s="75">
        <f t="shared" si="0"/>
        <v>106.13730044522862</v>
      </c>
      <c r="H54" s="75">
        <f t="shared" si="1"/>
        <v>266.08939648496016</v>
      </c>
      <c r="I54" s="75">
        <f t="shared" si="2"/>
        <v>372.22669693018878</v>
      </c>
      <c r="J54" s="73">
        <f t="shared" si="3"/>
        <v>4.2179140492264932E-3</v>
      </c>
      <c r="K54" s="73">
        <f t="shared" si="4"/>
        <v>4.2090311432629868E-3</v>
      </c>
      <c r="L54" s="73">
        <f t="shared" si="11"/>
        <v>4.2124796982283188E-3</v>
      </c>
      <c r="M54" s="73">
        <f t="shared" si="12"/>
        <v>95352.768164354813</v>
      </c>
      <c r="N54" s="73">
        <f t="shared" si="5"/>
        <v>401.67160006222548</v>
      </c>
      <c r="O54" s="73">
        <f t="shared" si="6"/>
        <v>26405.372904087271</v>
      </c>
      <c r="P54" s="73">
        <f t="shared" si="7"/>
        <v>563610.09579824295</v>
      </c>
      <c r="Q54" s="73">
        <f t="shared" si="10"/>
        <v>95151.9323643237</v>
      </c>
      <c r="R54" s="73">
        <f>SUM(Q54:$Q$102)</f>
        <v>2947202.2901843865</v>
      </c>
      <c r="S54" s="73">
        <f t="shared" si="8"/>
        <v>30.90840829187508</v>
      </c>
    </row>
    <row r="55" spans="1:31" ht="15" x14ac:dyDescent="0.25">
      <c r="A55" s="77">
        <v>53</v>
      </c>
      <c r="B55" s="66">
        <v>46044</v>
      </c>
      <c r="C55" s="66">
        <v>42955</v>
      </c>
      <c r="D55" s="66">
        <v>88999</v>
      </c>
      <c r="E55" s="133">
        <v>6.3564559161847414E-3</v>
      </c>
      <c r="F55" s="202">
        <v>2.6625742261620683E-3</v>
      </c>
      <c r="G55" s="75">
        <f t="shared" si="0"/>
        <v>114.37087588479164</v>
      </c>
      <c r="H55" s="75">
        <f t="shared" si="1"/>
        <v>292.67665620481023</v>
      </c>
      <c r="I55" s="75">
        <f t="shared" si="2"/>
        <v>407.04753208960187</v>
      </c>
      <c r="J55" s="73">
        <f t="shared" si="3"/>
        <v>4.5736191652670467E-3</v>
      </c>
      <c r="K55" s="73">
        <f t="shared" si="4"/>
        <v>4.5631760960724854E-3</v>
      </c>
      <c r="L55" s="73">
        <f t="shared" si="11"/>
        <v>4.547459064541565E-3</v>
      </c>
      <c r="M55" s="73">
        <f t="shared" si="12"/>
        <v>94951.096564292588</v>
      </c>
      <c r="N55" s="73">
        <f t="shared" si="5"/>
        <v>431.78622475946031</v>
      </c>
      <c r="O55" s="73">
        <f t="shared" si="6"/>
        <v>25652.820299321615</v>
      </c>
      <c r="P55" s="73">
        <f t="shared" si="7"/>
        <v>537204.72289415554</v>
      </c>
      <c r="Q55" s="73">
        <f t="shared" si="10"/>
        <v>94735.20345191285</v>
      </c>
      <c r="R55" s="73">
        <f>SUM(Q55:$Q$102)</f>
        <v>2852050.3578200624</v>
      </c>
      <c r="S55" s="73">
        <f t="shared" si="8"/>
        <v>30.037044973871399</v>
      </c>
    </row>
    <row r="56" spans="1:31" ht="15" x14ac:dyDescent="0.25">
      <c r="A56" s="77">
        <v>54</v>
      </c>
      <c r="B56" s="66">
        <v>47253</v>
      </c>
      <c r="C56" s="66">
        <v>45329</v>
      </c>
      <c r="D56" s="66">
        <v>92582</v>
      </c>
      <c r="E56" s="133">
        <v>6.8389458004343472E-3</v>
      </c>
      <c r="F56" s="202">
        <v>2.8663286457487848E-3</v>
      </c>
      <c r="G56" s="75">
        <f t="shared" si="0"/>
        <v>129.92781118314667</v>
      </c>
      <c r="H56" s="75">
        <f t="shared" si="1"/>
        <v>323.16070590792418</v>
      </c>
      <c r="I56" s="75">
        <f t="shared" si="2"/>
        <v>453.08851709107086</v>
      </c>
      <c r="J56" s="73">
        <f t="shared" si="3"/>
        <v>4.8939158485566403E-3</v>
      </c>
      <c r="K56" s="73">
        <f t="shared" si="4"/>
        <v>4.8819601537298807E-3</v>
      </c>
      <c r="L56" s="73">
        <f t="shared" si="11"/>
        <v>4.8880222240147804E-3</v>
      </c>
      <c r="M56" s="73">
        <f t="shared" si="12"/>
        <v>94519.310339533127</v>
      </c>
      <c r="N56" s="73">
        <f t="shared" si="5"/>
        <v>462.01248953818867</v>
      </c>
      <c r="O56" s="73">
        <f t="shared" si="6"/>
        <v>24913.331852800395</v>
      </c>
      <c r="P56" s="73">
        <f t="shared" si="7"/>
        <v>511551.90259483398</v>
      </c>
      <c r="Q56" s="73">
        <f t="shared" si="10"/>
        <v>94288.304094764026</v>
      </c>
      <c r="R56" s="73">
        <f>SUM(Q56:$Q$102)</f>
        <v>2757315.1543681505</v>
      </c>
      <c r="S56" s="73">
        <f t="shared" si="8"/>
        <v>29.171977074983914</v>
      </c>
    </row>
    <row r="57" spans="1:31" ht="15" x14ac:dyDescent="0.25">
      <c r="A57" s="77">
        <v>55</v>
      </c>
      <c r="B57" s="66">
        <v>46538</v>
      </c>
      <c r="C57" s="66">
        <v>44656</v>
      </c>
      <c r="D57" s="66">
        <v>91194</v>
      </c>
      <c r="E57" s="133">
        <v>7.3370125853069023E-3</v>
      </c>
      <c r="F57" s="202">
        <v>3.0966758439634171E-3</v>
      </c>
      <c r="G57" s="75">
        <f t="shared" si="0"/>
        <v>138.28515648803034</v>
      </c>
      <c r="H57" s="75">
        <f t="shared" si="1"/>
        <v>341.44989169501264</v>
      </c>
      <c r="I57" s="75">
        <f t="shared" si="2"/>
        <v>479.73504818304298</v>
      </c>
      <c r="J57" s="73">
        <f t="shared" si="3"/>
        <v>5.260598813332489E-3</v>
      </c>
      <c r="K57" s="73">
        <f t="shared" si="4"/>
        <v>5.2467860950657919E-3</v>
      </c>
      <c r="L57" s="73">
        <f t="shared" si="11"/>
        <v>5.2554020467519107E-3</v>
      </c>
      <c r="M57" s="73">
        <f t="shared" si="12"/>
        <v>94057.297849994939</v>
      </c>
      <c r="N57" s="73">
        <f t="shared" si="5"/>
        <v>494.30891563282057</v>
      </c>
      <c r="O57" s="73">
        <f t="shared" si="6"/>
        <v>24186.882861492351</v>
      </c>
      <c r="P57" s="73">
        <f t="shared" si="7"/>
        <v>486638.57074203354</v>
      </c>
      <c r="Q57" s="73">
        <f t="shared" si="10"/>
        <v>93810.143392178521</v>
      </c>
      <c r="R57" s="73">
        <f>SUM(Q57:$Q$102)</f>
        <v>2663026.8502733861</v>
      </c>
      <c r="S57" s="73">
        <f t="shared" si="8"/>
        <v>28.312814753837088</v>
      </c>
    </row>
    <row r="58" spans="1:31" ht="15" x14ac:dyDescent="0.25">
      <c r="A58" s="77">
        <v>56</v>
      </c>
      <c r="B58" s="66">
        <v>46121</v>
      </c>
      <c r="C58" s="66">
        <v>44056</v>
      </c>
      <c r="D58" s="66">
        <v>90177</v>
      </c>
      <c r="E58" s="133">
        <v>7.8846011968278003E-3</v>
      </c>
      <c r="F58" s="202">
        <v>3.3606835105386484E-3</v>
      </c>
      <c r="G58" s="75">
        <f t="shared" si="0"/>
        <v>148.0582727402907</v>
      </c>
      <c r="H58" s="75">
        <f t="shared" si="1"/>
        <v>363.64569179889497</v>
      </c>
      <c r="I58" s="75">
        <f t="shared" si="2"/>
        <v>511.70396453918568</v>
      </c>
      <c r="J58" s="73">
        <f t="shared" si="3"/>
        <v>5.6744398742382832E-3</v>
      </c>
      <c r="K58" s="73">
        <f t="shared" si="4"/>
        <v>5.6583706492793207E-3</v>
      </c>
      <c r="L58" s="73">
        <f t="shared" si="11"/>
        <v>5.6538631218979677E-3</v>
      </c>
      <c r="M58" s="73">
        <f t="shared" si="12"/>
        <v>93562.988934362118</v>
      </c>
      <c r="N58" s="73">
        <f t="shared" si="5"/>
        <v>528.99233271053527</v>
      </c>
      <c r="O58" s="73">
        <f t="shared" si="6"/>
        <v>23472.947383217084</v>
      </c>
      <c r="P58" s="73">
        <f t="shared" si="7"/>
        <v>462451.6878805412</v>
      </c>
      <c r="Q58" s="73">
        <f t="shared" si="10"/>
        <v>93298.49276800685</v>
      </c>
      <c r="R58" s="73">
        <f>SUM(Q58:$Q$102)</f>
        <v>2569216.7068812069</v>
      </c>
      <c r="S58" s="73">
        <f t="shared" si="8"/>
        <v>27.459754504888757</v>
      </c>
    </row>
    <row r="59" spans="1:31" ht="15" x14ac:dyDescent="0.25">
      <c r="A59" s="77">
        <v>57</v>
      </c>
      <c r="B59" s="66">
        <v>45425</v>
      </c>
      <c r="C59" s="66">
        <v>43649</v>
      </c>
      <c r="D59" s="66">
        <v>89074</v>
      </c>
      <c r="E59" s="133">
        <v>8.5140318795041223E-3</v>
      </c>
      <c r="F59" s="202">
        <v>3.6600314366662771E-3</v>
      </c>
      <c r="G59" s="75">
        <f t="shared" si="0"/>
        <v>159.75671217904633</v>
      </c>
      <c r="H59" s="75">
        <f t="shared" si="1"/>
        <v>386.74989812647476</v>
      </c>
      <c r="I59" s="75">
        <f t="shared" si="2"/>
        <v>546.50661030552112</v>
      </c>
      <c r="J59" s="73">
        <f t="shared" si="3"/>
        <v>6.1354223488955381E-3</v>
      </c>
      <c r="K59" s="73">
        <f t="shared" si="4"/>
        <v>6.1166390792593006E-3</v>
      </c>
      <c r="L59" s="73">
        <f t="shared" si="11"/>
        <v>6.1153329963705549E-3</v>
      </c>
      <c r="M59" s="73">
        <f t="shared" si="12"/>
        <v>93033.996601651583</v>
      </c>
      <c r="N59" s="73">
        <f t="shared" si="5"/>
        <v>568.93386920230114</v>
      </c>
      <c r="O59" s="73">
        <f t="shared" si="6"/>
        <v>22770.960538190113</v>
      </c>
      <c r="P59" s="73">
        <f t="shared" si="7"/>
        <v>438978.74049732403</v>
      </c>
      <c r="Q59" s="73">
        <f t="shared" si="10"/>
        <v>92749.529667050432</v>
      </c>
      <c r="R59" s="73">
        <f>SUM(Q59:$Q$102)</f>
        <v>2475918.2141132005</v>
      </c>
      <c r="S59" s="73">
        <f t="shared" si="8"/>
        <v>26.613047966911129</v>
      </c>
    </row>
    <row r="60" spans="1:31" x14ac:dyDescent="0.3">
      <c r="A60" s="77">
        <v>58</v>
      </c>
      <c r="B60" s="66">
        <v>43526</v>
      </c>
      <c r="C60" s="66">
        <v>42962</v>
      </c>
      <c r="D60" s="66">
        <v>86488</v>
      </c>
      <c r="E60" s="133">
        <v>9.2467080970252361E-3</v>
      </c>
      <c r="F60" s="202">
        <v>3.9903774318065357E-3</v>
      </c>
      <c r="G60" s="75">
        <f t="shared" si="0"/>
        <v>171.43459522527237</v>
      </c>
      <c r="H60" s="75">
        <f t="shared" si="1"/>
        <v>402.47221663112043</v>
      </c>
      <c r="I60" s="75">
        <f t="shared" si="2"/>
        <v>573.90681185639278</v>
      </c>
      <c r="J60" s="73">
        <f t="shared" si="3"/>
        <v>6.6356813876652576E-3</v>
      </c>
      <c r="K60" s="73">
        <f t="shared" si="4"/>
        <v>6.613713870597504E-3</v>
      </c>
      <c r="L60" s="73">
        <f t="shared" si="11"/>
        <v>6.6294895626778684E-3</v>
      </c>
      <c r="M60" s="73">
        <f t="shared" si="12"/>
        <v>92465.062732449282</v>
      </c>
      <c r="N60" s="73">
        <f t="shared" si="5"/>
        <v>612.99616829711886</v>
      </c>
      <c r="O60" s="73">
        <f t="shared" si="6"/>
        <v>22079.715640831091</v>
      </c>
      <c r="P60" s="73">
        <f t="shared" si="7"/>
        <v>416207.77995913394</v>
      </c>
      <c r="Q60" s="73">
        <f t="shared" si="10"/>
        <v>92158.564648300729</v>
      </c>
      <c r="R60" s="73">
        <f>SUM(Q60:$Q$102)</f>
        <v>2383168.68444615</v>
      </c>
      <c r="S60" s="73">
        <f t="shared" si="8"/>
        <v>25.7737205169257</v>
      </c>
      <c r="T60" s="73"/>
      <c r="U60" s="73"/>
      <c r="V60" s="73"/>
      <c r="W60" s="73"/>
      <c r="X60" s="73"/>
      <c r="Y60" s="73" t="s">
        <v>22</v>
      </c>
      <c r="Z60" s="73"/>
      <c r="AA60" s="73"/>
      <c r="AB60" s="73"/>
      <c r="AC60" s="73"/>
      <c r="AD60" s="73"/>
      <c r="AE60" s="85"/>
    </row>
    <row r="61" spans="1:31" ht="15" x14ac:dyDescent="0.25">
      <c r="A61" s="77">
        <v>59</v>
      </c>
      <c r="B61" s="66">
        <v>43157</v>
      </c>
      <c r="C61" s="66">
        <v>42554</v>
      </c>
      <c r="D61" s="66">
        <v>85711</v>
      </c>
      <c r="E61" s="133">
        <v>1.0087740906823491E-2</v>
      </c>
      <c r="F61" s="202">
        <v>4.3427573114876361E-3</v>
      </c>
      <c r="G61" s="75">
        <f t="shared" si="0"/>
        <v>184.80169463304486</v>
      </c>
      <c r="H61" s="75">
        <f t="shared" si="1"/>
        <v>435.35663431578138</v>
      </c>
      <c r="I61" s="75">
        <f t="shared" si="2"/>
        <v>620.15832894882624</v>
      </c>
      <c r="J61" s="73">
        <f t="shared" si="3"/>
        <v>7.2354578636210781E-3</v>
      </c>
      <c r="K61" s="73">
        <f t="shared" si="4"/>
        <v>7.2093449559428313E-3</v>
      </c>
      <c r="L61" s="73">
        <f t="shared" si="11"/>
        <v>7.1986446633123527E-3</v>
      </c>
      <c r="M61" s="73">
        <f t="shared" si="12"/>
        <v>91852.066564152163</v>
      </c>
      <c r="N61" s="73">
        <f t="shared" si="5"/>
        <v>661.21038878624677</v>
      </c>
      <c r="O61" s="73">
        <f t="shared" si="6"/>
        <v>21398.378923359327</v>
      </c>
      <c r="P61" s="73">
        <f t="shared" si="7"/>
        <v>394128.06431830284</v>
      </c>
      <c r="Q61" s="73">
        <f t="shared" si="10"/>
        <v>91521.461369759039</v>
      </c>
      <c r="R61" s="73">
        <f>SUM(Q61:$Q$102)</f>
        <v>2291010.1197978496</v>
      </c>
      <c r="S61" s="73">
        <f t="shared" si="8"/>
        <v>24.942390579723551</v>
      </c>
      <c r="T61" s="73" t="s">
        <v>23</v>
      </c>
      <c r="U61" s="73" t="s">
        <v>24</v>
      </c>
      <c r="V61" s="73" t="s">
        <v>25</v>
      </c>
      <c r="W61" s="73" t="s">
        <v>26</v>
      </c>
      <c r="X61" s="73" t="s">
        <v>27</v>
      </c>
      <c r="Y61" s="73" t="s">
        <v>28</v>
      </c>
      <c r="Z61" s="73" t="s">
        <v>29</v>
      </c>
      <c r="AA61" s="73" t="s">
        <v>30</v>
      </c>
      <c r="AB61" s="73" t="s">
        <v>31</v>
      </c>
      <c r="AC61" s="73" t="s">
        <v>32</v>
      </c>
      <c r="AD61" s="73" t="s">
        <v>33</v>
      </c>
      <c r="AE61" s="85" t="s">
        <v>34</v>
      </c>
    </row>
    <row r="62" spans="1:31" ht="15" x14ac:dyDescent="0.25">
      <c r="A62" s="77">
        <v>60</v>
      </c>
      <c r="B62" s="66">
        <v>39983</v>
      </c>
      <c r="C62" s="66">
        <v>40488</v>
      </c>
      <c r="D62" s="66">
        <v>80471</v>
      </c>
      <c r="E62" s="133">
        <v>1.1025545475230891E-2</v>
      </c>
      <c r="F62" s="202">
        <v>4.7069734557080188E-3</v>
      </c>
      <c r="G62" s="75">
        <f t="shared" si="0"/>
        <v>190.57594127470625</v>
      </c>
      <c r="H62" s="75">
        <f t="shared" si="1"/>
        <v>440.83438473615672</v>
      </c>
      <c r="I62" s="75">
        <f t="shared" si="2"/>
        <v>631.41032601086295</v>
      </c>
      <c r="J62" s="73">
        <f t="shared" si="3"/>
        <v>7.846433199672714E-3</v>
      </c>
      <c r="K62" s="73">
        <f t="shared" si="4"/>
        <v>7.8157302979302568E-3</v>
      </c>
      <c r="L62" s="73">
        <f t="shared" si="11"/>
        <v>7.8199177213023104E-3</v>
      </c>
      <c r="M62" s="73">
        <f t="shared" si="12"/>
        <v>91190.856175365916</v>
      </c>
      <c r="N62" s="73">
        <f t="shared" si="5"/>
        <v>713.10499222647923</v>
      </c>
      <c r="O62" s="73">
        <f t="shared" si="6"/>
        <v>20726.184972799176</v>
      </c>
      <c r="P62" s="73">
        <f t="shared" si="7"/>
        <v>372729.68539494358</v>
      </c>
      <c r="Q62" s="73">
        <f t="shared" si="10"/>
        <v>90834.303679252684</v>
      </c>
      <c r="R62" s="73">
        <f>SUM(Q62:$Q$102)</f>
        <v>2199488.6584280897</v>
      </c>
      <c r="S62" s="73">
        <f t="shared" si="8"/>
        <v>24.119618464797949</v>
      </c>
      <c r="T62" s="73"/>
      <c r="U62" s="73">
        <f>MIN(U78:U87)</f>
        <v>2.643169246321353E-3</v>
      </c>
      <c r="V62" s="73"/>
      <c r="W62" s="73">
        <f>1-K62</f>
        <v>0.99218426970206974</v>
      </c>
      <c r="X62" s="73">
        <f>LN(W62)</f>
        <v>-7.8464331996728354E-3</v>
      </c>
      <c r="Y62" s="73">
        <f>SUM(X62:X69)</f>
        <v>-8.313569822640797E-2</v>
      </c>
      <c r="Z62" s="73">
        <f>SUM(X70:X77)</f>
        <v>-0.16268521893695498</v>
      </c>
      <c r="AA62" s="73">
        <f>SUM(X78:X85)</f>
        <v>-0.37853376464850513</v>
      </c>
      <c r="AB62" s="73">
        <f>(AA62-Z62)/(Z62-Y62)</f>
        <v>2.7133858731462106</v>
      </c>
      <c r="AC62" s="73">
        <f>(Y62-(Z62-Y62)/(AB62-1))/8</f>
        <v>-4.5884300765563647E-3</v>
      </c>
      <c r="AD62" s="73">
        <f>AB62^(1/8)</f>
        <v>1.1328931345827682</v>
      </c>
      <c r="AE62" s="85">
        <f>(AD62-1)*(Z62-Y62)/(AD62^60*(AB62-1)^2)</f>
        <v>-2.0187988664699593E-6</v>
      </c>
    </row>
    <row r="63" spans="1:31" ht="15" x14ac:dyDescent="0.25">
      <c r="A63" s="77">
        <v>61</v>
      </c>
      <c r="B63" s="66">
        <v>37186</v>
      </c>
      <c r="C63" s="66">
        <v>38043</v>
      </c>
      <c r="D63" s="66">
        <v>75229</v>
      </c>
      <c r="E63" s="133">
        <v>1.2036880490560783E-2</v>
      </c>
      <c r="F63" s="202">
        <v>5.0760981638855772E-3</v>
      </c>
      <c r="G63" s="75">
        <f t="shared" si="0"/>
        <v>193.11000244869902</v>
      </c>
      <c r="H63" s="75">
        <f t="shared" si="1"/>
        <v>447.60343792199325</v>
      </c>
      <c r="I63" s="75">
        <f t="shared" si="2"/>
        <v>640.7134403706923</v>
      </c>
      <c r="J63" s="73">
        <f t="shared" si="3"/>
        <v>8.5168411167328064E-3</v>
      </c>
      <c r="K63" s="73">
        <f t="shared" si="4"/>
        <v>8.4806755703286107E-3</v>
      </c>
      <c r="L63" s="73">
        <f t="shared" si="11"/>
        <v>8.4824246237751571E-3</v>
      </c>
      <c r="M63" s="73">
        <f t="shared" si="12"/>
        <v>90477.751183139437</v>
      </c>
      <c r="N63" s="73">
        <f t="shared" si="5"/>
        <v>767.47070453966444</v>
      </c>
      <c r="O63" s="73">
        <f t="shared" si="6"/>
        <v>20062.544304034527</v>
      </c>
      <c r="P63" s="73">
        <f t="shared" si="7"/>
        <v>352003.50042214431</v>
      </c>
      <c r="Q63" s="73">
        <f t="shared" si="10"/>
        <v>90094.015830869612</v>
      </c>
      <c r="R63" s="73">
        <f>SUM(Q63:$Q$102)</f>
        <v>2108654.3547488372</v>
      </c>
      <c r="S63" s="73">
        <f t="shared" si="8"/>
        <v>23.30577768760665</v>
      </c>
      <c r="T63" s="73"/>
      <c r="U63" s="73"/>
      <c r="V63" s="73"/>
      <c r="W63" s="73">
        <f t="shared" ref="W63:W102" si="13">1-K63</f>
        <v>0.99151932442967139</v>
      </c>
      <c r="X63" s="73">
        <f t="shared" ref="X63:X79" si="14">LN(W63)</f>
        <v>-8.5168411167328324E-3</v>
      </c>
      <c r="Y63" s="73"/>
      <c r="Z63" s="73"/>
      <c r="AA63" s="73"/>
      <c r="AB63" s="73"/>
      <c r="AC63" s="73"/>
      <c r="AD63" s="73"/>
      <c r="AE63" s="85"/>
    </row>
    <row r="64" spans="1:31" ht="15" x14ac:dyDescent="0.25">
      <c r="A64" s="77">
        <v>62</v>
      </c>
      <c r="B64" s="66">
        <v>34594</v>
      </c>
      <c r="C64" s="66">
        <v>35665</v>
      </c>
      <c r="D64" s="66">
        <v>70259</v>
      </c>
      <c r="E64" s="133">
        <v>1.3096451162374467E-2</v>
      </c>
      <c r="F64" s="202">
        <v>5.4505046978698523E-3</v>
      </c>
      <c r="G64" s="75">
        <f t="shared" si="0"/>
        <v>194.39225004952829</v>
      </c>
      <c r="H64" s="75">
        <f t="shared" si="1"/>
        <v>453.05863151118228</v>
      </c>
      <c r="I64" s="75">
        <f t="shared" si="2"/>
        <v>647.45088156071051</v>
      </c>
      <c r="J64" s="73">
        <f t="shared" si="3"/>
        <v>9.2152020603867187E-3</v>
      </c>
      <c r="K64" s="73">
        <f t="shared" si="4"/>
        <v>9.1728722117060402E-3</v>
      </c>
      <c r="L64" s="73">
        <f t="shared" si="11"/>
        <v>9.1662006357356406E-3</v>
      </c>
      <c r="M64" s="73">
        <f t="shared" si="12"/>
        <v>89710.280478599772</v>
      </c>
      <c r="N64" s="73">
        <f t="shared" si="5"/>
        <v>822.30242995495792</v>
      </c>
      <c r="O64" s="73">
        <f t="shared" si="6"/>
        <v>19407.185643136007</v>
      </c>
      <c r="P64" s="73">
        <f t="shared" si="7"/>
        <v>331940.95611810975</v>
      </c>
      <c r="Q64" s="73">
        <f t="shared" si="10"/>
        <v>89299.129263622293</v>
      </c>
      <c r="R64" s="73">
        <f>SUM(Q64:$Q$102)</f>
        <v>2018560.3389179679</v>
      </c>
      <c r="S64" s="73">
        <f t="shared" si="8"/>
        <v>22.500880926344799</v>
      </c>
      <c r="T64" s="73"/>
      <c r="U64" s="73"/>
      <c r="V64" s="73"/>
      <c r="W64" s="73">
        <f t="shared" si="13"/>
        <v>0.99082712778829396</v>
      </c>
      <c r="X64" s="73">
        <f t="shared" si="14"/>
        <v>-9.2152020603866996E-3</v>
      </c>
      <c r="Y64" s="73"/>
      <c r="Z64" s="73"/>
      <c r="AA64" s="73"/>
      <c r="AB64" s="73"/>
      <c r="AC64" s="73"/>
      <c r="AD64" s="73"/>
      <c r="AE64" s="85"/>
    </row>
    <row r="65" spans="1:31" ht="15" x14ac:dyDescent="0.25">
      <c r="A65" s="77">
        <v>63</v>
      </c>
      <c r="B65" s="66">
        <v>33017</v>
      </c>
      <c r="C65" s="66">
        <v>34400</v>
      </c>
      <c r="D65" s="66">
        <v>67417</v>
      </c>
      <c r="E65" s="133">
        <v>1.4188019366511781E-2</v>
      </c>
      <c r="F65" s="202">
        <v>5.8399242120037607E-3</v>
      </c>
      <c r="G65" s="75">
        <f t="shared" si="0"/>
        <v>200.89339289292937</v>
      </c>
      <c r="H65" s="75">
        <f t="shared" si="1"/>
        <v>468.44583542411948</v>
      </c>
      <c r="I65" s="75">
        <f t="shared" si="2"/>
        <v>669.33922831704888</v>
      </c>
      <c r="J65" s="73">
        <f t="shared" si="3"/>
        <v>9.9283449028738872E-3</v>
      </c>
      <c r="K65" s="73">
        <f t="shared" si="4"/>
        <v>9.8792215920919801E-3</v>
      </c>
      <c r="L65" s="73">
        <f t="shared" si="11"/>
        <v>9.8677739727238856E-3</v>
      </c>
      <c r="M65" s="73">
        <f t="shared" si="12"/>
        <v>88887.978048644814</v>
      </c>
      <c r="N65" s="73">
        <f t="shared" si="5"/>
        <v>877.1264762764622</v>
      </c>
      <c r="O65" s="73">
        <f t="shared" si="6"/>
        <v>18760.2882787864</v>
      </c>
      <c r="P65" s="73">
        <f t="shared" si="7"/>
        <v>312533.77047497377</v>
      </c>
      <c r="Q65" s="73">
        <f t="shared" si="10"/>
        <v>88449.414810506583</v>
      </c>
      <c r="R65" s="73">
        <f>SUM(Q65:$Q$102)</f>
        <v>1929261.2096543452</v>
      </c>
      <c r="S65" s="73">
        <f t="shared" si="8"/>
        <v>21.704411012685405</v>
      </c>
      <c r="T65" s="73"/>
      <c r="U65" s="73"/>
      <c r="V65" s="73"/>
      <c r="W65" s="73">
        <f t="shared" si="13"/>
        <v>0.99012077840790802</v>
      </c>
      <c r="X65" s="73">
        <f t="shared" si="14"/>
        <v>-9.9283449028737588E-3</v>
      </c>
      <c r="Y65" s="73"/>
      <c r="Z65" s="73"/>
      <c r="AA65" s="73"/>
      <c r="AB65" s="73"/>
      <c r="AC65" s="73"/>
      <c r="AD65" s="73"/>
      <c r="AE65" s="85"/>
    </row>
    <row r="66" spans="1:31" ht="15" x14ac:dyDescent="0.25">
      <c r="A66" s="77">
        <v>64</v>
      </c>
      <c r="B66" s="66">
        <v>31856</v>
      </c>
      <c r="C66" s="66">
        <v>33731</v>
      </c>
      <c r="D66" s="66">
        <v>65587</v>
      </c>
      <c r="E66" s="133">
        <v>1.5312618192577211E-2</v>
      </c>
      <c r="F66" s="202">
        <v>6.2629912452945831E-3</v>
      </c>
      <c r="G66" s="75">
        <f t="shared" si="0"/>
        <v>211.25695769503159</v>
      </c>
      <c r="H66" s="75">
        <f t="shared" si="1"/>
        <v>487.79876514273963</v>
      </c>
      <c r="I66" s="75">
        <f t="shared" si="2"/>
        <v>699.05572283777121</v>
      </c>
      <c r="J66" s="73">
        <f t="shared" si="3"/>
        <v>1.0658449431103285E-2</v>
      </c>
      <c r="K66" s="73">
        <f t="shared" si="4"/>
        <v>1.0601849426874588E-2</v>
      </c>
      <c r="L66" s="73">
        <f t="shared" si="11"/>
        <v>1.059827674998343E-2</v>
      </c>
      <c r="M66" s="73">
        <f t="shared" si="12"/>
        <v>88010.851572368352</v>
      </c>
      <c r="N66" s="73">
        <f t="shared" si="5"/>
        <v>932.76336196568445</v>
      </c>
      <c r="O66" s="73">
        <f t="shared" si="6"/>
        <v>18122.113165256771</v>
      </c>
      <c r="P66" s="73">
        <f t="shared" si="7"/>
        <v>293773.48219618743</v>
      </c>
      <c r="Q66" s="73">
        <f t="shared" si="10"/>
        <v>87544.46989138551</v>
      </c>
      <c r="R66" s="73">
        <f>SUM(Q66:$Q$102)</f>
        <v>1840811.7948438386</v>
      </c>
      <c r="S66" s="73">
        <f t="shared" si="8"/>
        <v>20.915736661520668</v>
      </c>
      <c r="T66" s="73"/>
      <c r="U66" s="73"/>
      <c r="V66" s="73"/>
      <c r="W66" s="73">
        <f t="shared" si="13"/>
        <v>0.98939815057312541</v>
      </c>
      <c r="X66" s="73">
        <f t="shared" si="14"/>
        <v>-1.0658449431103223E-2</v>
      </c>
      <c r="Y66" s="73"/>
      <c r="Z66" s="73"/>
      <c r="AA66" s="73"/>
      <c r="AB66" s="73"/>
      <c r="AC66" s="73"/>
      <c r="AD66" s="73"/>
      <c r="AE66" s="85"/>
    </row>
    <row r="67" spans="1:31" ht="15" x14ac:dyDescent="0.25">
      <c r="A67" s="77">
        <v>65</v>
      </c>
      <c r="B67" s="66">
        <v>29626</v>
      </c>
      <c r="C67" s="66">
        <v>32110</v>
      </c>
      <c r="D67" s="66">
        <v>61736</v>
      </c>
      <c r="E67" s="133">
        <v>1.6490524933862619E-2</v>
      </c>
      <c r="F67" s="202">
        <v>6.7448822277697447E-3</v>
      </c>
      <c r="G67" s="75">
        <f t="shared" ref="G67:G102" si="15">C67*F67</f>
        <v>216.57816833368651</v>
      </c>
      <c r="H67" s="75">
        <f t="shared" ref="H67:H102" si="16">B67*E67</f>
        <v>488.54829169061395</v>
      </c>
      <c r="I67" s="75">
        <f t="shared" ref="I67:I102" si="17">G67+H67</f>
        <v>705.12646002430051</v>
      </c>
      <c r="J67" s="73">
        <f t="shared" ref="J67:J102" si="18">I67/D67</f>
        <v>1.142164150616011E-2</v>
      </c>
      <c r="K67" s="73">
        <f t="shared" ref="K67:K102" si="19">1-($W$2^((-1)*J67))</f>
        <v>1.1356662184273114E-2</v>
      </c>
      <c r="L67" s="73">
        <f t="shared" si="11"/>
        <v>1.136685371292339E-2</v>
      </c>
      <c r="M67" s="73">
        <f t="shared" si="12"/>
        <v>87078.088210402668</v>
      </c>
      <c r="N67" s="73">
        <f t="shared" ref="N67:N102" si="20">M67-M68</f>
        <v>989.80389028867648</v>
      </c>
      <c r="O67" s="73">
        <f t="shared" ref="O67:O102" si="21">M67*$W$3^A67</f>
        <v>17492.731702084744</v>
      </c>
      <c r="P67" s="73">
        <f t="shared" ref="P67:P102" si="22">SUM(O67:O167)</f>
        <v>275651.36903093063</v>
      </c>
      <c r="Q67" s="73">
        <f t="shared" si="10"/>
        <v>86583.186265258322</v>
      </c>
      <c r="R67" s="73">
        <f>SUM(Q67:$Q$102)</f>
        <v>1753267.3249524534</v>
      </c>
      <c r="S67" s="73">
        <f t="shared" ref="S67:S102" si="23">R67/M67</f>
        <v>20.134426019047599</v>
      </c>
      <c r="T67" s="73"/>
      <c r="U67" s="73"/>
      <c r="V67" s="73"/>
      <c r="W67" s="73">
        <f t="shared" si="13"/>
        <v>0.98864333781572689</v>
      </c>
      <c r="X67" s="73">
        <f t="shared" si="14"/>
        <v>-1.1421641506160074E-2</v>
      </c>
      <c r="Y67" s="73"/>
      <c r="Z67" s="73"/>
      <c r="AA67" s="73"/>
      <c r="AB67" s="73"/>
      <c r="AC67" s="73"/>
      <c r="AD67" s="73"/>
      <c r="AE67" s="85"/>
    </row>
    <row r="68" spans="1:31" ht="15" x14ac:dyDescent="0.25">
      <c r="A68" s="77">
        <v>66</v>
      </c>
      <c r="B68" s="66">
        <v>29350</v>
      </c>
      <c r="C68" s="66">
        <v>32054</v>
      </c>
      <c r="D68" s="66">
        <v>61404</v>
      </c>
      <c r="E68" s="133">
        <v>1.7756641181231134E-2</v>
      </c>
      <c r="F68" s="202">
        <v>7.314191005579662E-3</v>
      </c>
      <c r="G68" s="75">
        <f t="shared" si="15"/>
        <v>234.44907849285048</v>
      </c>
      <c r="H68" s="75">
        <f t="shared" si="16"/>
        <v>521.15741866913379</v>
      </c>
      <c r="I68" s="75">
        <f t="shared" si="17"/>
        <v>755.60649716198429</v>
      </c>
      <c r="J68" s="73">
        <f t="shared" si="18"/>
        <v>1.2305493081264808E-2</v>
      </c>
      <c r="K68" s="73">
        <f t="shared" si="19"/>
        <v>1.2230090108435343E-2</v>
      </c>
      <c r="L68" s="73">
        <f t="shared" si="11"/>
        <v>1.2209738841655698E-2</v>
      </c>
      <c r="M68" s="73">
        <f t="shared" si="12"/>
        <v>86088.284320113991</v>
      </c>
      <c r="N68" s="73">
        <f t="shared" si="20"/>
        <v>1051.115468874792</v>
      </c>
      <c r="O68" s="73">
        <f t="shared" si="21"/>
        <v>16872.092077841691</v>
      </c>
      <c r="P68" s="73">
        <f t="shared" si="22"/>
        <v>258158.6373288458</v>
      </c>
      <c r="Q68" s="73">
        <f t="shared" ref="Q68:Q101" si="24">AVERAGEA(M68:M69)</f>
        <v>85562.726585676603</v>
      </c>
      <c r="R68" s="73">
        <f>SUM(Q68:$Q$102)</f>
        <v>1666684.1386871953</v>
      </c>
      <c r="S68" s="73">
        <f t="shared" si="23"/>
        <v>19.360173708303126</v>
      </c>
      <c r="T68" s="73"/>
      <c r="U68" s="73"/>
      <c r="V68" s="73"/>
      <c r="W68" s="73">
        <f t="shared" si="13"/>
        <v>0.98776990989156466</v>
      </c>
      <c r="X68" s="73">
        <f t="shared" si="14"/>
        <v>-1.2305493081264751E-2</v>
      </c>
      <c r="Y68" s="73"/>
      <c r="Z68" s="73"/>
      <c r="AA68" s="73"/>
      <c r="AB68" s="73"/>
      <c r="AC68" s="73"/>
      <c r="AD68" s="73"/>
      <c r="AE68" s="85"/>
    </row>
    <row r="69" spans="1:31" ht="15" x14ac:dyDescent="0.25">
      <c r="A69" s="77">
        <v>67</v>
      </c>
      <c r="B69" s="66">
        <v>29506</v>
      </c>
      <c r="C69" s="66">
        <v>33249</v>
      </c>
      <c r="D69" s="66">
        <v>62755</v>
      </c>
      <c r="E69" s="133">
        <v>1.9151754243344189E-2</v>
      </c>
      <c r="F69" s="202">
        <v>7.9999755483156736E-3</v>
      </c>
      <c r="G69" s="75">
        <f t="shared" si="15"/>
        <v>265.99118700594784</v>
      </c>
      <c r="H69" s="75">
        <f t="shared" si="16"/>
        <v>565.09166070411368</v>
      </c>
      <c r="I69" s="75">
        <f t="shared" si="17"/>
        <v>831.08284771006151</v>
      </c>
      <c r="J69" s="73">
        <f t="shared" si="18"/>
        <v>1.3243292928213872E-2</v>
      </c>
      <c r="K69" s="73">
        <f t="shared" si="19"/>
        <v>1.31559863582138E-2</v>
      </c>
      <c r="L69" s="73">
        <f t="shared" si="11"/>
        <v>1.3170657919484317E-2</v>
      </c>
      <c r="M69" s="73">
        <f t="shared" si="12"/>
        <v>85037.168851239199</v>
      </c>
      <c r="N69" s="73">
        <f t="shared" si="20"/>
        <v>1119.9954613810987</v>
      </c>
      <c r="O69" s="73">
        <f t="shared" si="21"/>
        <v>16259.598282789148</v>
      </c>
      <c r="P69" s="73">
        <f t="shared" si="22"/>
        <v>241286.54525100411</v>
      </c>
      <c r="Q69" s="73">
        <f t="shared" si="24"/>
        <v>84477.17112054865</v>
      </c>
      <c r="R69" s="73">
        <f>SUM(Q69:$Q$102)</f>
        <v>1581121.4121015184</v>
      </c>
      <c r="S69" s="73">
        <f t="shared" si="23"/>
        <v>18.59329788915565</v>
      </c>
      <c r="T69" s="73"/>
      <c r="U69" s="73"/>
      <c r="V69" s="73"/>
      <c r="W69" s="73">
        <f t="shared" si="13"/>
        <v>0.9868440136417862</v>
      </c>
      <c r="X69" s="73">
        <f t="shared" si="14"/>
        <v>-1.3243292928213791E-2</v>
      </c>
      <c r="Y69" s="73"/>
      <c r="Z69" s="73"/>
      <c r="AA69" s="73"/>
      <c r="AB69" s="73"/>
      <c r="AC69" s="73"/>
      <c r="AD69" s="73"/>
      <c r="AE69" s="85"/>
    </row>
    <row r="70" spans="1:31" ht="15" x14ac:dyDescent="0.25">
      <c r="A70" s="77">
        <v>68</v>
      </c>
      <c r="B70" s="66">
        <v>29723</v>
      </c>
      <c r="C70" s="66">
        <v>33972</v>
      </c>
      <c r="D70" s="66">
        <v>63695</v>
      </c>
      <c r="E70" s="133">
        <v>2.0713240431627415E-2</v>
      </c>
      <c r="F70" s="202">
        <v>8.8293900062013184E-3</v>
      </c>
      <c r="G70" s="75">
        <f t="shared" si="15"/>
        <v>299.95203729067117</v>
      </c>
      <c r="H70" s="75">
        <f t="shared" si="16"/>
        <v>615.65964534926161</v>
      </c>
      <c r="I70" s="75">
        <f t="shared" si="17"/>
        <v>915.61168263993272</v>
      </c>
      <c r="J70" s="73">
        <f t="shared" si="18"/>
        <v>1.4374938105658729E-2</v>
      </c>
      <c r="K70" s="73">
        <f t="shared" si="19"/>
        <v>1.4272111978942736E-2</v>
      </c>
      <c r="L70" s="73">
        <f t="shared" si="11"/>
        <v>1.4287358869413262E-2</v>
      </c>
      <c r="M70" s="73">
        <f t="shared" si="12"/>
        <v>83917.173389858101</v>
      </c>
      <c r="N70" s="73">
        <f t="shared" si="20"/>
        <v>1198.9547715276713</v>
      </c>
      <c r="O70" s="73">
        <f t="shared" si="21"/>
        <v>15654.096269169071</v>
      </c>
      <c r="P70" s="73">
        <f t="shared" si="22"/>
        <v>225026.94696821496</v>
      </c>
      <c r="Q70" s="73">
        <f t="shared" si="24"/>
        <v>83317.696004094265</v>
      </c>
      <c r="R70" s="73">
        <f>SUM(Q70:$Q$102)</f>
        <v>1496644.2409809697</v>
      </c>
      <c r="S70" s="73">
        <f t="shared" si="23"/>
        <v>17.834778991279133</v>
      </c>
      <c r="T70" s="73"/>
      <c r="U70" s="73"/>
      <c r="V70" s="73"/>
      <c r="W70" s="73">
        <f t="shared" si="13"/>
        <v>0.98572788802105726</v>
      </c>
      <c r="X70" s="73">
        <f t="shared" si="14"/>
        <v>-1.437493810565873E-2</v>
      </c>
      <c r="Y70" s="73"/>
      <c r="Z70" s="73"/>
      <c r="AA70" s="73"/>
      <c r="AB70" s="73"/>
      <c r="AC70" s="73"/>
      <c r="AD70" s="73"/>
      <c r="AE70" s="85"/>
    </row>
    <row r="71" spans="1:31" ht="15" x14ac:dyDescent="0.25">
      <c r="A71" s="77">
        <v>69</v>
      </c>
      <c r="B71" s="66">
        <v>30076</v>
      </c>
      <c r="C71" s="66">
        <v>34707</v>
      </c>
      <c r="D71" s="66">
        <v>64783</v>
      </c>
      <c r="E71" s="133">
        <v>2.2468258682626838E-2</v>
      </c>
      <c r="F71" s="202">
        <v>9.8259769045515206E-3</v>
      </c>
      <c r="G71" s="75">
        <f t="shared" si="15"/>
        <v>341.03018042626962</v>
      </c>
      <c r="H71" s="75">
        <f t="shared" si="16"/>
        <v>675.75534813868478</v>
      </c>
      <c r="I71" s="75">
        <f t="shared" si="17"/>
        <v>1016.7855285649543</v>
      </c>
      <c r="J71" s="73">
        <f t="shared" si="18"/>
        <v>1.5695252281693568E-2</v>
      </c>
      <c r="K71" s="73">
        <f t="shared" si="19"/>
        <v>1.5572723686233636E-2</v>
      </c>
      <c r="L71" s="73">
        <f t="shared" si="11"/>
        <v>1.5572809637172768E-2</v>
      </c>
      <c r="M71" s="73">
        <f t="shared" si="12"/>
        <v>82718.218618330429</v>
      </c>
      <c r="N71" s="73">
        <f t="shared" si="20"/>
        <v>1288.1550720693049</v>
      </c>
      <c r="O71" s="73">
        <f t="shared" si="21"/>
        <v>15054.08836877572</v>
      </c>
      <c r="P71" s="73">
        <f t="shared" si="22"/>
        <v>209372.8506990459</v>
      </c>
      <c r="Q71" s="73">
        <f t="shared" si="24"/>
        <v>82074.14108229577</v>
      </c>
      <c r="R71" s="73">
        <f>SUM(Q71:$Q$102)</f>
        <v>1413326.5449768757</v>
      </c>
      <c r="S71" s="73">
        <f t="shared" si="23"/>
        <v>17.086037013177183</v>
      </c>
      <c r="T71" s="73"/>
      <c r="U71" s="73"/>
      <c r="V71" s="73"/>
      <c r="W71" s="73">
        <f t="shared" si="13"/>
        <v>0.98442727631376636</v>
      </c>
      <c r="X71" s="73">
        <f t="shared" si="14"/>
        <v>-1.5695252281693429E-2</v>
      </c>
      <c r="Y71" s="73"/>
      <c r="Z71" s="73"/>
      <c r="AA71" s="73"/>
      <c r="AB71" s="73"/>
      <c r="AC71" s="73"/>
      <c r="AD71" s="73"/>
      <c r="AE71" s="85"/>
    </row>
    <row r="72" spans="1:31" ht="15" x14ac:dyDescent="0.25">
      <c r="A72" s="77">
        <v>70</v>
      </c>
      <c r="B72" s="66">
        <v>28957</v>
      </c>
      <c r="C72" s="66">
        <v>33822</v>
      </c>
      <c r="D72" s="66">
        <v>62779</v>
      </c>
      <c r="E72" s="133">
        <v>2.4431378698809299E-2</v>
      </c>
      <c r="F72" s="202">
        <v>1.100870770786779E-2</v>
      </c>
      <c r="G72" s="75">
        <f t="shared" si="15"/>
        <v>372.33651209550442</v>
      </c>
      <c r="H72" s="75">
        <f t="shared" si="16"/>
        <v>707.45943298142083</v>
      </c>
      <c r="I72" s="75">
        <f t="shared" si="17"/>
        <v>1079.7959450769254</v>
      </c>
      <c r="J72" s="73">
        <f t="shared" si="18"/>
        <v>1.7199954524234621E-2</v>
      </c>
      <c r="K72" s="73">
        <f t="shared" si="19"/>
        <v>1.7052879740182769E-2</v>
      </c>
      <c r="L72" s="73">
        <f t="shared" si="11"/>
        <v>1.7035703420383911E-2</v>
      </c>
      <c r="M72" s="73">
        <f t="shared" si="12"/>
        <v>81430.063546261124</v>
      </c>
      <c r="N72" s="73">
        <f t="shared" si="20"/>
        <v>1387.2184120771271</v>
      </c>
      <c r="O72" s="73">
        <f t="shared" si="21"/>
        <v>14458.198942778146</v>
      </c>
      <c r="P72" s="73">
        <f t="shared" si="22"/>
        <v>194318.76233027017</v>
      </c>
      <c r="Q72" s="73">
        <f t="shared" si="24"/>
        <v>80736.454340222554</v>
      </c>
      <c r="R72" s="73">
        <f>SUM(Q72:$Q$102)</f>
        <v>1331252.40389458</v>
      </c>
      <c r="S72" s="73">
        <f t="shared" si="23"/>
        <v>16.348414159572453</v>
      </c>
      <c r="T72" s="73"/>
      <c r="U72" s="73"/>
      <c r="V72" s="73"/>
      <c r="W72" s="73">
        <f t="shared" si="13"/>
        <v>0.98294712025981723</v>
      </c>
      <c r="X72" s="73">
        <f t="shared" si="14"/>
        <v>-1.7199954524234545E-2</v>
      </c>
      <c r="Y72" s="73"/>
      <c r="Z72" s="73"/>
      <c r="AA72" s="73"/>
      <c r="AB72" s="73"/>
      <c r="AC72" s="73"/>
      <c r="AD72" s="73"/>
      <c r="AE72" s="85"/>
    </row>
    <row r="73" spans="1:31" ht="15" x14ac:dyDescent="0.25">
      <c r="A73" s="77">
        <v>71</v>
      </c>
      <c r="B73" s="66">
        <v>26998</v>
      </c>
      <c r="C73" s="66">
        <v>32285</v>
      </c>
      <c r="D73" s="66">
        <v>59283</v>
      </c>
      <c r="E73" s="133">
        <v>2.6607467703302454E-2</v>
      </c>
      <c r="F73" s="202">
        <v>1.2392081719208239E-2</v>
      </c>
      <c r="G73" s="75">
        <f t="shared" si="15"/>
        <v>400.07835830463802</v>
      </c>
      <c r="H73" s="75">
        <f t="shared" si="16"/>
        <v>718.3484130537596</v>
      </c>
      <c r="I73" s="75">
        <f t="shared" si="17"/>
        <v>1118.4267713583977</v>
      </c>
      <c r="J73" s="73">
        <f t="shared" si="18"/>
        <v>1.8865893618042234E-2</v>
      </c>
      <c r="K73" s="73">
        <f t="shared" si="19"/>
        <v>1.8689046519456687E-2</v>
      </c>
      <c r="L73" s="73">
        <f t="shared" ref="L73:L77" si="25">((105*K73+90*(K72+K74)+45*(K71+K75)-30*(K70+K76))/315)</f>
        <v>1.8682700137096674E-2</v>
      </c>
      <c r="M73" s="73">
        <f t="shared" si="12"/>
        <v>80042.845134183997</v>
      </c>
      <c r="N73" s="73">
        <f t="shared" si="20"/>
        <v>1495.4164737620304</v>
      </c>
      <c r="O73" s="73">
        <f t="shared" si="21"/>
        <v>13865.261808386409</v>
      </c>
      <c r="P73" s="73">
        <f t="shared" si="22"/>
        <v>179860.563387492</v>
      </c>
      <c r="Q73" s="73">
        <f t="shared" si="24"/>
        <v>79295.136897302989</v>
      </c>
      <c r="R73" s="73">
        <f>SUM(Q73:$Q$102)</f>
        <v>1250515.9495543577</v>
      </c>
      <c r="S73" s="73">
        <f t="shared" si="23"/>
        <v>15.623082206260785</v>
      </c>
      <c r="T73" s="73"/>
      <c r="U73" s="73"/>
      <c r="V73" s="73"/>
      <c r="W73" s="73">
        <f t="shared" si="13"/>
        <v>0.98131095348054331</v>
      </c>
      <c r="X73" s="73">
        <f t="shared" si="14"/>
        <v>-1.8865893618042112E-2</v>
      </c>
      <c r="Y73" s="73"/>
      <c r="Z73" s="73"/>
      <c r="AA73" s="73"/>
      <c r="AB73" s="73"/>
      <c r="AC73" s="73"/>
      <c r="AD73" s="73"/>
      <c r="AE73" s="85"/>
    </row>
    <row r="74" spans="1:31" ht="15" x14ac:dyDescent="0.25">
      <c r="A74" s="77">
        <v>72</v>
      </c>
      <c r="B74" s="66">
        <v>26854</v>
      </c>
      <c r="C74" s="66">
        <v>33065</v>
      </c>
      <c r="D74" s="66">
        <v>59919</v>
      </c>
      <c r="E74" s="133">
        <v>2.8999430486683669E-2</v>
      </c>
      <c r="F74" s="202">
        <v>1.3987748096959672E-2</v>
      </c>
      <c r="G74" s="75">
        <f t="shared" si="15"/>
        <v>462.50489082597159</v>
      </c>
      <c r="H74" s="75">
        <f t="shared" si="16"/>
        <v>778.75070628940318</v>
      </c>
      <c r="I74" s="75">
        <f t="shared" si="17"/>
        <v>1241.2555971153747</v>
      </c>
      <c r="J74" s="73">
        <f t="shared" si="18"/>
        <v>2.0715559290298148E-2</v>
      </c>
      <c r="K74" s="73">
        <f t="shared" si="19"/>
        <v>2.050246607695061E-2</v>
      </c>
      <c r="L74" s="73">
        <f t="shared" si="25"/>
        <v>2.0533958568469787E-2</v>
      </c>
      <c r="M74" s="73">
        <f t="shared" ref="M74:M102" si="26">M73*(1-L73)</f>
        <v>78547.428660421967</v>
      </c>
      <c r="N74" s="73">
        <f t="shared" si="20"/>
        <v>1612.8896457729425</v>
      </c>
      <c r="O74" s="73">
        <f t="shared" si="21"/>
        <v>13274.362224095596</v>
      </c>
      <c r="P74" s="73">
        <f t="shared" si="22"/>
        <v>165995.30157910561</v>
      </c>
      <c r="Q74" s="73">
        <f t="shared" si="24"/>
        <v>77740.983837535488</v>
      </c>
      <c r="R74" s="73">
        <f>SUM(Q74:$Q$102)</f>
        <v>1171220.8126570545</v>
      </c>
      <c r="S74" s="73">
        <f t="shared" si="23"/>
        <v>14.911001322786809</v>
      </c>
      <c r="T74" s="73"/>
      <c r="U74" s="73"/>
      <c r="V74" s="73"/>
      <c r="W74" s="73">
        <f t="shared" si="13"/>
        <v>0.97949753392304939</v>
      </c>
      <c r="X74" s="73">
        <f t="shared" si="14"/>
        <v>-2.0715559290298141E-2</v>
      </c>
      <c r="Y74" s="73"/>
      <c r="Z74" s="73"/>
      <c r="AA74" s="73"/>
      <c r="AB74" s="73"/>
      <c r="AC74" s="73"/>
      <c r="AD74" s="73"/>
      <c r="AE74" s="85"/>
    </row>
    <row r="75" spans="1:31" ht="15" x14ac:dyDescent="0.25">
      <c r="A75" s="77">
        <v>73</v>
      </c>
      <c r="B75" s="66">
        <v>26089</v>
      </c>
      <c r="C75" s="66">
        <v>32398</v>
      </c>
      <c r="D75" s="66">
        <v>58487</v>
      </c>
      <c r="E75" s="133">
        <v>3.1618966170782782E-2</v>
      </c>
      <c r="F75" s="202">
        <v>1.5807987441006963E-2</v>
      </c>
      <c r="G75" s="75">
        <f t="shared" si="15"/>
        <v>512.14717711374362</v>
      </c>
      <c r="H75" s="75">
        <f t="shared" si="16"/>
        <v>824.90720842955204</v>
      </c>
      <c r="I75" s="75">
        <f t="shared" si="17"/>
        <v>1337.0543855432957</v>
      </c>
      <c r="J75" s="73">
        <f t="shared" si="18"/>
        <v>2.2860710680036516E-2</v>
      </c>
      <c r="K75" s="73">
        <f t="shared" si="19"/>
        <v>2.2601384519305823E-2</v>
      </c>
      <c r="L75" s="73">
        <f t="shared" si="25"/>
        <v>2.2581751647252044E-2</v>
      </c>
      <c r="M75" s="73">
        <f t="shared" si="26"/>
        <v>76934.539014649024</v>
      </c>
      <c r="N75" s="73">
        <f t="shared" si="20"/>
        <v>1737.3166531246243</v>
      </c>
      <c r="O75" s="73">
        <f t="shared" si="21"/>
        <v>12684.670263573813</v>
      </c>
      <c r="P75" s="73">
        <f t="shared" si="22"/>
        <v>152720.93935501005</v>
      </c>
      <c r="Q75" s="73">
        <f t="shared" si="24"/>
        <v>76065.880688086705</v>
      </c>
      <c r="R75" s="73">
        <f>SUM(Q75:$Q$102)</f>
        <v>1093479.8288195187</v>
      </c>
      <c r="S75" s="73">
        <f t="shared" si="23"/>
        <v>14.213119917587475</v>
      </c>
      <c r="T75" s="73"/>
      <c r="U75" s="73"/>
      <c r="V75" s="73"/>
      <c r="W75" s="73">
        <f t="shared" si="13"/>
        <v>0.97739861548069418</v>
      </c>
      <c r="X75" s="73">
        <f t="shared" si="14"/>
        <v>-2.2860710680036395E-2</v>
      </c>
      <c r="Y75" s="73"/>
      <c r="Z75" s="73"/>
      <c r="AA75" s="73"/>
      <c r="AB75" s="73"/>
      <c r="AC75" s="73"/>
      <c r="AD75" s="73"/>
      <c r="AE75" s="85"/>
    </row>
    <row r="76" spans="1:31" ht="15" x14ac:dyDescent="0.25">
      <c r="A76" s="77">
        <v>74</v>
      </c>
      <c r="B76" s="66">
        <v>24872</v>
      </c>
      <c r="C76" s="66">
        <v>31447</v>
      </c>
      <c r="D76" s="66">
        <v>56319</v>
      </c>
      <c r="E76" s="133">
        <v>3.4497322295595829E-2</v>
      </c>
      <c r="F76" s="202">
        <v>1.7870949735010265E-2</v>
      </c>
      <c r="G76" s="75">
        <f t="shared" si="15"/>
        <v>561.98775631686783</v>
      </c>
      <c r="H76" s="75">
        <f t="shared" si="16"/>
        <v>858.01740013605945</v>
      </c>
      <c r="I76" s="75">
        <f t="shared" si="17"/>
        <v>1420.0051564529272</v>
      </c>
      <c r="J76" s="73">
        <f t="shared" si="18"/>
        <v>2.5213607422946559E-2</v>
      </c>
      <c r="K76" s="73">
        <f t="shared" si="19"/>
        <v>2.4898399159349882E-2</v>
      </c>
      <c r="L76" s="73">
        <f t="shared" si="25"/>
        <v>2.4868497933279606E-2</v>
      </c>
      <c r="M76" s="73">
        <f t="shared" si="26"/>
        <v>75197.2223615244</v>
      </c>
      <c r="N76" s="73">
        <f t="shared" si="20"/>
        <v>1870.0419688859402</v>
      </c>
      <c r="O76" s="73">
        <f t="shared" si="21"/>
        <v>12095.83238044342</v>
      </c>
      <c r="P76" s="73">
        <f t="shared" si="22"/>
        <v>140036.26909143623</v>
      </c>
      <c r="Q76" s="73">
        <f t="shared" si="24"/>
        <v>74262.201377081423</v>
      </c>
      <c r="R76" s="73">
        <f>SUM(Q76:$Q$102)</f>
        <v>1017413.9481314321</v>
      </c>
      <c r="S76" s="73">
        <f t="shared" si="23"/>
        <v>13.529940550729766</v>
      </c>
      <c r="T76" s="73"/>
      <c r="U76" s="73"/>
      <c r="V76" s="73"/>
      <c r="W76" s="73">
        <f t="shared" si="13"/>
        <v>0.97510160084065012</v>
      </c>
      <c r="X76" s="73">
        <f t="shared" si="14"/>
        <v>-2.5213607422946559E-2</v>
      </c>
      <c r="Y76" s="73"/>
      <c r="Z76" s="73"/>
      <c r="AA76" s="73"/>
      <c r="AB76" s="73"/>
      <c r="AC76" s="73"/>
      <c r="AD76" s="73"/>
      <c r="AE76" s="85"/>
    </row>
    <row r="77" spans="1:31" ht="15" x14ac:dyDescent="0.25">
      <c r="A77" s="77">
        <v>75</v>
      </c>
      <c r="B77" s="66">
        <v>24650</v>
      </c>
      <c r="C77" s="66">
        <v>32422</v>
      </c>
      <c r="D77" s="66">
        <v>57072</v>
      </c>
      <c r="E77" s="133">
        <v>3.7692829816021185E-2</v>
      </c>
      <c r="F77" s="202">
        <v>2.0206979416836138E-2</v>
      </c>
      <c r="G77" s="75">
        <f t="shared" si="15"/>
        <v>655.15068665266131</v>
      </c>
      <c r="H77" s="75">
        <f t="shared" si="16"/>
        <v>929.12825496492223</v>
      </c>
      <c r="I77" s="75">
        <f t="shared" si="17"/>
        <v>1584.2789416175835</v>
      </c>
      <c r="J77" s="73">
        <f t="shared" si="18"/>
        <v>2.7759303014045129E-2</v>
      </c>
      <c r="K77" s="73">
        <f t="shared" si="19"/>
        <v>2.737755407974729E-2</v>
      </c>
      <c r="L77" s="73">
        <f t="shared" si="25"/>
        <v>2.7387712064528717E-2</v>
      </c>
      <c r="M77" s="73">
        <f t="shared" si="26"/>
        <v>73327.18039263846</v>
      </c>
      <c r="N77" s="73">
        <f t="shared" si="20"/>
        <v>2008.2637030973419</v>
      </c>
      <c r="O77" s="73">
        <f t="shared" si="21"/>
        <v>11507.343607696652</v>
      </c>
      <c r="P77" s="73">
        <f t="shared" si="22"/>
        <v>127940.43671099289</v>
      </c>
      <c r="Q77" s="73">
        <f t="shared" si="24"/>
        <v>72323.048541089782</v>
      </c>
      <c r="R77" s="73">
        <f>SUM(Q77:$Q$102)</f>
        <v>943151.74675435037</v>
      </c>
      <c r="S77" s="73">
        <f t="shared" si="23"/>
        <v>12.862239372960211</v>
      </c>
      <c r="T77" s="73"/>
      <c r="U77" s="73"/>
      <c r="V77" s="73"/>
      <c r="W77" s="73">
        <f t="shared" si="13"/>
        <v>0.97262244592025271</v>
      </c>
      <c r="X77" s="73">
        <f t="shared" si="14"/>
        <v>-2.7759303014045042E-2</v>
      </c>
      <c r="Y77" s="73"/>
      <c r="Z77" s="73"/>
      <c r="AA77" s="73"/>
      <c r="AB77" s="73"/>
      <c r="AC77" s="73"/>
      <c r="AD77" s="73"/>
      <c r="AE77" s="85"/>
    </row>
    <row r="78" spans="1:31" ht="15" x14ac:dyDescent="0.25">
      <c r="A78" s="77">
        <v>76</v>
      </c>
      <c r="B78" s="66">
        <v>24229</v>
      </c>
      <c r="C78" s="66">
        <v>32664</v>
      </c>
      <c r="D78" s="66">
        <v>56893</v>
      </c>
      <c r="E78" s="133">
        <v>4.1293057373712604E-2</v>
      </c>
      <c r="F78" s="202">
        <v>2.286494911180979E-2</v>
      </c>
      <c r="G78" s="75">
        <f t="shared" si="15"/>
        <v>746.86069778815499</v>
      </c>
      <c r="H78" s="75">
        <f t="shared" si="16"/>
        <v>1000.4894871076826</v>
      </c>
      <c r="I78" s="75">
        <f t="shared" si="17"/>
        <v>1747.3501848958376</v>
      </c>
      <c r="J78" s="73">
        <f t="shared" si="18"/>
        <v>3.0712920480478047E-2</v>
      </c>
      <c r="K78" s="73">
        <f t="shared" si="19"/>
        <v>3.0246070388948554E-2</v>
      </c>
      <c r="L78">
        <f>IF(T78=1,1-V78,((105*K78+90*(K77+K79)+45*(K76+K80)-30*(K75+K81))/315))</f>
        <v>2.7602901142627201E-2</v>
      </c>
      <c r="M78" s="73">
        <f t="shared" si="26"/>
        <v>71318.916689541118</v>
      </c>
      <c r="N78" s="73">
        <f t="shared" si="20"/>
        <v>1968.6090069806669</v>
      </c>
      <c r="O78" s="73">
        <f t="shared" si="21"/>
        <v>10919.203701796547</v>
      </c>
      <c r="P78" s="73">
        <f t="shared" si="22"/>
        <v>116433.09310329621</v>
      </c>
      <c r="Q78" s="73">
        <f t="shared" si="24"/>
        <v>70334.612186050785</v>
      </c>
      <c r="R78" s="73">
        <f>SUM(Q78:$Q$102)</f>
        <v>870828.69821326062</v>
      </c>
      <c r="S78" s="73">
        <f t="shared" si="23"/>
        <v>12.210346688299701</v>
      </c>
      <c r="T78" s="73">
        <f>IF(U78=$U$62,1,0)</f>
        <v>1</v>
      </c>
      <c r="U78" s="73">
        <f>ABS(W78-V78)</f>
        <v>2.643169246321353E-3</v>
      </c>
      <c r="V78" s="73">
        <f>$W$2^($AC$62+$AE$62*$AD$62^A77)</f>
        <v>0.9723970988573728</v>
      </c>
      <c r="W78" s="73">
        <f t="shared" si="13"/>
        <v>0.96975392961105145</v>
      </c>
      <c r="X78" s="73">
        <f t="shared" si="14"/>
        <v>-3.0712920480477926E-2</v>
      </c>
      <c r="Y78" s="73"/>
      <c r="Z78" s="73"/>
      <c r="AA78" s="73"/>
      <c r="AB78" s="73"/>
      <c r="AC78" s="73"/>
      <c r="AD78" s="73"/>
      <c r="AE78" s="85"/>
    </row>
    <row r="79" spans="1:31" ht="15" x14ac:dyDescent="0.25">
      <c r="A79" s="77">
        <v>77</v>
      </c>
      <c r="B79" s="66">
        <v>23167</v>
      </c>
      <c r="C79" s="66">
        <v>32943</v>
      </c>
      <c r="D79" s="66">
        <v>56110</v>
      </c>
      <c r="E79" s="133">
        <v>4.541115038520243E-2</v>
      </c>
      <c r="F79" s="202">
        <v>2.591745145985681E-2</v>
      </c>
      <c r="G79" s="75">
        <f t="shared" si="15"/>
        <v>853.79860344206293</v>
      </c>
      <c r="H79" s="75">
        <f t="shared" si="16"/>
        <v>1052.0401209739846</v>
      </c>
      <c r="I79" s="75">
        <f t="shared" si="17"/>
        <v>1905.8387244160476</v>
      </c>
      <c r="J79" s="73">
        <f t="shared" si="18"/>
        <v>3.3966115209696092E-2</v>
      </c>
      <c r="K79" s="73">
        <f t="shared" si="19"/>
        <v>3.3395742734840139E-2</v>
      </c>
      <c r="L79" s="73">
        <f t="shared" ref="L79:L102" si="27">IF(T79=1,1-V79,((105*K79+90*(K78+K80)+45*(K77+K81)-30*(K76+K82))/315))</f>
        <v>3.0622400633559477E-2</v>
      </c>
      <c r="M79" s="73">
        <f t="shared" si="26"/>
        <v>69350.307682560451</v>
      </c>
      <c r="N79" s="73">
        <f t="shared" si="20"/>
        <v>2123.6729059159843</v>
      </c>
      <c r="O79" s="73">
        <f t="shared" si="21"/>
        <v>10358.831220936241</v>
      </c>
      <c r="P79" s="73">
        <f t="shared" si="22"/>
        <v>105513.88940149968</v>
      </c>
      <c r="Q79" s="73">
        <f t="shared" si="24"/>
        <v>68288.471229602466</v>
      </c>
      <c r="R79" s="73">
        <f>SUM(Q79:$Q$102)</f>
        <v>800494.08602720988</v>
      </c>
      <c r="S79" s="73">
        <f t="shared" si="23"/>
        <v>11.542761853218288</v>
      </c>
      <c r="T79" s="73">
        <f>IF(T78=1,1,IF(U79=$U$62,1,T78))</f>
        <v>1</v>
      </c>
      <c r="U79" s="73">
        <f t="shared" ref="U79:U87" si="28">ABS(W79-V79)</f>
        <v>2.7733421012806625E-3</v>
      </c>
      <c r="V79" s="73">
        <f t="shared" ref="V79:V103" si="29">$W$2^($AC$62+$AE$62*$AD$62^A78)</f>
        <v>0.96937759936644052</v>
      </c>
      <c r="W79" s="73">
        <f t="shared" si="13"/>
        <v>0.96660425726515986</v>
      </c>
      <c r="X79" s="73">
        <f t="shared" si="14"/>
        <v>-3.3966115209696085E-2</v>
      </c>
      <c r="Y79" s="73"/>
      <c r="Z79" s="73"/>
      <c r="AA79" s="73"/>
      <c r="AB79" s="73"/>
      <c r="AC79" s="73"/>
      <c r="AD79" s="73"/>
      <c r="AE79" s="85"/>
    </row>
    <row r="80" spans="1:31" ht="15" x14ac:dyDescent="0.25">
      <c r="A80" s="77">
        <v>78</v>
      </c>
      <c r="B80" s="66">
        <v>21805</v>
      </c>
      <c r="C80" s="66">
        <v>31824</v>
      </c>
      <c r="D80" s="66">
        <v>53629</v>
      </c>
      <c r="E80" s="133">
        <v>5.017736219052453E-2</v>
      </c>
      <c r="F80" s="202">
        <v>2.9463906241792868E-2</v>
      </c>
      <c r="G80" s="75">
        <f t="shared" si="15"/>
        <v>937.65935223881627</v>
      </c>
      <c r="H80" s="75">
        <f t="shared" si="16"/>
        <v>1094.1173825643873</v>
      </c>
      <c r="I80" s="75">
        <f t="shared" si="17"/>
        <v>2031.7767348032035</v>
      </c>
      <c r="J80" s="73">
        <f t="shared" si="18"/>
        <v>3.7885784459960159E-2</v>
      </c>
      <c r="K80" s="73">
        <f t="shared" si="19"/>
        <v>3.7177096050727609E-2</v>
      </c>
      <c r="L80" s="73">
        <f t="shared" si="27"/>
        <v>3.4031844408007661E-2</v>
      </c>
      <c r="M80" s="73">
        <f t="shared" si="26"/>
        <v>67226.634776644467</v>
      </c>
      <c r="N80" s="73">
        <f t="shared" si="20"/>
        <v>2287.8463747927235</v>
      </c>
      <c r="O80" s="73">
        <f t="shared" si="21"/>
        <v>9796.7014060422534</v>
      </c>
      <c r="P80" s="73">
        <f t="shared" si="22"/>
        <v>95155.058180563428</v>
      </c>
      <c r="Q80" s="73">
        <f t="shared" si="24"/>
        <v>66082.711589248109</v>
      </c>
      <c r="R80" s="73">
        <f>SUM(Q80:$Q$102)</f>
        <v>732205.61479760753</v>
      </c>
      <c r="S80" s="73">
        <f t="shared" si="23"/>
        <v>10.891599992031532</v>
      </c>
      <c r="T80" s="73">
        <f t="shared" ref="T80:T87" si="30">IF(T79=1,1,IF(U80=$U$62,1,T79))</f>
        <v>1</v>
      </c>
      <c r="U80" s="73">
        <f t="shared" si="28"/>
        <v>3.1452516427199484E-3</v>
      </c>
      <c r="V80" s="73">
        <f t="shared" si="29"/>
        <v>0.96596815559199234</v>
      </c>
      <c r="W80" s="73">
        <f t="shared" si="13"/>
        <v>0.96282290394927239</v>
      </c>
      <c r="X80" s="73">
        <f>LN(W80)</f>
        <v>-3.7885784459960013E-2</v>
      </c>
      <c r="Y80" s="73"/>
      <c r="Z80" s="73"/>
      <c r="AA80" s="73"/>
      <c r="AB80" s="73"/>
      <c r="AC80" s="73"/>
      <c r="AD80" s="73"/>
      <c r="AE80" s="85"/>
    </row>
    <row r="81" spans="1:31" ht="15" x14ac:dyDescent="0.25">
      <c r="A81" s="77">
        <v>79</v>
      </c>
      <c r="B81" s="66">
        <v>20104</v>
      </c>
      <c r="C81" s="66">
        <v>30009</v>
      </c>
      <c r="D81" s="66">
        <v>50113</v>
      </c>
      <c r="E81" s="133">
        <v>5.5727401318674402E-2</v>
      </c>
      <c r="F81" s="202">
        <v>3.3630882242960035E-2</v>
      </c>
      <c r="G81" s="75">
        <f t="shared" si="15"/>
        <v>1009.2291452289877</v>
      </c>
      <c r="H81" s="75">
        <f t="shared" si="16"/>
        <v>1120.3436761106302</v>
      </c>
      <c r="I81" s="75">
        <f t="shared" si="17"/>
        <v>2129.5728213396178</v>
      </c>
      <c r="J81" s="73">
        <f t="shared" si="18"/>
        <v>4.2495416784858575E-2</v>
      </c>
      <c r="K81" s="73">
        <f t="shared" si="19"/>
        <v>4.1605141959294101E-2</v>
      </c>
      <c r="L81" s="73">
        <f t="shared" si="27"/>
        <v>3.7879894322127017E-2</v>
      </c>
      <c r="M81" s="73">
        <f t="shared" si="26"/>
        <v>64938.788401851743</v>
      </c>
      <c r="N81" s="73">
        <f t="shared" si="20"/>
        <v>2459.8744420691146</v>
      </c>
      <c r="O81" s="73">
        <f t="shared" si="21"/>
        <v>9232.4893542245027</v>
      </c>
      <c r="P81" s="73">
        <f t="shared" si="22"/>
        <v>85358.356774521162</v>
      </c>
      <c r="Q81" s="73">
        <f t="shared" si="24"/>
        <v>63708.85118081719</v>
      </c>
      <c r="R81" s="73">
        <f>SUM(Q81:$Q$102)</f>
        <v>666122.90320835949</v>
      </c>
      <c r="S81" s="73">
        <f t="shared" si="23"/>
        <v>10.257704518388657</v>
      </c>
      <c r="T81" s="73">
        <f t="shared" si="30"/>
        <v>1</v>
      </c>
      <c r="U81" s="73">
        <f t="shared" si="28"/>
        <v>3.725247637167084E-3</v>
      </c>
      <c r="V81" s="73">
        <f t="shared" si="29"/>
        <v>0.96212010567787298</v>
      </c>
      <c r="W81" s="73">
        <f t="shared" si="13"/>
        <v>0.9583948580407059</v>
      </c>
      <c r="X81" s="73">
        <f t="shared" ref="X81:X102" si="31">LN(W81)</f>
        <v>-4.2495416784858492E-2</v>
      </c>
      <c r="Y81" s="84"/>
      <c r="Z81" s="84"/>
      <c r="AA81" s="73"/>
      <c r="AB81" s="73"/>
      <c r="AC81" s="73"/>
      <c r="AD81" s="73"/>
      <c r="AE81" s="85"/>
    </row>
    <row r="82" spans="1:31" ht="15" x14ac:dyDescent="0.25">
      <c r="A82" s="77">
        <v>80</v>
      </c>
      <c r="B82" s="66">
        <v>18572</v>
      </c>
      <c r="C82" s="66">
        <v>28500</v>
      </c>
      <c r="D82" s="66">
        <v>47072</v>
      </c>
      <c r="E82" s="133">
        <v>6.2189195563672799E-2</v>
      </c>
      <c r="F82" s="202">
        <v>3.856897469570169E-2</v>
      </c>
      <c r="G82" s="75">
        <f t="shared" si="15"/>
        <v>1099.2157788274981</v>
      </c>
      <c r="H82" s="75">
        <f t="shared" si="16"/>
        <v>1154.9777400085313</v>
      </c>
      <c r="I82" s="75">
        <f t="shared" si="17"/>
        <v>2254.1935188360294</v>
      </c>
      <c r="J82" s="73">
        <f t="shared" si="18"/>
        <v>4.7888203578263712E-2</v>
      </c>
      <c r="K82" s="73">
        <f t="shared" si="19"/>
        <v>4.6759650019099208E-2</v>
      </c>
      <c r="L82" s="73">
        <f t="shared" si="27"/>
        <v>4.2220806681549372E-2</v>
      </c>
      <c r="M82" s="73">
        <f t="shared" si="26"/>
        <v>62478.913959782629</v>
      </c>
      <c r="N82" s="73">
        <f t="shared" si="20"/>
        <v>2637.9101479691381</v>
      </c>
      <c r="O82" s="73">
        <f t="shared" si="21"/>
        <v>8666.1108616159163</v>
      </c>
      <c r="P82" s="73">
        <f t="shared" si="22"/>
        <v>76125.867420296665</v>
      </c>
      <c r="Q82" s="73">
        <f t="shared" si="24"/>
        <v>61159.958885798056</v>
      </c>
      <c r="R82" s="73">
        <f>SUM(Q82:$Q$102)</f>
        <v>602414.05202754226</v>
      </c>
      <c r="S82" s="73">
        <f t="shared" si="23"/>
        <v>9.641877776801838</v>
      </c>
      <c r="T82" s="73">
        <f t="shared" si="30"/>
        <v>1</v>
      </c>
      <c r="U82" s="73">
        <f t="shared" si="28"/>
        <v>4.538843337549836E-3</v>
      </c>
      <c r="V82" s="73">
        <f t="shared" si="29"/>
        <v>0.95777919331845063</v>
      </c>
      <c r="W82" s="73">
        <f t="shared" si="13"/>
        <v>0.95324034998090079</v>
      </c>
      <c r="X82" s="73">
        <f t="shared" si="31"/>
        <v>-4.7888203578263532E-2</v>
      </c>
      <c r="Y82" s="73"/>
      <c r="Z82" s="73"/>
      <c r="AA82" s="73"/>
      <c r="AB82" s="73"/>
      <c r="AC82" s="73"/>
      <c r="AD82" s="73"/>
      <c r="AE82" s="85"/>
    </row>
    <row r="83" spans="1:31" ht="15" x14ac:dyDescent="0.25">
      <c r="A83" s="77">
        <v>81</v>
      </c>
      <c r="B83" s="66">
        <v>17168</v>
      </c>
      <c r="C83" s="66">
        <v>27518</v>
      </c>
      <c r="D83" s="66">
        <v>44686</v>
      </c>
      <c r="E83" s="133">
        <v>6.9669540059079271E-2</v>
      </c>
      <c r="F83" s="202">
        <v>4.4445392938304934E-2</v>
      </c>
      <c r="G83" s="75">
        <f t="shared" si="15"/>
        <v>1223.0483228762753</v>
      </c>
      <c r="H83" s="75">
        <f t="shared" si="16"/>
        <v>1196.0866637342729</v>
      </c>
      <c r="I83" s="75">
        <f t="shared" si="17"/>
        <v>2419.1349866105484</v>
      </c>
      <c r="J83" s="73">
        <f t="shared" si="18"/>
        <v>5.4136306373596836E-2</v>
      </c>
      <c r="K83" s="73">
        <f t="shared" si="19"/>
        <v>5.2697025731894831E-2</v>
      </c>
      <c r="L83" s="73">
        <f t="shared" si="27"/>
        <v>4.7114938716337096E-2</v>
      </c>
      <c r="M83" s="73">
        <f t="shared" si="26"/>
        <v>59841.003811813491</v>
      </c>
      <c r="N83" s="73">
        <f t="shared" si="20"/>
        <v>2819.4052273176858</v>
      </c>
      <c r="O83" s="73">
        <f t="shared" si="21"/>
        <v>8097.7762636553716</v>
      </c>
      <c r="P83" s="73">
        <f t="shared" si="22"/>
        <v>67459.756558680732</v>
      </c>
      <c r="Q83" s="73">
        <f t="shared" si="24"/>
        <v>58431.301198154644</v>
      </c>
      <c r="R83" s="73">
        <f>SUM(Q83:$Q$102)</f>
        <v>541254.09314174426</v>
      </c>
      <c r="S83" s="73">
        <f t="shared" si="23"/>
        <v>9.0448698829295502</v>
      </c>
      <c r="T83" s="73">
        <f t="shared" si="30"/>
        <v>1</v>
      </c>
      <c r="U83" s="73">
        <f t="shared" si="28"/>
        <v>5.5820870155577351E-3</v>
      </c>
      <c r="V83" s="73">
        <f t="shared" si="29"/>
        <v>0.9528850612836629</v>
      </c>
      <c r="W83" s="73">
        <f t="shared" si="13"/>
        <v>0.94730297426810517</v>
      </c>
      <c r="X83" s="73">
        <f t="shared" si="31"/>
        <v>-5.4136306373596663E-2</v>
      </c>
      <c r="Y83" s="73"/>
      <c r="Z83" s="73"/>
      <c r="AA83" s="73"/>
      <c r="AB83" s="73"/>
      <c r="AC83" s="73"/>
      <c r="AD83" s="73"/>
      <c r="AE83" s="85"/>
    </row>
    <row r="84" spans="1:31" ht="15" x14ac:dyDescent="0.25">
      <c r="A84" s="77">
        <v>82</v>
      </c>
      <c r="B84" s="66">
        <v>15388</v>
      </c>
      <c r="C84" s="66">
        <v>25783</v>
      </c>
      <c r="D84" s="66">
        <v>41171</v>
      </c>
      <c r="E84" s="133">
        <v>7.82421469133079E-2</v>
      </c>
      <c r="F84" s="202">
        <v>5.1431256183786529E-2</v>
      </c>
      <c r="G84" s="75">
        <f t="shared" si="15"/>
        <v>1326.052078186568</v>
      </c>
      <c r="H84" s="75">
        <f t="shared" si="16"/>
        <v>1203.990156701982</v>
      </c>
      <c r="I84" s="75">
        <f t="shared" si="17"/>
        <v>2530.04223488855</v>
      </c>
      <c r="J84" s="73">
        <f t="shared" si="18"/>
        <v>6.1452047190705836E-2</v>
      </c>
      <c r="K84" s="73">
        <f t="shared" si="19"/>
        <v>5.9601960613920202E-2</v>
      </c>
      <c r="L84" s="73">
        <f t="shared" si="27"/>
        <v>5.262925974256305E-2</v>
      </c>
      <c r="M84" s="73">
        <f t="shared" si="26"/>
        <v>57021.598584495805</v>
      </c>
      <c r="N84" s="73">
        <f t="shared" si="20"/>
        <v>3001.0045228395975</v>
      </c>
      <c r="O84" s="73">
        <f t="shared" si="21"/>
        <v>7528.0488109801363</v>
      </c>
      <c r="P84" s="73">
        <f t="shared" si="22"/>
        <v>59361.98029502538</v>
      </c>
      <c r="Q84" s="73">
        <f t="shared" si="24"/>
        <v>55521.09632307601</v>
      </c>
      <c r="R84" s="73">
        <f>SUM(Q84:$Q$102)</f>
        <v>482822.79194358981</v>
      </c>
      <c r="S84" s="73">
        <f t="shared" si="23"/>
        <v>8.4673668211551956</v>
      </c>
      <c r="T84" s="73">
        <f t="shared" si="30"/>
        <v>1</v>
      </c>
      <c r="U84" s="73">
        <f t="shared" si="28"/>
        <v>6.9727008713571514E-3</v>
      </c>
      <c r="V84" s="73">
        <f t="shared" si="29"/>
        <v>0.94737074025743695</v>
      </c>
      <c r="W84" s="73">
        <f t="shared" si="13"/>
        <v>0.9403980393860798</v>
      </c>
      <c r="X84" s="73">
        <f t="shared" si="31"/>
        <v>-6.1452047190705829E-2</v>
      </c>
      <c r="Y84" s="73"/>
      <c r="Z84" s="73"/>
      <c r="AA84" s="73"/>
      <c r="AB84" s="73"/>
      <c r="AC84" s="73"/>
      <c r="AD84" s="73"/>
      <c r="AE84" s="85"/>
    </row>
    <row r="85" spans="1:31" ht="15" x14ac:dyDescent="0.25">
      <c r="A85" s="77">
        <v>83</v>
      </c>
      <c r="B85" s="66">
        <v>13288</v>
      </c>
      <c r="C85" s="66">
        <v>23115</v>
      </c>
      <c r="D85" s="66">
        <v>36403</v>
      </c>
      <c r="E85" s="133">
        <v>8.7938650209432437E-2</v>
      </c>
      <c r="F85" s="202">
        <v>5.9682930379027881E-2</v>
      </c>
      <c r="G85" s="75">
        <f t="shared" si="15"/>
        <v>1379.5709357112294</v>
      </c>
      <c r="H85" s="75">
        <f t="shared" si="16"/>
        <v>1168.5287839829382</v>
      </c>
      <c r="I85" s="75">
        <f t="shared" si="17"/>
        <v>2548.0997196941676</v>
      </c>
      <c r="J85" s="73">
        <f t="shared" si="18"/>
        <v>6.9996970570946559E-2</v>
      </c>
      <c r="K85" s="73">
        <f t="shared" si="19"/>
        <v>6.7603355468845994E-2</v>
      </c>
      <c r="L85" s="73">
        <f t="shared" si="27"/>
        <v>5.8837851877699299E-2</v>
      </c>
      <c r="M85" s="73">
        <f t="shared" si="26"/>
        <v>54020.594061656207</v>
      </c>
      <c r="N85" s="73">
        <f t="shared" si="20"/>
        <v>3178.4557117450531</v>
      </c>
      <c r="O85" s="73">
        <f t="shared" si="21"/>
        <v>6957.9055363437765</v>
      </c>
      <c r="P85" s="73">
        <f t="shared" si="22"/>
        <v>51833.931484045243</v>
      </c>
      <c r="Q85" s="73">
        <f t="shared" si="24"/>
        <v>52431.366205783677</v>
      </c>
      <c r="R85" s="73">
        <f>SUM(Q85:$Q$102)</f>
        <v>427301.69562051375</v>
      </c>
      <c r="S85" s="73">
        <f t="shared" si="23"/>
        <v>7.9099777231774704</v>
      </c>
      <c r="T85" s="73">
        <f t="shared" si="30"/>
        <v>1</v>
      </c>
      <c r="U85" s="73">
        <f t="shared" si="28"/>
        <v>8.765503591146695E-3</v>
      </c>
      <c r="V85" s="73">
        <f t="shared" si="29"/>
        <v>0.9411621481223007</v>
      </c>
      <c r="W85" s="73">
        <f t="shared" si="13"/>
        <v>0.93239664453115401</v>
      </c>
      <c r="X85" s="73">
        <f t="shared" si="31"/>
        <v>-6.9996970570946546E-2</v>
      </c>
      <c r="Y85" s="73"/>
      <c r="Z85" s="73"/>
      <c r="AA85" s="73"/>
      <c r="AB85" s="73"/>
      <c r="AC85" s="73"/>
      <c r="AD85" s="73"/>
      <c r="AE85" s="85"/>
    </row>
    <row r="86" spans="1:31" ht="15" x14ac:dyDescent="0.25">
      <c r="A86" s="77">
        <v>84</v>
      </c>
      <c r="B86" s="66">
        <v>10926</v>
      </c>
      <c r="C86" s="66">
        <v>19869</v>
      </c>
      <c r="D86" s="66">
        <v>30795</v>
      </c>
      <c r="E86" s="133">
        <v>9.8743674033651641E-2</v>
      </c>
      <c r="F86" s="202">
        <v>6.9318016215126524E-2</v>
      </c>
      <c r="G86" s="75">
        <f t="shared" si="15"/>
        <v>1377.2796641783489</v>
      </c>
      <c r="H86" s="75">
        <f t="shared" si="16"/>
        <v>1078.8733824916778</v>
      </c>
      <c r="I86" s="75">
        <f t="shared" si="17"/>
        <v>2456.1530466700269</v>
      </c>
      <c r="J86" s="73">
        <f t="shared" si="18"/>
        <v>7.9758176543920339E-2</v>
      </c>
      <c r="K86" s="73">
        <f t="shared" si="19"/>
        <v>7.6660395434672957E-2</v>
      </c>
      <c r="L86" s="73">
        <f t="shared" si="27"/>
        <v>6.5822379559007604E-2</v>
      </c>
      <c r="M86" s="73">
        <f t="shared" si="26"/>
        <v>50842.138349911154</v>
      </c>
      <c r="N86" s="73">
        <f t="shared" si="20"/>
        <v>3346.5505280594298</v>
      </c>
      <c r="O86" s="73">
        <f t="shared" si="21"/>
        <v>6388.7973863583975</v>
      </c>
      <c r="P86" s="73">
        <f t="shared" si="22"/>
        <v>44876.025947701462</v>
      </c>
      <c r="Q86" s="73">
        <f t="shared" si="24"/>
        <v>49168.863085881443</v>
      </c>
      <c r="R86" s="73">
        <f>SUM(Q86:$Q$102)</f>
        <v>374870.32941473008</v>
      </c>
      <c r="S86" s="73">
        <f t="shared" si="23"/>
        <v>7.3732211425640237</v>
      </c>
      <c r="T86" s="73">
        <f t="shared" si="30"/>
        <v>1</v>
      </c>
      <c r="U86" s="73">
        <f t="shared" si="28"/>
        <v>1.0838015875665352E-2</v>
      </c>
      <c r="V86" s="73">
        <f t="shared" si="29"/>
        <v>0.9341776204409924</v>
      </c>
      <c r="W86" s="73">
        <f t="shared" si="13"/>
        <v>0.92333960456532704</v>
      </c>
      <c r="X86" s="73">
        <f t="shared" si="31"/>
        <v>-7.9758176543920103E-2</v>
      </c>
      <c r="Y86" s="73"/>
      <c r="Z86" s="73"/>
      <c r="AA86" s="73"/>
      <c r="AB86" s="73"/>
      <c r="AC86" s="73"/>
      <c r="AD86" s="73"/>
      <c r="AE86" s="85"/>
    </row>
    <row r="87" spans="1:31" ht="15" x14ac:dyDescent="0.25">
      <c r="A87" s="77">
        <v>85</v>
      </c>
      <c r="B87" s="66">
        <v>9551</v>
      </c>
      <c r="C87" s="66">
        <v>17982</v>
      </c>
      <c r="D87" s="66">
        <v>27533</v>
      </c>
      <c r="E87" s="133">
        <v>0.11059390132057859</v>
      </c>
      <c r="F87" s="202">
        <v>8.0388920838118563E-2</v>
      </c>
      <c r="G87" s="75">
        <f t="shared" si="15"/>
        <v>1445.5535745110481</v>
      </c>
      <c r="H87" s="75">
        <f t="shared" si="16"/>
        <v>1056.2823515128462</v>
      </c>
      <c r="I87" s="75">
        <f t="shared" si="17"/>
        <v>2501.835926023894</v>
      </c>
      <c r="J87" s="73">
        <f t="shared" si="18"/>
        <v>9.0866811681396653E-2</v>
      </c>
      <c r="K87" s="73">
        <f t="shared" si="19"/>
        <v>8.6860677708535672E-2</v>
      </c>
      <c r="L87" s="73">
        <f t="shared" si="27"/>
        <v>7.3672500088201254E-2</v>
      </c>
      <c r="M87" s="73">
        <f t="shared" si="26"/>
        <v>47495.587821851725</v>
      </c>
      <c r="N87" s="73">
        <f t="shared" si="20"/>
        <v>3499.1186979945414</v>
      </c>
      <c r="O87" s="73">
        <f t="shared" si="21"/>
        <v>5822.7039413345556</v>
      </c>
      <c r="P87" s="73">
        <f t="shared" si="22"/>
        <v>38487.228561343072</v>
      </c>
      <c r="Q87" s="73">
        <f t="shared" si="24"/>
        <v>45746.02847285445</v>
      </c>
      <c r="R87" s="73">
        <f>SUM(Q87:$Q$102)</f>
        <v>325701.46632884862</v>
      </c>
      <c r="S87" s="73">
        <f t="shared" si="23"/>
        <v>6.8575099554615937</v>
      </c>
      <c r="T87" s="73">
        <f t="shared" si="30"/>
        <v>1</v>
      </c>
      <c r="U87" s="73">
        <f t="shared" si="28"/>
        <v>1.3188177620334418E-2</v>
      </c>
      <c r="V87" s="73">
        <f t="shared" si="29"/>
        <v>0.92632749991179875</v>
      </c>
      <c r="W87" s="73">
        <f t="shared" si="13"/>
        <v>0.91313932229146433</v>
      </c>
      <c r="X87" s="73">
        <f t="shared" si="31"/>
        <v>-9.0866811681396514E-2</v>
      </c>
      <c r="Y87" s="73"/>
      <c r="Z87" s="73"/>
      <c r="AA87" s="73"/>
      <c r="AB87" s="73"/>
      <c r="AC87" s="73"/>
      <c r="AD87" s="73"/>
      <c r="AE87" s="85"/>
    </row>
    <row r="88" spans="1:31" ht="15" x14ac:dyDescent="0.25">
      <c r="A88" s="77">
        <v>86</v>
      </c>
      <c r="B88" s="66">
        <v>7960</v>
      </c>
      <c r="C88" s="66">
        <v>15824</v>
      </c>
      <c r="D88" s="66">
        <v>23784</v>
      </c>
      <c r="E88" s="133">
        <v>0.12337956370991159</v>
      </c>
      <c r="F88" s="202">
        <v>9.2859717415796184E-2</v>
      </c>
      <c r="G88" s="75">
        <f t="shared" si="15"/>
        <v>1469.4121683875587</v>
      </c>
      <c r="H88" s="75">
        <f t="shared" si="16"/>
        <v>982.10132713089627</v>
      </c>
      <c r="I88" s="75">
        <f t="shared" si="17"/>
        <v>2451.5134955184549</v>
      </c>
      <c r="J88" s="73">
        <f t="shared" si="18"/>
        <v>0.10307406220646043</v>
      </c>
      <c r="K88" s="73">
        <f t="shared" si="19"/>
        <v>9.7939837558529752E-2</v>
      </c>
      <c r="L88" s="73">
        <f t="shared" si="27"/>
        <v>8.2486178763177098E-2</v>
      </c>
      <c r="M88" s="73">
        <f t="shared" si="26"/>
        <v>43996.469123857183</v>
      </c>
      <c r="N88" s="73">
        <f t="shared" si="20"/>
        <v>3629.1006170990877</v>
      </c>
      <c r="O88" s="73">
        <f t="shared" si="21"/>
        <v>5262.1763753200157</v>
      </c>
      <c r="P88" s="73">
        <f t="shared" si="22"/>
        <v>32664.524620008513</v>
      </c>
      <c r="Q88" s="73">
        <f t="shared" si="24"/>
        <v>42181.918815307639</v>
      </c>
      <c r="R88" s="73">
        <f>SUM(Q88:$Q$102)</f>
        <v>279955.43785599421</v>
      </c>
      <c r="S88" s="73">
        <f t="shared" si="23"/>
        <v>6.3631342112448692</v>
      </c>
      <c r="T88" s="73">
        <f>T87</f>
        <v>1</v>
      </c>
      <c r="U88" s="73"/>
      <c r="V88" s="73">
        <f t="shared" si="29"/>
        <v>0.9175138212368229</v>
      </c>
      <c r="W88" s="73">
        <f t="shared" si="13"/>
        <v>0.90206016244147025</v>
      </c>
      <c r="X88" s="73">
        <f t="shared" si="31"/>
        <v>-0.10307406220646018</v>
      </c>
      <c r="Y88" s="73"/>
      <c r="Z88" s="73"/>
      <c r="AA88" s="73"/>
      <c r="AB88" s="73"/>
      <c r="AC88" s="73"/>
      <c r="AD88" s="73"/>
      <c r="AE88" s="85"/>
    </row>
    <row r="89" spans="1:31" ht="15" x14ac:dyDescent="0.25">
      <c r="A89" s="77">
        <v>87</v>
      </c>
      <c r="B89" s="66">
        <v>5890</v>
      </c>
      <c r="C89" s="66">
        <v>12280</v>
      </c>
      <c r="D89" s="66">
        <v>18170</v>
      </c>
      <c r="E89" s="133">
        <v>0.1369458390808605</v>
      </c>
      <c r="F89" s="202">
        <v>0.10659382454716963</v>
      </c>
      <c r="G89" s="75">
        <f t="shared" si="15"/>
        <v>1308.9721654392431</v>
      </c>
      <c r="H89" s="75">
        <f t="shared" si="16"/>
        <v>806.61099218626839</v>
      </c>
      <c r="I89" s="75">
        <f t="shared" si="17"/>
        <v>2115.5831576255114</v>
      </c>
      <c r="J89" s="73">
        <f t="shared" si="18"/>
        <v>0.11643275496012721</v>
      </c>
      <c r="K89" s="73">
        <f t="shared" si="19"/>
        <v>0.10991005090160644</v>
      </c>
      <c r="L89" s="73">
        <f t="shared" si="27"/>
        <v>9.2369861643350593E-2</v>
      </c>
      <c r="M89" s="73">
        <f t="shared" si="26"/>
        <v>40367.368506758095</v>
      </c>
      <c r="N89" s="73">
        <f t="shared" si="20"/>
        <v>3728.72824387539</v>
      </c>
      <c r="O89" s="73">
        <f t="shared" si="21"/>
        <v>4710.3605406263441</v>
      </c>
      <c r="P89" s="73">
        <f t="shared" si="22"/>
        <v>27402.348244688492</v>
      </c>
      <c r="Q89" s="73">
        <f t="shared" si="24"/>
        <v>38503.0043848204</v>
      </c>
      <c r="R89" s="73">
        <f>SUM(Q89:$Q$102)</f>
        <v>237773.51904068651</v>
      </c>
      <c r="S89" s="73">
        <f t="shared" si="23"/>
        <v>5.8902407522769211</v>
      </c>
      <c r="T89" s="73">
        <f t="shared" ref="T89:T102" si="32">T88</f>
        <v>1</v>
      </c>
      <c r="U89" s="73"/>
      <c r="V89" s="73">
        <f t="shared" si="29"/>
        <v>0.90763013835664941</v>
      </c>
      <c r="W89" s="73">
        <f t="shared" si="13"/>
        <v>0.89008994909839356</v>
      </c>
      <c r="X89" s="73">
        <f t="shared" si="31"/>
        <v>-0.11643275496012692</v>
      </c>
      <c r="Y89" s="73"/>
      <c r="Z89" s="73"/>
      <c r="AA89" s="73"/>
      <c r="AB89" s="73"/>
      <c r="AC89" s="73"/>
      <c r="AD89" s="73"/>
      <c r="AE89" s="85"/>
    </row>
    <row r="90" spans="1:31" ht="15" x14ac:dyDescent="0.25">
      <c r="A90" s="77">
        <v>88</v>
      </c>
      <c r="B90" s="66">
        <v>4589</v>
      </c>
      <c r="C90" s="66">
        <v>10150</v>
      </c>
      <c r="D90" s="66">
        <v>14739</v>
      </c>
      <c r="E90" s="133">
        <v>0.1510922212827806</v>
      </c>
      <c r="F90" s="202">
        <v>0.12135924300616789</v>
      </c>
      <c r="G90" s="75">
        <f t="shared" si="15"/>
        <v>1231.7963165126041</v>
      </c>
      <c r="H90" s="75">
        <f t="shared" si="16"/>
        <v>693.36220346668017</v>
      </c>
      <c r="I90" s="75">
        <f t="shared" si="17"/>
        <v>1925.1585199792844</v>
      </c>
      <c r="J90" s="73">
        <f t="shared" si="18"/>
        <v>0.13061663070624088</v>
      </c>
      <c r="K90" s="73">
        <f t="shared" si="19"/>
        <v>0.12244586277884439</v>
      </c>
      <c r="L90" s="73">
        <f t="shared" si="27"/>
        <v>0.10343844645982458</v>
      </c>
      <c r="M90" s="73">
        <f t="shared" si="26"/>
        <v>36638.640262882705</v>
      </c>
      <c r="N90" s="73">
        <f t="shared" si="20"/>
        <v>3789.8440291929655</v>
      </c>
      <c r="O90" s="73">
        <f t="shared" si="21"/>
        <v>4170.9904284862341</v>
      </c>
      <c r="P90" s="73">
        <f t="shared" si="22"/>
        <v>22691.987704062147</v>
      </c>
      <c r="Q90" s="73">
        <f t="shared" si="24"/>
        <v>34743.718248286226</v>
      </c>
      <c r="R90" s="73">
        <f>SUM(Q90:$Q$102)</f>
        <v>199270.51465586611</v>
      </c>
      <c r="S90" s="73">
        <f t="shared" si="23"/>
        <v>5.4388075874567852</v>
      </c>
      <c r="T90" s="73">
        <f t="shared" si="32"/>
        <v>1</v>
      </c>
      <c r="U90" s="73"/>
      <c r="V90" s="73">
        <f t="shared" si="29"/>
        <v>0.89656155354017542</v>
      </c>
      <c r="W90" s="73">
        <f t="shared" si="13"/>
        <v>0.87755413722115561</v>
      </c>
      <c r="X90" s="73">
        <f t="shared" si="31"/>
        <v>-0.13061663070624072</v>
      </c>
      <c r="Y90" s="73"/>
      <c r="Z90" s="73"/>
      <c r="AA90" s="73"/>
      <c r="AB90" s="73"/>
      <c r="AC90" s="73"/>
      <c r="AD90" s="73"/>
      <c r="AE90" s="85"/>
    </row>
    <row r="91" spans="1:31" ht="15" x14ac:dyDescent="0.25">
      <c r="A91" s="77">
        <v>89</v>
      </c>
      <c r="B91" s="66">
        <v>3981</v>
      </c>
      <c r="C91" s="66">
        <v>9191</v>
      </c>
      <c r="D91" s="66">
        <v>13172</v>
      </c>
      <c r="E91" s="133">
        <v>0.16555438266089922</v>
      </c>
      <c r="F91" s="202">
        <v>0.13612014024790303</v>
      </c>
      <c r="G91" s="75">
        <f t="shared" si="15"/>
        <v>1251.0802090184768</v>
      </c>
      <c r="H91" s="75">
        <f t="shared" si="16"/>
        <v>659.07199737303984</v>
      </c>
      <c r="I91" s="75">
        <f t="shared" si="17"/>
        <v>1910.1522063915168</v>
      </c>
      <c r="J91" s="73">
        <f t="shared" si="18"/>
        <v>0.14501611041538998</v>
      </c>
      <c r="K91" s="73">
        <f t="shared" si="19"/>
        <v>0.13499164264546648</v>
      </c>
      <c r="L91" s="73">
        <f t="shared" si="27"/>
        <v>0.11581497755305237</v>
      </c>
      <c r="M91" s="73">
        <f t="shared" si="26"/>
        <v>32848.79623368974</v>
      </c>
      <c r="N91" s="73">
        <f t="shared" si="20"/>
        <v>3804.382598449567</v>
      </c>
      <c r="O91" s="73">
        <f t="shared" si="21"/>
        <v>3648.3411301120204</v>
      </c>
      <c r="P91" s="73">
        <f t="shared" si="22"/>
        <v>18520.997275575915</v>
      </c>
      <c r="Q91" s="73">
        <f t="shared" si="24"/>
        <v>30946.604934464958</v>
      </c>
      <c r="R91" s="73">
        <f>SUM(Q91:$Q$102)</f>
        <v>164526.79640757988</v>
      </c>
      <c r="S91" s="73">
        <f t="shared" si="23"/>
        <v>5.0086096073998938</v>
      </c>
      <c r="T91" s="73">
        <f t="shared" si="32"/>
        <v>1</v>
      </c>
      <c r="U91" s="73"/>
      <c r="V91" s="73">
        <f t="shared" si="29"/>
        <v>0.88418502244694763</v>
      </c>
      <c r="W91" s="73">
        <f t="shared" si="13"/>
        <v>0.86500835735453352</v>
      </c>
      <c r="X91" s="73">
        <f t="shared" si="31"/>
        <v>-0.14501611041538984</v>
      </c>
      <c r="Y91" s="73"/>
      <c r="Z91" s="73"/>
      <c r="AA91" s="73"/>
      <c r="AB91" s="73"/>
      <c r="AC91" s="73"/>
      <c r="AD91" s="73"/>
      <c r="AE91" s="85"/>
    </row>
    <row r="92" spans="1:31" ht="15" x14ac:dyDescent="0.25">
      <c r="A92" s="77">
        <v>90</v>
      </c>
      <c r="B92" s="66">
        <v>3067</v>
      </c>
      <c r="C92" s="66">
        <v>7224</v>
      </c>
      <c r="D92" s="66">
        <v>10291</v>
      </c>
      <c r="E92" s="133">
        <v>0.18088104204575739</v>
      </c>
      <c r="F92" s="202">
        <v>0.15190835245455098</v>
      </c>
      <c r="G92" s="75">
        <f t="shared" si="15"/>
        <v>1097.3859381316763</v>
      </c>
      <c r="H92" s="75">
        <f t="shared" si="16"/>
        <v>554.76215595433791</v>
      </c>
      <c r="I92" s="75">
        <f t="shared" si="17"/>
        <v>1652.1480940860142</v>
      </c>
      <c r="J92" s="73">
        <f t="shared" si="18"/>
        <v>0.16054300787931342</v>
      </c>
      <c r="K92" s="73">
        <f t="shared" si="19"/>
        <v>0.14831880621772342</v>
      </c>
      <c r="L92" s="73">
        <f t="shared" si="27"/>
        <v>0.12962997409855403</v>
      </c>
      <c r="M92" s="73">
        <f t="shared" si="26"/>
        <v>29044.413635240173</v>
      </c>
      <c r="N92" s="73">
        <f t="shared" si="20"/>
        <v>3765.0265872438722</v>
      </c>
      <c r="O92" s="73">
        <f t="shared" si="21"/>
        <v>3147.1303258753355</v>
      </c>
      <c r="P92" s="73">
        <f t="shared" si="22"/>
        <v>14872.65614546389</v>
      </c>
      <c r="Q92" s="73">
        <f t="shared" si="24"/>
        <v>27161.900341618239</v>
      </c>
      <c r="R92" s="73">
        <f>SUM(Q92:$Q$102)</f>
        <v>133580.19147311494</v>
      </c>
      <c r="S92" s="73">
        <f t="shared" si="23"/>
        <v>4.5991698490011661</v>
      </c>
      <c r="T92" s="73">
        <f t="shared" si="32"/>
        <v>1</v>
      </c>
      <c r="U92" s="73"/>
      <c r="V92" s="73">
        <f t="shared" si="29"/>
        <v>0.87037002590144597</v>
      </c>
      <c r="W92" s="73">
        <f t="shared" si="13"/>
        <v>0.85168119378227658</v>
      </c>
      <c r="X92" s="73">
        <f t="shared" si="31"/>
        <v>-0.16054300787931303</v>
      </c>
      <c r="Y92" s="73"/>
      <c r="Z92" s="73"/>
      <c r="AA92" s="73"/>
      <c r="AB92" s="73"/>
      <c r="AC92" s="73"/>
      <c r="AD92" s="73"/>
      <c r="AE92" s="85"/>
    </row>
    <row r="93" spans="1:31" ht="15" x14ac:dyDescent="0.25">
      <c r="A93" s="77">
        <v>91</v>
      </c>
      <c r="B93" s="66">
        <v>2408</v>
      </c>
      <c r="C93" s="66">
        <v>5935</v>
      </c>
      <c r="D93" s="66">
        <v>8343</v>
      </c>
      <c r="E93" s="133">
        <v>0.19644517675908046</v>
      </c>
      <c r="F93" s="202">
        <v>0.16773631631228622</v>
      </c>
      <c r="G93" s="75">
        <f t="shared" si="15"/>
        <v>995.5150373134187</v>
      </c>
      <c r="H93" s="75">
        <f t="shared" si="16"/>
        <v>473.03998563586578</v>
      </c>
      <c r="I93" s="75">
        <f t="shared" si="17"/>
        <v>1468.5550229492844</v>
      </c>
      <c r="J93" s="73">
        <f t="shared" si="18"/>
        <v>0.17602241675048358</v>
      </c>
      <c r="K93" s="73">
        <f t="shared" si="19"/>
        <v>0.16140081554230346</v>
      </c>
      <c r="L93" s="73">
        <f t="shared" si="27"/>
        <v>0.14502028264444167</v>
      </c>
      <c r="M93" s="73">
        <f t="shared" si="26"/>
        <v>25279.387047996301</v>
      </c>
      <c r="N93" s="73">
        <f t="shared" si="20"/>
        <v>3666.0238547786612</v>
      </c>
      <c r="O93" s="73">
        <f t="shared" si="21"/>
        <v>2672.3589299974074</v>
      </c>
      <c r="P93" s="73">
        <f t="shared" si="22"/>
        <v>11725.525819588556</v>
      </c>
      <c r="Q93" s="73">
        <f t="shared" si="24"/>
        <v>23446.375120606972</v>
      </c>
      <c r="R93" s="73">
        <f>SUM(Q93:$Q$102)</f>
        <v>106418.29113149669</v>
      </c>
      <c r="S93" s="73">
        <f t="shared" si="23"/>
        <v>4.2096863713288348</v>
      </c>
      <c r="T93" s="73">
        <f t="shared" si="32"/>
        <v>1</v>
      </c>
      <c r="U93" s="73"/>
      <c r="V93" s="73">
        <f t="shared" si="29"/>
        <v>0.85497971735555833</v>
      </c>
      <c r="W93" s="73">
        <f t="shared" si="13"/>
        <v>0.83859918445769654</v>
      </c>
      <c r="X93" s="73">
        <f t="shared" si="31"/>
        <v>-0.17602241675048313</v>
      </c>
      <c r="Y93" s="73"/>
      <c r="Z93" s="73"/>
      <c r="AA93" s="73"/>
      <c r="AB93" s="73"/>
      <c r="AC93" s="73"/>
      <c r="AD93" s="73"/>
      <c r="AE93" s="85"/>
    </row>
    <row r="94" spans="1:31" ht="15" x14ac:dyDescent="0.25">
      <c r="A94" s="77">
        <v>92</v>
      </c>
      <c r="B94" s="66">
        <v>1866</v>
      </c>
      <c r="C94" s="66">
        <v>4697</v>
      </c>
      <c r="D94" s="66">
        <v>6563</v>
      </c>
      <c r="E94" s="133">
        <v>0.21189252295377556</v>
      </c>
      <c r="F94" s="202">
        <v>0.18317361582667202</v>
      </c>
      <c r="G94" s="75">
        <f t="shared" si="15"/>
        <v>860.36647353787851</v>
      </c>
      <c r="H94" s="75">
        <f t="shared" si="16"/>
        <v>395.39144783174521</v>
      </c>
      <c r="I94" s="75">
        <f t="shared" si="17"/>
        <v>1255.7579213696238</v>
      </c>
      <c r="J94" s="73">
        <f t="shared" si="18"/>
        <v>0.19133900980795729</v>
      </c>
      <c r="K94" s="73">
        <f t="shared" si="19"/>
        <v>0.17414743143148792</v>
      </c>
      <c r="L94" s="73">
        <f t="shared" si="27"/>
        <v>0.16212732593759771</v>
      </c>
      <c r="M94" s="73">
        <f t="shared" si="26"/>
        <v>21613.363193217639</v>
      </c>
      <c r="N94" s="73">
        <f t="shared" si="20"/>
        <v>3504.1167790344734</v>
      </c>
      <c r="O94" s="73">
        <f t="shared" si="21"/>
        <v>2229.0855440407668</v>
      </c>
      <c r="P94" s="73">
        <f t="shared" si="22"/>
        <v>9053.1668895911498</v>
      </c>
      <c r="Q94" s="73">
        <f t="shared" si="24"/>
        <v>19861.304803700405</v>
      </c>
      <c r="R94" s="73">
        <f>SUM(Q94:$Q$102)</f>
        <v>82971.916010889705</v>
      </c>
      <c r="S94" s="73">
        <f t="shared" si="23"/>
        <v>3.838917398886196</v>
      </c>
      <c r="T94" s="73">
        <f t="shared" si="32"/>
        <v>1</v>
      </c>
      <c r="U94" s="73"/>
      <c r="V94" s="73">
        <f t="shared" si="29"/>
        <v>0.83787267406240229</v>
      </c>
      <c r="W94" s="73">
        <f t="shared" si="13"/>
        <v>0.82585256856851208</v>
      </c>
      <c r="X94" s="73">
        <f t="shared" si="31"/>
        <v>-0.1913390098079569</v>
      </c>
      <c r="Y94" s="73"/>
      <c r="Z94" s="73"/>
      <c r="AA94" s="73"/>
      <c r="AB94" s="73"/>
      <c r="AC94" s="73"/>
      <c r="AD94" s="73"/>
      <c r="AE94" s="85"/>
    </row>
    <row r="95" spans="1:31" x14ac:dyDescent="0.3">
      <c r="A95" s="77">
        <v>93</v>
      </c>
      <c r="B95" s="66">
        <v>1401</v>
      </c>
      <c r="C95" s="66">
        <v>3541</v>
      </c>
      <c r="D95" s="66">
        <v>4942</v>
      </c>
      <c r="E95" s="133">
        <v>0.22681120986047146</v>
      </c>
      <c r="F95" s="202">
        <v>0.19782294436756481</v>
      </c>
      <c r="G95" s="75">
        <f t="shared" si="15"/>
        <v>700.49104600554699</v>
      </c>
      <c r="H95" s="75">
        <f t="shared" si="16"/>
        <v>317.76250501452051</v>
      </c>
      <c r="I95" s="75">
        <f t="shared" si="17"/>
        <v>1018.2535510200676</v>
      </c>
      <c r="J95" s="73">
        <f t="shared" si="18"/>
        <v>0.20604078329017961</v>
      </c>
      <c r="K95" s="73">
        <f t="shared" si="19"/>
        <v>0.18620011383078117</v>
      </c>
      <c r="L95" s="73">
        <f t="shared" si="27"/>
        <v>0.18109460158198121</v>
      </c>
      <c r="M95" s="73">
        <f t="shared" si="26"/>
        <v>18109.246414183166</v>
      </c>
      <c r="N95" s="73">
        <f t="shared" si="20"/>
        <v>3279.4867643264224</v>
      </c>
      <c r="O95" s="73">
        <f t="shared" si="21"/>
        <v>1822.1364541456408</v>
      </c>
      <c r="P95" s="73">
        <f t="shared" si="22"/>
        <v>6824.081345550383</v>
      </c>
      <c r="Q95" s="73">
        <f t="shared" si="24"/>
        <v>16469.503032019955</v>
      </c>
      <c r="R95" s="73">
        <f>SUM(Q95:$Q$102)</f>
        <v>63110.611207189308</v>
      </c>
      <c r="S95" s="73">
        <f t="shared" si="23"/>
        <v>3.4849937851506101</v>
      </c>
      <c r="T95" s="73">
        <f t="shared" si="32"/>
        <v>1</v>
      </c>
      <c r="U95" s="73"/>
      <c r="V95" s="73">
        <f t="shared" si="29"/>
        <v>0.81890539841801879</v>
      </c>
      <c r="W95" s="73">
        <f t="shared" si="13"/>
        <v>0.81379988616921883</v>
      </c>
      <c r="X95" s="73">
        <f t="shared" si="31"/>
        <v>-0.20604078329017925</v>
      </c>
      <c r="Y95" s="73"/>
      <c r="Z95" s="73"/>
      <c r="AA95" s="73"/>
      <c r="AB95" s="73"/>
      <c r="AC95" s="73"/>
      <c r="AD95" s="73"/>
      <c r="AE95" s="85"/>
    </row>
    <row r="96" spans="1:31" x14ac:dyDescent="0.3">
      <c r="A96" s="77">
        <v>94</v>
      </c>
      <c r="B96" s="66">
        <v>940</v>
      </c>
      <c r="C96" s="66">
        <v>2486</v>
      </c>
      <c r="D96" s="66">
        <v>3426</v>
      </c>
      <c r="E96" s="133">
        <v>0.24079459720186533</v>
      </c>
      <c r="F96" s="202">
        <v>0.21137607804602859</v>
      </c>
      <c r="G96" s="75">
        <f t="shared" si="15"/>
        <v>525.48093002242706</v>
      </c>
      <c r="H96" s="75">
        <f t="shared" si="16"/>
        <v>226.3469213697534</v>
      </c>
      <c r="I96" s="75">
        <f t="shared" si="17"/>
        <v>751.82785139218049</v>
      </c>
      <c r="J96" s="73">
        <f t="shared" si="18"/>
        <v>0.21944770910454772</v>
      </c>
      <c r="K96" s="73">
        <f t="shared" si="19"/>
        <v>0.19703785579519983</v>
      </c>
      <c r="L96" s="73">
        <f t="shared" si="27"/>
        <v>0.20206426853869408</v>
      </c>
      <c r="M96" s="73">
        <f t="shared" si="26"/>
        <v>14829.759649856744</v>
      </c>
      <c r="N96" s="73">
        <f t="shared" si="20"/>
        <v>2996.5645362529431</v>
      </c>
      <c r="O96" s="73">
        <f t="shared" si="21"/>
        <v>1455.7632965406171</v>
      </c>
      <c r="P96" s="73">
        <f t="shared" si="22"/>
        <v>5001.9448914047425</v>
      </c>
      <c r="Q96" s="73">
        <f t="shared" si="24"/>
        <v>13331.477381730272</v>
      </c>
      <c r="R96" s="73">
        <f>SUM(Q96:$Q$102)</f>
        <v>46641.108175169349</v>
      </c>
      <c r="S96" s="73">
        <f t="shared" si="23"/>
        <v>3.145102097161764</v>
      </c>
      <c r="T96" s="73">
        <f t="shared" si="32"/>
        <v>1</v>
      </c>
      <c r="U96" s="73"/>
      <c r="V96" s="73">
        <f t="shared" si="29"/>
        <v>0.79793573146130592</v>
      </c>
      <c r="W96" s="73">
        <f t="shared" si="13"/>
        <v>0.80296214420480017</v>
      </c>
      <c r="X96" s="73">
        <f t="shared" si="31"/>
        <v>-0.2194477091045472</v>
      </c>
      <c r="Y96" s="73"/>
      <c r="Z96" s="73"/>
      <c r="AA96" s="73"/>
      <c r="AB96" s="73"/>
      <c r="AC96" s="73"/>
      <c r="AD96" s="73"/>
      <c r="AE96" s="85"/>
    </row>
    <row r="97" spans="1:31" x14ac:dyDescent="0.3">
      <c r="A97" s="77">
        <v>95</v>
      </c>
      <c r="B97" s="66">
        <v>632</v>
      </c>
      <c r="C97" s="66">
        <v>1664</v>
      </c>
      <c r="D97" s="66">
        <v>2296</v>
      </c>
      <c r="E97" s="133">
        <v>0.25352086681032554</v>
      </c>
      <c r="F97" s="202">
        <v>0.22365973401598191</v>
      </c>
      <c r="G97" s="75">
        <f t="shared" si="15"/>
        <v>372.16979740259387</v>
      </c>
      <c r="H97" s="75">
        <f t="shared" si="16"/>
        <v>160.22518782412575</v>
      </c>
      <c r="I97" s="75">
        <f t="shared" si="17"/>
        <v>532.39498522671965</v>
      </c>
      <c r="J97" s="73">
        <f t="shared" si="18"/>
        <v>0.23187934896634133</v>
      </c>
      <c r="K97" s="73">
        <f t="shared" si="19"/>
        <v>0.20695820115234298</v>
      </c>
      <c r="L97" s="73">
        <f t="shared" si="27"/>
        <v>0.2251726502790673</v>
      </c>
      <c r="M97" s="73">
        <f t="shared" si="26"/>
        <v>11833.195113603801</v>
      </c>
      <c r="N97" s="73">
        <f t="shared" si="20"/>
        <v>2664.5119049994773</v>
      </c>
      <c r="O97" s="73">
        <f t="shared" si="21"/>
        <v>1133.2737081557652</v>
      </c>
      <c r="P97" s="73">
        <f t="shared" si="22"/>
        <v>3546.1815948641256</v>
      </c>
      <c r="Q97" s="73">
        <f t="shared" si="24"/>
        <v>10500.939161104063</v>
      </c>
      <c r="R97" s="73">
        <f>SUM(Q97:$Q$102)</f>
        <v>33309.630793439079</v>
      </c>
      <c r="S97" s="73">
        <f t="shared" si="23"/>
        <v>2.8149312568289622</v>
      </c>
      <c r="T97" s="73">
        <f t="shared" si="32"/>
        <v>1</v>
      </c>
      <c r="U97" s="73"/>
      <c r="V97" s="73">
        <f t="shared" si="29"/>
        <v>0.7748273497209327</v>
      </c>
      <c r="W97" s="73">
        <f t="shared" si="13"/>
        <v>0.79304179884765702</v>
      </c>
      <c r="X97" s="73">
        <f t="shared" si="31"/>
        <v>-0.23187934896634088</v>
      </c>
      <c r="Y97" s="73"/>
      <c r="Z97" s="73"/>
      <c r="AA97" s="73"/>
      <c r="AB97" s="73"/>
      <c r="AC97" s="73"/>
      <c r="AD97" s="73"/>
      <c r="AE97" s="85"/>
    </row>
    <row r="98" spans="1:31" x14ac:dyDescent="0.3">
      <c r="A98" s="77">
        <v>96</v>
      </c>
      <c r="B98" s="66">
        <v>410</v>
      </c>
      <c r="C98" s="66">
        <v>1070</v>
      </c>
      <c r="D98" s="66">
        <v>1480</v>
      </c>
      <c r="E98" s="133">
        <v>0.26482510891119887</v>
      </c>
      <c r="F98" s="202">
        <v>0.23465882943430183</v>
      </c>
      <c r="G98" s="75">
        <f t="shared" si="15"/>
        <v>251.08494749470296</v>
      </c>
      <c r="H98" s="75">
        <f t="shared" si="16"/>
        <v>108.57829465359154</v>
      </c>
      <c r="I98" s="75">
        <f t="shared" si="17"/>
        <v>359.6632421482945</v>
      </c>
      <c r="J98" s="73">
        <f t="shared" si="18"/>
        <v>0.24301570415425305</v>
      </c>
      <c r="K98" s="73">
        <f t="shared" si="19"/>
        <v>0.21574080245256355</v>
      </c>
      <c r="L98" s="73">
        <f t="shared" si="27"/>
        <v>0.25054448543670538</v>
      </c>
      <c r="M98" s="73">
        <f t="shared" si="26"/>
        <v>9168.6832086043232</v>
      </c>
      <c r="N98" s="73">
        <f t="shared" si="20"/>
        <v>2297.163016631931</v>
      </c>
      <c r="O98" s="73">
        <f t="shared" si="21"/>
        <v>856.67459882804405</v>
      </c>
      <c r="P98" s="73">
        <f t="shared" si="22"/>
        <v>2412.9078867083599</v>
      </c>
      <c r="Q98" s="73">
        <f t="shared" si="24"/>
        <v>8020.1017002883582</v>
      </c>
      <c r="R98" s="73">
        <f>SUM(Q98:$Q$102)</f>
        <v>22808.691632335016</v>
      </c>
      <c r="S98" s="73">
        <f t="shared" si="23"/>
        <v>2.4876736509917006</v>
      </c>
      <c r="T98" s="73">
        <f t="shared" si="32"/>
        <v>1</v>
      </c>
      <c r="U98" s="73"/>
      <c r="V98" s="73">
        <f t="shared" si="29"/>
        <v>0.74945551456329462</v>
      </c>
      <c r="W98" s="73">
        <f t="shared" si="13"/>
        <v>0.78425919754743645</v>
      </c>
      <c r="X98" s="73">
        <f t="shared" si="31"/>
        <v>-0.24301570415425261</v>
      </c>
      <c r="Y98" s="73"/>
      <c r="Z98" s="73"/>
      <c r="AA98" s="73"/>
      <c r="AB98" s="73"/>
      <c r="AC98" s="73"/>
      <c r="AD98" s="73"/>
      <c r="AE98" s="85"/>
    </row>
    <row r="99" spans="1:31" x14ac:dyDescent="0.3">
      <c r="A99" s="77">
        <v>97</v>
      </c>
      <c r="B99" s="66">
        <v>260</v>
      </c>
      <c r="C99" s="66">
        <v>658</v>
      </c>
      <c r="D99" s="66">
        <v>918</v>
      </c>
      <c r="E99" s="133">
        <v>0.27473767430620971</v>
      </c>
      <c r="F99" s="202">
        <v>0.24450935979107533</v>
      </c>
      <c r="G99" s="75">
        <f t="shared" si="15"/>
        <v>160.88715874252756</v>
      </c>
      <c r="H99" s="75">
        <f t="shared" si="16"/>
        <v>71.431795319614523</v>
      </c>
      <c r="I99" s="75">
        <f t="shared" si="17"/>
        <v>232.3189540621421</v>
      </c>
      <c r="J99" s="73">
        <f t="shared" si="18"/>
        <v>0.25307075605897833</v>
      </c>
      <c r="K99" s="73">
        <f t="shared" si="19"/>
        <v>0.2235870560398866</v>
      </c>
      <c r="L99" s="73">
        <f t="shared" si="27"/>
        <v>0.27828577671897581</v>
      </c>
      <c r="M99" s="73">
        <f t="shared" si="26"/>
        <v>6871.5201919723922</v>
      </c>
      <c r="N99" s="73">
        <f t="shared" si="20"/>
        <v>1912.2463338631633</v>
      </c>
      <c r="O99" s="73">
        <f t="shared" si="21"/>
        <v>626.38000222241544</v>
      </c>
      <c r="P99" s="73">
        <f t="shared" si="22"/>
        <v>1556.2332878803159</v>
      </c>
      <c r="Q99" s="73">
        <f t="shared" si="24"/>
        <v>5915.3970250408111</v>
      </c>
      <c r="R99" s="73">
        <f>SUM(Q99:$Q$102)</f>
        <v>14788.589932046654</v>
      </c>
      <c r="S99" s="73">
        <f t="shared" si="23"/>
        <v>2.1521569491017907</v>
      </c>
      <c r="T99" s="73">
        <f t="shared" si="32"/>
        <v>1</v>
      </c>
      <c r="U99" s="73"/>
      <c r="V99" s="73">
        <f t="shared" si="29"/>
        <v>0.72171422328102419</v>
      </c>
      <c r="W99" s="73">
        <f t="shared" si="13"/>
        <v>0.7764129439601134</v>
      </c>
      <c r="X99" s="73">
        <f t="shared" si="31"/>
        <v>-0.25307075605897783</v>
      </c>
      <c r="Y99" s="73"/>
      <c r="Z99" s="73"/>
      <c r="AA99" s="73"/>
      <c r="AB99" s="73"/>
      <c r="AC99" s="73"/>
      <c r="AD99" s="73"/>
      <c r="AE99" s="85"/>
    </row>
    <row r="100" spans="1:31" x14ac:dyDescent="0.3">
      <c r="A100" s="77">
        <v>98</v>
      </c>
      <c r="B100" s="66">
        <v>167</v>
      </c>
      <c r="C100" s="66">
        <v>390</v>
      </c>
      <c r="D100" s="66">
        <v>557</v>
      </c>
      <c r="E100" s="133">
        <v>0.28347119448326508</v>
      </c>
      <c r="F100" s="202">
        <v>0.25346006109942337</v>
      </c>
      <c r="G100" s="75">
        <f t="shared" si="15"/>
        <v>98.849423828775116</v>
      </c>
      <c r="H100" s="75">
        <f t="shared" si="16"/>
        <v>47.339689478705267</v>
      </c>
      <c r="I100" s="75">
        <f t="shared" si="17"/>
        <v>146.1891133074804</v>
      </c>
      <c r="J100" s="73">
        <f t="shared" si="18"/>
        <v>0.26245801311935441</v>
      </c>
      <c r="K100" s="73">
        <f t="shared" si="19"/>
        <v>0.23084134173661186</v>
      </c>
      <c r="L100" s="73">
        <f t="shared" si="27"/>
        <v>0.30847513520408287</v>
      </c>
      <c r="M100" s="73">
        <f t="shared" si="26"/>
        <v>4959.273858109229</v>
      </c>
      <c r="N100" s="73">
        <f t="shared" si="20"/>
        <v>1529.8126738943183</v>
      </c>
      <c r="O100" s="73">
        <f t="shared" si="21"/>
        <v>441.04132369045539</v>
      </c>
      <c r="P100" s="73">
        <f t="shared" si="22"/>
        <v>929.85328565790064</v>
      </c>
      <c r="Q100" s="73">
        <f t="shared" si="24"/>
        <v>4194.3675211620703</v>
      </c>
      <c r="R100" s="73">
        <f>SUM(Q100:$Q$102)</f>
        <v>8873.192907005845</v>
      </c>
      <c r="S100" s="73">
        <f t="shared" si="23"/>
        <v>1.7892121227579949</v>
      </c>
      <c r="T100" s="73">
        <f t="shared" si="32"/>
        <v>1</v>
      </c>
      <c r="U100" s="73"/>
      <c r="V100" s="73">
        <f t="shared" si="29"/>
        <v>0.69152486479591713</v>
      </c>
      <c r="W100" s="73">
        <f t="shared" si="13"/>
        <v>0.76915865826338814</v>
      </c>
      <c r="X100" s="73">
        <f t="shared" si="31"/>
        <v>-0.26245801311935402</v>
      </c>
      <c r="Y100" s="73"/>
      <c r="Z100" s="73"/>
      <c r="AA100" s="73"/>
      <c r="AB100" s="73"/>
      <c r="AC100" s="73"/>
      <c r="AD100" s="73"/>
      <c r="AE100" s="85"/>
    </row>
    <row r="101" spans="1:31" x14ac:dyDescent="0.3">
      <c r="A101" s="77">
        <v>99</v>
      </c>
      <c r="B101" s="66">
        <v>99</v>
      </c>
      <c r="C101" s="66">
        <v>208</v>
      </c>
      <c r="D101" s="66">
        <v>307</v>
      </c>
      <c r="E101" s="133">
        <v>0.29135362036776441</v>
      </c>
      <c r="F101" s="202">
        <v>0.26180805174596522</v>
      </c>
      <c r="G101" s="75">
        <f t="shared" si="15"/>
        <v>54.456074763160764</v>
      </c>
      <c r="H101" s="75">
        <f t="shared" si="16"/>
        <v>28.844008416408677</v>
      </c>
      <c r="I101" s="75">
        <f t="shared" si="17"/>
        <v>83.300083179569441</v>
      </c>
      <c r="J101" s="73">
        <f t="shared" si="18"/>
        <v>0.27133577582921642</v>
      </c>
      <c r="K101" s="73">
        <f t="shared" si="19"/>
        <v>0.23763952879544625</v>
      </c>
      <c r="L101" s="73">
        <f t="shared" si="27"/>
        <v>0.34115360037628595</v>
      </c>
      <c r="M101" s="73">
        <f t="shared" si="26"/>
        <v>3429.4611842149106</v>
      </c>
      <c r="N101" s="73">
        <f t="shared" si="20"/>
        <v>1169.9730303456381</v>
      </c>
      <c r="O101" s="73">
        <f t="shared" si="21"/>
        <v>297.55223583849221</v>
      </c>
      <c r="P101" s="73">
        <f t="shared" si="22"/>
        <v>488.8119619674452</v>
      </c>
      <c r="Q101" s="73">
        <f t="shared" si="24"/>
        <v>2844.4746690420916</v>
      </c>
      <c r="R101" s="73">
        <f>SUM(Q101:$Q$102)</f>
        <v>4678.8253858437738</v>
      </c>
      <c r="S101" s="73">
        <f t="shared" si="23"/>
        <v>1.3643033510276845</v>
      </c>
      <c r="T101" s="73">
        <f t="shared" si="32"/>
        <v>1</v>
      </c>
      <c r="U101" s="73"/>
      <c r="V101" s="73">
        <f t="shared" si="29"/>
        <v>0.65884639962371405</v>
      </c>
      <c r="W101" s="73">
        <f t="shared" si="13"/>
        <v>0.76236047120455375</v>
      </c>
      <c r="X101" s="73">
        <f t="shared" si="31"/>
        <v>-0.27133577582921586</v>
      </c>
      <c r="Y101" s="73"/>
      <c r="Z101" s="73"/>
      <c r="AA101" s="73"/>
      <c r="AB101" s="73"/>
      <c r="AC101" s="73"/>
      <c r="AD101" s="73"/>
      <c r="AE101" s="85"/>
    </row>
    <row r="102" spans="1:31" x14ac:dyDescent="0.3">
      <c r="A102" s="77">
        <v>100</v>
      </c>
      <c r="B102" s="66">
        <v>116</v>
      </c>
      <c r="C102" s="66">
        <v>191</v>
      </c>
      <c r="D102" s="66">
        <v>307</v>
      </c>
      <c r="E102" s="134">
        <v>0.30357855178119925</v>
      </c>
      <c r="F102" s="203">
        <v>0.26981629708995836</v>
      </c>
      <c r="G102" s="75">
        <f t="shared" si="15"/>
        <v>51.534912744182044</v>
      </c>
      <c r="H102" s="75">
        <f t="shared" si="16"/>
        <v>35.215112006619115</v>
      </c>
      <c r="I102" s="75">
        <f t="shared" si="17"/>
        <v>86.75002475080116</v>
      </c>
      <c r="J102" s="73">
        <f t="shared" si="18"/>
        <v>0.28257337052378229</v>
      </c>
      <c r="K102" s="73">
        <f t="shared" si="19"/>
        <v>0.2461586698030257</v>
      </c>
      <c r="L102" s="73">
        <f t="shared" si="27"/>
        <v>0.37631304801449061</v>
      </c>
      <c r="M102" s="73">
        <f t="shared" si="26"/>
        <v>2259.4881538692725</v>
      </c>
      <c r="N102" s="73">
        <f t="shared" si="20"/>
        <v>2259.4881538692725</v>
      </c>
      <c r="O102" s="73">
        <f t="shared" si="21"/>
        <v>191.25972612895299</v>
      </c>
      <c r="P102" s="73">
        <f t="shared" si="22"/>
        <v>191.25972612895299</v>
      </c>
      <c r="Q102">
        <f>M102-0.5*(M102*L102)</f>
        <v>1834.3507168016824</v>
      </c>
      <c r="R102">
        <f>M102-0.5*(M102*L102)</f>
        <v>1834.3507168016824</v>
      </c>
      <c r="S102" s="73">
        <f t="shared" si="23"/>
        <v>0.81184347599275475</v>
      </c>
      <c r="T102" s="73">
        <f t="shared" si="32"/>
        <v>1</v>
      </c>
      <c r="U102" s="73"/>
      <c r="V102" s="73">
        <f t="shared" si="29"/>
        <v>0.62368695198550939</v>
      </c>
      <c r="W102" s="73">
        <f t="shared" si="13"/>
        <v>0.7538413301969743</v>
      </c>
      <c r="X102" s="73">
        <f t="shared" si="31"/>
        <v>-0.28257337052378179</v>
      </c>
      <c r="Y102" s="73"/>
      <c r="Z102" s="73"/>
      <c r="AA102" s="73"/>
      <c r="AB102" s="73"/>
      <c r="AC102" s="73"/>
      <c r="AD102" s="73"/>
      <c r="AE102" s="85"/>
    </row>
    <row r="103" spans="1:31" x14ac:dyDescent="0.3">
      <c r="A103" s="77" t="s">
        <v>9</v>
      </c>
      <c r="B103" s="66">
        <v>2737788</v>
      </c>
      <c r="C103" s="66">
        <v>2817475</v>
      </c>
      <c r="D103" s="66">
        <v>5555263</v>
      </c>
      <c r="T103" s="73"/>
      <c r="U103" s="73"/>
      <c r="V103" s="73">
        <f t="shared" si="29"/>
        <v>0.58611651008425325</v>
      </c>
      <c r="W103" s="73"/>
      <c r="X103" s="73"/>
      <c r="Y103" s="73"/>
      <c r="Z103" s="73"/>
      <c r="AA103" s="73"/>
      <c r="AB103" s="73"/>
      <c r="AC103" s="73"/>
      <c r="AD103" s="73"/>
      <c r="AE103" s="85"/>
    </row>
  </sheetData>
  <pageMargins left="0.7" right="0.7" top="0.75" bottom="0.75" header="0.3" footer="0.3"/>
  <legacy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03"/>
  <sheetViews>
    <sheetView topLeftCell="A85" workbookViewId="0">
      <selection activeCell="R102" sqref="R102"/>
    </sheetView>
  </sheetViews>
  <sheetFormatPr defaultRowHeight="14.4" x14ac:dyDescent="0.3"/>
  <cols>
    <col min="1" max="1" width="9.109375" style="73"/>
  </cols>
  <sheetData>
    <row r="1" spans="1:23" ht="72" x14ac:dyDescent="0.3">
      <c r="A1" s="79" t="s">
        <v>0</v>
      </c>
      <c r="B1" s="79" t="s">
        <v>1</v>
      </c>
      <c r="C1" s="79" t="s">
        <v>2</v>
      </c>
      <c r="D1" s="80" t="s">
        <v>3</v>
      </c>
      <c r="E1" s="81" t="s">
        <v>5</v>
      </c>
      <c r="F1" s="81" t="s">
        <v>4</v>
      </c>
      <c r="G1" s="7" t="s">
        <v>6</v>
      </c>
      <c r="H1" s="7" t="s">
        <v>7</v>
      </c>
      <c r="I1" s="86" t="s">
        <v>8</v>
      </c>
      <c r="J1" s="82" t="s">
        <v>10</v>
      </c>
      <c r="K1" s="7" t="s">
        <v>13</v>
      </c>
      <c r="L1" s="83" t="s">
        <v>14</v>
      </c>
      <c r="M1" s="79" t="s">
        <v>15</v>
      </c>
      <c r="N1" s="79" t="s">
        <v>16</v>
      </c>
      <c r="O1" s="79" t="s">
        <v>17</v>
      </c>
      <c r="P1" s="79" t="s">
        <v>18</v>
      </c>
      <c r="Q1" s="79" t="s">
        <v>19</v>
      </c>
      <c r="R1" s="79" t="s">
        <v>20</v>
      </c>
      <c r="S1" s="79" t="s">
        <v>21</v>
      </c>
    </row>
    <row r="2" spans="1:23" ht="28.8" x14ac:dyDescent="0.3">
      <c r="A2" s="77">
        <v>0</v>
      </c>
      <c r="B2" s="67">
        <v>23094</v>
      </c>
      <c r="C2" s="67">
        <v>22036</v>
      </c>
      <c r="D2" s="67">
        <v>45130</v>
      </c>
      <c r="E2" s="135">
        <v>4.2601688634292308E-3</v>
      </c>
      <c r="F2" s="204">
        <v>3.0576547388143382E-3</v>
      </c>
      <c r="G2" s="75">
        <f>C2*F2</f>
        <v>67.378479824512752</v>
      </c>
      <c r="H2" s="75">
        <f>B2*E2</f>
        <v>98.384339732034661</v>
      </c>
      <c r="I2" s="13">
        <f>G2+H2</f>
        <v>165.76281955654741</v>
      </c>
      <c r="J2">
        <f>I2/D2</f>
        <v>3.6730073023830581E-3</v>
      </c>
      <c r="K2">
        <f>1-($W$2^((-1)*J2))</f>
        <v>3.6662700622297484E-3</v>
      </c>
      <c r="M2">
        <v>100000</v>
      </c>
      <c r="N2">
        <f>M2-M3</f>
        <v>366.62700622297416</v>
      </c>
      <c r="O2">
        <f>M2*$W$3^A2</f>
        <v>100000</v>
      </c>
      <c r="P2">
        <f>SUM(O2:O102)</f>
        <v>3502535.6614905531</v>
      </c>
      <c r="Q2">
        <f>M2-(I2/D2)*M2*K2</f>
        <v>99998.65337632889</v>
      </c>
      <c r="R2">
        <f>SUM(Q2:$Q$102)</f>
        <v>8098314.9555404875</v>
      </c>
      <c r="S2">
        <f>R2/M2</f>
        <v>80.983149555404879</v>
      </c>
      <c r="V2" s="76" t="s">
        <v>11</v>
      </c>
      <c r="W2" s="73">
        <v>2.7182818284590402</v>
      </c>
    </row>
    <row r="3" spans="1:23" x14ac:dyDescent="0.3">
      <c r="A3" s="77">
        <v>1</v>
      </c>
      <c r="B3" s="67">
        <v>23177</v>
      </c>
      <c r="C3" s="67">
        <v>22193</v>
      </c>
      <c r="D3" s="67">
        <v>45370</v>
      </c>
      <c r="E3" s="136">
        <v>6.0161414159547503E-4</v>
      </c>
      <c r="F3" s="205">
        <v>4.6447077395027987E-4</v>
      </c>
      <c r="G3" s="75">
        <f t="shared" ref="G3:G66" si="0">C3*F3</f>
        <v>10.30799988627856</v>
      </c>
      <c r="H3" s="75">
        <f t="shared" ref="H3:H66" si="1">B3*E3</f>
        <v>13.943610959758324</v>
      </c>
      <c r="I3" s="75">
        <f t="shared" ref="I3:I66" si="2">G3+H3</f>
        <v>24.251610846036883</v>
      </c>
      <c r="J3" s="73">
        <f t="shared" ref="J3:J66" si="3">I3/D3</f>
        <v>5.3452966378745605E-4</v>
      </c>
      <c r="K3" s="73">
        <f t="shared" ref="K3:K66" si="4">1-($W$2^((-1)*J3))</f>
        <v>5.3438682825768247E-4</v>
      </c>
      <c r="M3">
        <f>M2*(1-K2)</f>
        <v>99633.372993777026</v>
      </c>
      <c r="N3" s="73">
        <f t="shared" ref="N3:N66" si="5">M3-M4</f>
        <v>53.242762182751903</v>
      </c>
      <c r="O3" s="73">
        <f t="shared" ref="O3:O66" si="6">M3*$W$3^A3</f>
        <v>97203.290725636136</v>
      </c>
      <c r="P3" s="73">
        <f t="shared" ref="P3:P66" si="7">SUM(O3:O103)</f>
        <v>3402535.6614905531</v>
      </c>
      <c r="Q3">
        <f>AVERAGEA(M3:M4)</f>
        <v>99606.75161268565</v>
      </c>
      <c r="R3" s="73">
        <f>SUM(Q3:$Q$102)</f>
        <v>7998316.3021641579</v>
      </c>
      <c r="S3" s="73">
        <f t="shared" ref="S3:S66" si="8">R3/M3</f>
        <v>80.277481950387468</v>
      </c>
      <c r="V3" s="78" t="s">
        <v>12</v>
      </c>
      <c r="W3" s="73">
        <f>1/1.025</f>
        <v>0.97560975609756106</v>
      </c>
    </row>
    <row r="4" spans="1:23" ht="15" x14ac:dyDescent="0.25">
      <c r="A4" s="77">
        <v>2</v>
      </c>
      <c r="B4" s="67">
        <v>23276</v>
      </c>
      <c r="C4" s="67">
        <v>22308</v>
      </c>
      <c r="D4" s="67">
        <v>45584</v>
      </c>
      <c r="E4" s="136">
        <v>1.9833436514488984E-4</v>
      </c>
      <c r="F4" s="205">
        <v>1.6684625489078034E-4</v>
      </c>
      <c r="G4" s="75">
        <f t="shared" si="0"/>
        <v>3.7220062541035279</v>
      </c>
      <c r="H4" s="75">
        <f t="shared" si="1"/>
        <v>4.6164306831124557</v>
      </c>
      <c r="I4" s="75">
        <f t="shared" si="2"/>
        <v>8.3384369372159846</v>
      </c>
      <c r="J4" s="73">
        <f t="shared" si="3"/>
        <v>1.829246432348189E-4</v>
      </c>
      <c r="K4" s="73">
        <f t="shared" si="4"/>
        <v>1.8290791354247382E-4</v>
      </c>
      <c r="M4" s="73">
        <f t="shared" ref="M4:M8" si="9">M3*(1-K3)</f>
        <v>99580.130231594274</v>
      </c>
      <c r="N4" s="73">
        <f t="shared" si="5"/>
        <v>18.213993850949919</v>
      </c>
      <c r="O4" s="73">
        <f t="shared" si="6"/>
        <v>94781.801529179575</v>
      </c>
      <c r="P4" s="73">
        <f t="shared" si="7"/>
        <v>3305332.3707649168</v>
      </c>
      <c r="Q4" s="73">
        <f t="shared" ref="Q4:Q67" si="10">AVERAGEA(M4:M5)</f>
        <v>99571.023234668799</v>
      </c>
      <c r="R4" s="73">
        <f>SUM(Q4:$Q$102)</f>
        <v>7898709.5505514722</v>
      </c>
      <c r="S4" s="73">
        <f t="shared" si="8"/>
        <v>79.320136780112492</v>
      </c>
    </row>
    <row r="5" spans="1:23" ht="15" x14ac:dyDescent="0.25">
      <c r="A5" s="77">
        <v>3</v>
      </c>
      <c r="B5" s="67">
        <v>23436</v>
      </c>
      <c r="C5" s="67">
        <v>22468</v>
      </c>
      <c r="D5" s="67">
        <v>45904</v>
      </c>
      <c r="E5" s="136">
        <v>1.4421889847888967E-4</v>
      </c>
      <c r="F5" s="205">
        <v>1.5353879404798008E-4</v>
      </c>
      <c r="G5" s="75">
        <f t="shared" si="0"/>
        <v>3.4497096246700165</v>
      </c>
      <c r="H5" s="75">
        <f t="shared" si="1"/>
        <v>3.3799141047512582</v>
      </c>
      <c r="I5" s="75">
        <f t="shared" si="2"/>
        <v>6.8296237294212752</v>
      </c>
      <c r="J5" s="73">
        <f t="shared" si="3"/>
        <v>1.4878057967543734E-4</v>
      </c>
      <c r="K5" s="73">
        <f t="shared" si="4"/>
        <v>1.487695123937316E-4</v>
      </c>
      <c r="M5" s="73">
        <f t="shared" si="9"/>
        <v>99561.916237743324</v>
      </c>
      <c r="N5" s="73">
        <f t="shared" si="5"/>
        <v>14.811777731680195</v>
      </c>
      <c r="O5" s="73">
        <f t="shared" si="6"/>
        <v>92453.136768409837</v>
      </c>
      <c r="P5" s="73">
        <f t="shared" si="7"/>
        <v>3210550.569235737</v>
      </c>
      <c r="Q5" s="73">
        <f t="shared" si="10"/>
        <v>99554.510348877491</v>
      </c>
      <c r="R5" s="73">
        <f>SUM(Q5:$Q$102)</f>
        <v>7799138.5273168031</v>
      </c>
      <c r="S5" s="73">
        <f t="shared" si="8"/>
        <v>78.334556244310178</v>
      </c>
    </row>
    <row r="6" spans="1:23" ht="15" x14ac:dyDescent="0.25">
      <c r="A6" s="77">
        <v>4</v>
      </c>
      <c r="B6" s="67">
        <v>23646</v>
      </c>
      <c r="C6" s="67">
        <v>22692</v>
      </c>
      <c r="D6" s="67">
        <v>46338</v>
      </c>
      <c r="E6" s="136">
        <v>9.8427229294087459E-5</v>
      </c>
      <c r="F6" s="205">
        <v>1.1917587009976154E-4</v>
      </c>
      <c r="G6" s="75">
        <f t="shared" si="0"/>
        <v>2.704338844303789</v>
      </c>
      <c r="H6" s="75">
        <f t="shared" si="1"/>
        <v>2.3274102638879919</v>
      </c>
      <c r="I6" s="75">
        <f t="shared" si="2"/>
        <v>5.0317491081917805</v>
      </c>
      <c r="J6" s="73">
        <f t="shared" si="3"/>
        <v>1.0858796469834219E-4</v>
      </c>
      <c r="K6" s="73">
        <f t="shared" si="4"/>
        <v>1.0858206923858305E-4</v>
      </c>
      <c r="M6" s="73">
        <f t="shared" si="9"/>
        <v>99547.104460011644</v>
      </c>
      <c r="N6" s="73">
        <f t="shared" si="5"/>
        <v>10.809030588978203</v>
      </c>
      <c r="O6" s="73">
        <f t="shared" si="6"/>
        <v>90184.763473496118</v>
      </c>
      <c r="P6" s="73">
        <f t="shared" si="7"/>
        <v>3118097.4324673275</v>
      </c>
      <c r="Q6" s="73">
        <f t="shared" si="10"/>
        <v>99541.699944717155</v>
      </c>
      <c r="R6" s="73">
        <f>SUM(Q6:$Q$102)</f>
        <v>7699584.0169679262</v>
      </c>
      <c r="S6" s="73">
        <f t="shared" si="8"/>
        <v>77.346137376209384</v>
      </c>
    </row>
    <row r="7" spans="1:23" ht="15" x14ac:dyDescent="0.25">
      <c r="A7" s="77">
        <v>5</v>
      </c>
      <c r="B7" s="67">
        <v>23927</v>
      </c>
      <c r="C7" s="67">
        <v>22974</v>
      </c>
      <c r="D7" s="67">
        <v>46901</v>
      </c>
      <c r="E7" s="136">
        <v>8.1979983367135004E-5</v>
      </c>
      <c r="F7" s="205">
        <v>8.4279350989617644E-5</v>
      </c>
      <c r="G7" s="75">
        <f t="shared" si="0"/>
        <v>1.9362338096354756</v>
      </c>
      <c r="H7" s="75">
        <f t="shared" si="1"/>
        <v>1.9615350620254393</v>
      </c>
      <c r="I7" s="75">
        <f t="shared" si="2"/>
        <v>3.8977688716609151</v>
      </c>
      <c r="J7" s="73">
        <f t="shared" si="3"/>
        <v>8.3106306297539822E-5</v>
      </c>
      <c r="K7" s="73">
        <f t="shared" si="4"/>
        <v>8.3102853064120907E-5</v>
      </c>
      <c r="M7" s="73">
        <f t="shared" si="9"/>
        <v>99536.295429422666</v>
      </c>
      <c r="N7" s="73">
        <f t="shared" si="5"/>
        <v>8.2717501336155692</v>
      </c>
      <c r="O7" s="73">
        <f t="shared" si="6"/>
        <v>87975.581488062817</v>
      </c>
      <c r="P7" s="73">
        <f t="shared" si="7"/>
        <v>3027912.6689938316</v>
      </c>
      <c r="Q7" s="73">
        <f t="shared" si="10"/>
        <v>99532.159554355865</v>
      </c>
      <c r="R7" s="73">
        <f>SUM(Q7:$Q$102)</f>
        <v>7600042.3170232084</v>
      </c>
      <c r="S7" s="73">
        <f t="shared" si="8"/>
        <v>76.354482394938074</v>
      </c>
    </row>
    <row r="8" spans="1:23" ht="15" x14ac:dyDescent="0.25">
      <c r="A8" s="77">
        <v>6</v>
      </c>
      <c r="B8" s="67">
        <v>24285</v>
      </c>
      <c r="C8" s="67">
        <v>23318</v>
      </c>
      <c r="D8" s="67">
        <v>47603</v>
      </c>
      <c r="E8" s="136">
        <v>7.2329684119319752E-5</v>
      </c>
      <c r="F8" s="205">
        <v>6.3064267741150544E-5</v>
      </c>
      <c r="G8" s="75">
        <f t="shared" si="0"/>
        <v>1.4705325951881485</v>
      </c>
      <c r="H8" s="75">
        <f t="shared" si="1"/>
        <v>1.7565263788376801</v>
      </c>
      <c r="I8" s="75">
        <f t="shared" si="2"/>
        <v>3.2270589740258284</v>
      </c>
      <c r="J8" s="73">
        <f t="shared" si="3"/>
        <v>6.7791084049867206E-5</v>
      </c>
      <c r="K8" s="73">
        <f t="shared" si="4"/>
        <v>6.7788786286215874E-5</v>
      </c>
      <c r="L8">
        <f>((105*K8+90*(K7+K9)+45*(K6+K10)-30*(K5+K11))/315)</f>
        <v>6.679387337390115E-5</v>
      </c>
      <c r="M8" s="73">
        <f t="shared" si="9"/>
        <v>99528.02367928905</v>
      </c>
      <c r="N8" s="73">
        <f t="shared" si="5"/>
        <v>6.6478622107970295</v>
      </c>
      <c r="O8" s="73">
        <f t="shared" si="6"/>
        <v>85822.702893893846</v>
      </c>
      <c r="P8" s="73">
        <f t="shared" si="7"/>
        <v>2939937.0875057681</v>
      </c>
      <c r="Q8" s="73">
        <f t="shared" si="10"/>
        <v>99524.699748183659</v>
      </c>
      <c r="R8" s="73">
        <f>SUM(Q8:$Q$102)</f>
        <v>7500510.1574688517</v>
      </c>
      <c r="S8" s="73">
        <f t="shared" si="8"/>
        <v>75.360786642743761</v>
      </c>
    </row>
    <row r="9" spans="1:23" ht="15" x14ac:dyDescent="0.25">
      <c r="A9" s="77">
        <v>7</v>
      </c>
      <c r="B9" s="67">
        <v>24693</v>
      </c>
      <c r="C9" s="67">
        <v>23717</v>
      </c>
      <c r="D9" s="67">
        <v>48410</v>
      </c>
      <c r="E9" s="136">
        <v>6.498063514908768E-5</v>
      </c>
      <c r="F9" s="205">
        <v>5.3875325050381409E-5</v>
      </c>
      <c r="G9" s="75">
        <f t="shared" si="0"/>
        <v>1.2777610842198959</v>
      </c>
      <c r="H9" s="75">
        <f t="shared" si="1"/>
        <v>1.6045668237364221</v>
      </c>
      <c r="I9" s="75">
        <f t="shared" si="2"/>
        <v>2.8823279079563182</v>
      </c>
      <c r="J9" s="73">
        <f t="shared" si="3"/>
        <v>5.9539927865241028E-5</v>
      </c>
      <c r="K9" s="73">
        <f t="shared" si="4"/>
        <v>5.9538155398941583E-5</v>
      </c>
      <c r="L9" s="73">
        <f t="shared" ref="L9:L72" si="11">((105*K9+90*(K8+K10)+45*(K7+K11)-30*(K6+K12))/315)</f>
        <v>6.0229643675680487E-5</v>
      </c>
      <c r="M9" s="73">
        <f>M8*(1-L8)</f>
        <v>99521.375817078253</v>
      </c>
      <c r="N9" s="73">
        <f t="shared" si="5"/>
        <v>5.9941370035812724</v>
      </c>
      <c r="O9" s="73">
        <f t="shared" si="6"/>
        <v>83723.87362257966</v>
      </c>
      <c r="P9" s="73">
        <f t="shared" si="7"/>
        <v>2854114.3846118744</v>
      </c>
      <c r="Q9" s="73">
        <f t="shared" si="10"/>
        <v>99518.378748576462</v>
      </c>
      <c r="R9" s="73">
        <f>SUM(Q9:$Q$102)</f>
        <v>7400985.457720669</v>
      </c>
      <c r="S9" s="73">
        <f t="shared" si="8"/>
        <v>74.365787218655299</v>
      </c>
    </row>
    <row r="10" spans="1:23" ht="15" x14ac:dyDescent="0.25">
      <c r="A10" s="77">
        <v>8</v>
      </c>
      <c r="B10" s="67">
        <v>25152</v>
      </c>
      <c r="C10" s="67">
        <v>24159</v>
      </c>
      <c r="D10" s="67">
        <v>49311</v>
      </c>
      <c r="E10" s="136">
        <v>6.5773762221931265E-5</v>
      </c>
      <c r="F10" s="205">
        <v>5.4968788513986777E-5</v>
      </c>
      <c r="G10" s="75">
        <f t="shared" si="0"/>
        <v>1.3279909617094066</v>
      </c>
      <c r="H10" s="75">
        <f t="shared" si="1"/>
        <v>1.6543416674060152</v>
      </c>
      <c r="I10" s="75">
        <f t="shared" si="2"/>
        <v>2.9823326291154215</v>
      </c>
      <c r="J10" s="73">
        <f t="shared" si="3"/>
        <v>6.048006791822152E-5</v>
      </c>
      <c r="K10" s="73">
        <f t="shared" si="4"/>
        <v>6.0478239035766101E-5</v>
      </c>
      <c r="L10" s="73">
        <f t="shared" si="11"/>
        <v>6.1238590280007909E-5</v>
      </c>
      <c r="M10" s="73">
        <f t="shared" ref="M10:M73" si="12">M9*(1-L9)</f>
        <v>99515.381680074672</v>
      </c>
      <c r="N10" s="73">
        <f t="shared" si="5"/>
        <v>6.0941816852573538</v>
      </c>
      <c r="O10" s="73">
        <f t="shared" si="6"/>
        <v>81676.908257077288</v>
      </c>
      <c r="P10" s="73">
        <f t="shared" si="7"/>
        <v>2770390.5109892949</v>
      </c>
      <c r="Q10" s="73">
        <f t="shared" si="10"/>
        <v>99512.33458923205</v>
      </c>
      <c r="R10" s="73">
        <f>SUM(Q10:$Q$102)</f>
        <v>7301467.0789720919</v>
      </c>
      <c r="S10" s="73">
        <f t="shared" si="8"/>
        <v>73.370236396671714</v>
      </c>
    </row>
    <row r="11" spans="1:23" ht="15" x14ac:dyDescent="0.25">
      <c r="A11" s="77">
        <v>9</v>
      </c>
      <c r="B11" s="67">
        <v>25647</v>
      </c>
      <c r="C11" s="67">
        <v>24636</v>
      </c>
      <c r="D11" s="67">
        <v>50283</v>
      </c>
      <c r="E11" s="136">
        <v>7.2056384416543237E-5</v>
      </c>
      <c r="F11" s="205">
        <v>6.5147534493258807E-5</v>
      </c>
      <c r="G11" s="75">
        <f t="shared" si="0"/>
        <v>1.604974659775924</v>
      </c>
      <c r="H11" s="75">
        <f t="shared" si="1"/>
        <v>1.8480300911310845</v>
      </c>
      <c r="I11" s="75">
        <f t="shared" si="2"/>
        <v>3.4530047509070085</v>
      </c>
      <c r="J11" s="73">
        <f t="shared" si="3"/>
        <v>6.8671414810313791E-5</v>
      </c>
      <c r="K11" s="73">
        <f t="shared" si="4"/>
        <v>6.8669056982773036E-5</v>
      </c>
      <c r="L11" s="73">
        <f t="shared" si="11"/>
        <v>6.8280152085693177E-5</v>
      </c>
      <c r="M11" s="73">
        <f t="shared" si="12"/>
        <v>99509.287498389414</v>
      </c>
      <c r="N11" s="73">
        <f t="shared" si="5"/>
        <v>6.7945092843292514</v>
      </c>
      <c r="O11" s="73">
        <f t="shared" si="6"/>
        <v>79679.908759372876</v>
      </c>
      <c r="P11" s="73">
        <f t="shared" si="7"/>
        <v>2688713.6027322174</v>
      </c>
      <c r="Q11" s="73">
        <f t="shared" si="10"/>
        <v>99505.890243747242</v>
      </c>
      <c r="R11" s="73">
        <f>SUM(Q11:$Q$102)</f>
        <v>7201954.744382862</v>
      </c>
      <c r="S11" s="73">
        <f t="shared" si="8"/>
        <v>72.374699140514167</v>
      </c>
    </row>
    <row r="12" spans="1:23" ht="15" x14ac:dyDescent="0.25">
      <c r="A12" s="77">
        <v>10</v>
      </c>
      <c r="B12" s="67">
        <v>26188</v>
      </c>
      <c r="C12" s="67">
        <v>25137</v>
      </c>
      <c r="D12" s="67">
        <v>51325</v>
      </c>
      <c r="E12" s="136">
        <v>7.7694525876814729E-5</v>
      </c>
      <c r="F12" s="205">
        <v>8.2100384866776527E-5</v>
      </c>
      <c r="G12" s="75">
        <f t="shared" si="0"/>
        <v>2.0637573743961615</v>
      </c>
      <c r="H12" s="75">
        <f t="shared" si="1"/>
        <v>2.0346642436620241</v>
      </c>
      <c r="I12" s="75">
        <f t="shared" si="2"/>
        <v>4.0984216180581861</v>
      </c>
      <c r="J12" s="73">
        <f t="shared" si="3"/>
        <v>7.9852345213018728E-5</v>
      </c>
      <c r="K12" s="73">
        <f t="shared" si="4"/>
        <v>7.9849157099354251E-5</v>
      </c>
      <c r="L12" s="73">
        <f t="shared" si="11"/>
        <v>7.9264563988926516E-5</v>
      </c>
      <c r="M12" s="73">
        <f t="shared" si="12"/>
        <v>99502.492989105085</v>
      </c>
      <c r="N12" s="73">
        <f t="shared" si="5"/>
        <v>7.8870217225921806</v>
      </c>
      <c r="O12" s="73">
        <f t="shared" si="6"/>
        <v>77731.188490814267</v>
      </c>
      <c r="P12" s="73">
        <f t="shared" si="7"/>
        <v>2609033.6939728446</v>
      </c>
      <c r="Q12" s="73">
        <f t="shared" si="10"/>
        <v>99498.549478243789</v>
      </c>
      <c r="R12" s="73">
        <f>SUM(Q12:$Q$102)</f>
        <v>7102448.8541391138</v>
      </c>
      <c r="S12" s="73">
        <f t="shared" si="8"/>
        <v>71.379607091018201</v>
      </c>
    </row>
    <row r="13" spans="1:23" ht="15" x14ac:dyDescent="0.25">
      <c r="A13" s="77">
        <v>11</v>
      </c>
      <c r="B13" s="67">
        <v>26737</v>
      </c>
      <c r="C13" s="67">
        <v>25657</v>
      </c>
      <c r="D13" s="67">
        <v>52394</v>
      </c>
      <c r="E13" s="136">
        <v>8.3225809599827029E-5</v>
      </c>
      <c r="F13" s="205">
        <v>1.0042580970263654E-4</v>
      </c>
      <c r="G13" s="75">
        <f t="shared" si="0"/>
        <v>2.5766249995405457</v>
      </c>
      <c r="H13" s="75">
        <f t="shared" si="1"/>
        <v>2.2252084712705753</v>
      </c>
      <c r="I13" s="75">
        <f t="shared" si="2"/>
        <v>4.801833470811121</v>
      </c>
      <c r="J13" s="73">
        <f t="shared" si="3"/>
        <v>9.1648537443430946E-5</v>
      </c>
      <c r="K13" s="73">
        <f t="shared" si="4"/>
        <v>9.1644337844476453E-5</v>
      </c>
      <c r="L13" s="73">
        <f t="shared" si="11"/>
        <v>9.145505014295283E-5</v>
      </c>
      <c r="M13" s="73">
        <f t="shared" si="12"/>
        <v>99494.605967382493</v>
      </c>
      <c r="N13" s="73">
        <f t="shared" si="5"/>
        <v>9.0992841777042486</v>
      </c>
      <c r="O13" s="73">
        <f t="shared" si="6"/>
        <v>75829.294792244109</v>
      </c>
      <c r="P13" s="73">
        <f t="shared" si="7"/>
        <v>2531302.5054820306</v>
      </c>
      <c r="Q13" s="73">
        <f t="shared" si="10"/>
        <v>99490.056325293641</v>
      </c>
      <c r="R13" s="73">
        <f>SUM(Q13:$Q$102)</f>
        <v>7002950.3046608698</v>
      </c>
      <c r="S13" s="73">
        <f t="shared" si="8"/>
        <v>70.38522577753271</v>
      </c>
    </row>
    <row r="14" spans="1:23" ht="15" x14ac:dyDescent="0.25">
      <c r="A14" s="77">
        <v>12</v>
      </c>
      <c r="B14" s="67">
        <v>27290</v>
      </c>
      <c r="C14" s="67">
        <v>26180</v>
      </c>
      <c r="D14" s="67">
        <v>53470</v>
      </c>
      <c r="E14" s="136">
        <v>9.417561321828622E-5</v>
      </c>
      <c r="F14" s="205">
        <v>1.1295950181252658E-4</v>
      </c>
      <c r="G14" s="75">
        <f t="shared" si="0"/>
        <v>2.9572797574519458</v>
      </c>
      <c r="H14" s="75">
        <f t="shared" si="1"/>
        <v>2.570052484727031</v>
      </c>
      <c r="I14" s="75">
        <f t="shared" si="2"/>
        <v>5.5273322421789768</v>
      </c>
      <c r="J14" s="73">
        <f t="shared" si="3"/>
        <v>1.0337258728593561E-4</v>
      </c>
      <c r="K14" s="73">
        <f t="shared" si="4"/>
        <v>1.0336724452419954E-4</v>
      </c>
      <c r="L14" s="73">
        <f t="shared" si="11"/>
        <v>1.0315884866948921E-4</v>
      </c>
      <c r="M14" s="73">
        <f t="shared" si="12"/>
        <v>99485.506683204789</v>
      </c>
      <c r="N14" s="73">
        <f t="shared" si="5"/>
        <v>10.262810328742489</v>
      </c>
      <c r="O14" s="73">
        <f t="shared" si="6"/>
        <v>73973.033971011289</v>
      </c>
      <c r="P14" s="73">
        <f t="shared" si="7"/>
        <v>2455473.2106897864</v>
      </c>
      <c r="Q14" s="73">
        <f t="shared" si="10"/>
        <v>99480.375278040417</v>
      </c>
      <c r="R14" s="73">
        <f>SUM(Q14:$Q$102)</f>
        <v>6903460.2483355757</v>
      </c>
      <c r="S14" s="73">
        <f t="shared" si="8"/>
        <v>69.391617718935763</v>
      </c>
    </row>
    <row r="15" spans="1:23" ht="15" x14ac:dyDescent="0.25">
      <c r="A15" s="77">
        <v>13</v>
      </c>
      <c r="B15" s="67">
        <v>27856</v>
      </c>
      <c r="C15" s="67">
        <v>26716</v>
      </c>
      <c r="D15" s="67">
        <v>54572</v>
      </c>
      <c r="E15" s="136">
        <v>1.1257002394879466E-4</v>
      </c>
      <c r="F15" s="205">
        <v>1.1624866728117533E-4</v>
      </c>
      <c r="G15" s="75">
        <f t="shared" si="0"/>
        <v>3.1056993950838803</v>
      </c>
      <c r="H15" s="75">
        <f t="shared" si="1"/>
        <v>3.1357505871176241</v>
      </c>
      <c r="I15" s="75">
        <f t="shared" si="2"/>
        <v>6.2414499822015044</v>
      </c>
      <c r="J15" s="73">
        <f t="shared" si="3"/>
        <v>1.1437092249141509E-4</v>
      </c>
      <c r="K15" s="73">
        <f t="shared" si="4"/>
        <v>1.1436438238676683E-4</v>
      </c>
      <c r="L15" s="73">
        <f t="shared" si="11"/>
        <v>1.1361758900914276E-4</v>
      </c>
      <c r="M15" s="73">
        <f t="shared" si="12"/>
        <v>99475.243872876046</v>
      </c>
      <c r="N15" s="73">
        <f t="shared" si="5"/>
        <v>11.302137374936137</v>
      </c>
      <c r="O15" s="73">
        <f t="shared" si="6"/>
        <v>72161.368778530974</v>
      </c>
      <c r="P15" s="73">
        <f t="shared" si="7"/>
        <v>2381500.1767187756</v>
      </c>
      <c r="Q15" s="73">
        <f t="shared" si="10"/>
        <v>99469.592804188578</v>
      </c>
      <c r="R15" s="73">
        <f>SUM(Q15:$Q$102)</f>
        <v>6803979.8730575349</v>
      </c>
      <c r="S15" s="73">
        <f t="shared" si="8"/>
        <v>68.398725232105505</v>
      </c>
    </row>
    <row r="16" spans="1:23" ht="15" x14ac:dyDescent="0.25">
      <c r="A16" s="77">
        <v>14</v>
      </c>
      <c r="B16" s="67">
        <v>28404</v>
      </c>
      <c r="C16" s="67">
        <v>27235</v>
      </c>
      <c r="D16" s="67">
        <v>55639</v>
      </c>
      <c r="E16" s="136">
        <v>1.3441482089110383E-4</v>
      </c>
      <c r="F16" s="205">
        <v>1.1355897677734408E-4</v>
      </c>
      <c r="G16" s="75">
        <f t="shared" si="0"/>
        <v>3.0927787325309661</v>
      </c>
      <c r="H16" s="75">
        <f t="shared" si="1"/>
        <v>3.8179185725909135</v>
      </c>
      <c r="I16" s="75">
        <f t="shared" si="2"/>
        <v>6.9106973051218796</v>
      </c>
      <c r="J16" s="73">
        <f t="shared" si="3"/>
        <v>1.2420599408907205E-4</v>
      </c>
      <c r="K16" s="73">
        <f t="shared" si="4"/>
        <v>1.2419828084386797E-4</v>
      </c>
      <c r="L16" s="73">
        <f t="shared" si="11"/>
        <v>1.2298787993818348E-4</v>
      </c>
      <c r="M16" s="73">
        <f t="shared" si="12"/>
        <v>99463.94173550111</v>
      </c>
      <c r="N16" s="73">
        <f t="shared" si="5"/>
        <v>12.232859324343735</v>
      </c>
      <c r="O16" s="73">
        <f t="shared" si="6"/>
        <v>70393.336563698322</v>
      </c>
      <c r="P16" s="73">
        <f t="shared" si="7"/>
        <v>2309338.8079402447</v>
      </c>
      <c r="Q16" s="73">
        <f t="shared" si="10"/>
        <v>99457.825305838938</v>
      </c>
      <c r="R16" s="73">
        <f>SUM(Q16:$Q$102)</f>
        <v>6704510.280253347</v>
      </c>
      <c r="S16" s="73">
        <f t="shared" si="8"/>
        <v>67.406440598164465</v>
      </c>
    </row>
    <row r="17" spans="1:19" ht="15" x14ac:dyDescent="0.25">
      <c r="A17" s="77">
        <v>15</v>
      </c>
      <c r="B17" s="67">
        <v>28918</v>
      </c>
      <c r="C17" s="67">
        <v>27725</v>
      </c>
      <c r="D17" s="67">
        <v>56643</v>
      </c>
      <c r="E17" s="136">
        <v>1.5597346533337533E-4</v>
      </c>
      <c r="F17" s="205">
        <v>1.1119275583476824E-4</v>
      </c>
      <c r="G17" s="75">
        <f t="shared" si="0"/>
        <v>3.0828191555189495</v>
      </c>
      <c r="H17" s="75">
        <f t="shared" si="1"/>
        <v>4.5104406705105475</v>
      </c>
      <c r="I17" s="75">
        <f t="shared" si="2"/>
        <v>7.593259826029497</v>
      </c>
      <c r="J17" s="73">
        <f t="shared" si="3"/>
        <v>1.3405469035943535E-4</v>
      </c>
      <c r="K17" s="73">
        <f t="shared" si="4"/>
        <v>1.3404570543085192E-4</v>
      </c>
      <c r="L17" s="73">
        <f t="shared" si="11"/>
        <v>1.3341053786772438E-4</v>
      </c>
      <c r="M17" s="73">
        <f t="shared" si="12"/>
        <v>99451.708876176766</v>
      </c>
      <c r="N17" s="73">
        <f t="shared" si="5"/>
        <v>13.267905973043526</v>
      </c>
      <c r="O17" s="73">
        <f t="shared" si="6"/>
        <v>68667.97954777813</v>
      </c>
      <c r="P17" s="73">
        <f t="shared" si="7"/>
        <v>2238945.4713765462</v>
      </c>
      <c r="Q17" s="73">
        <f t="shared" si="10"/>
        <v>99445.074923190245</v>
      </c>
      <c r="R17" s="73">
        <f>SUM(Q17:$Q$102)</f>
        <v>6605052.454947507</v>
      </c>
      <c r="S17" s="73">
        <f t="shared" si="8"/>
        <v>66.414670291600387</v>
      </c>
    </row>
    <row r="18" spans="1:19" ht="15" x14ac:dyDescent="0.25">
      <c r="A18" s="77">
        <v>16</v>
      </c>
      <c r="B18" s="67">
        <v>29464</v>
      </c>
      <c r="C18" s="67">
        <v>28237</v>
      </c>
      <c r="D18" s="67">
        <v>57701</v>
      </c>
      <c r="E18" s="136">
        <v>1.8235969196361948E-4</v>
      </c>
      <c r="F18" s="205">
        <v>1.1354536668442669E-4</v>
      </c>
      <c r="G18" s="75">
        <f t="shared" si="0"/>
        <v>3.2061805190681563</v>
      </c>
      <c r="H18" s="75">
        <f t="shared" si="1"/>
        <v>5.3730459640160841</v>
      </c>
      <c r="I18" s="75">
        <f t="shared" si="2"/>
        <v>8.5792264830842413</v>
      </c>
      <c r="J18" s="73">
        <f t="shared" si="3"/>
        <v>1.4868419062207311E-4</v>
      </c>
      <c r="K18" s="73">
        <f t="shared" si="4"/>
        <v>1.486731376755257E-4</v>
      </c>
      <c r="L18" s="73">
        <f t="shared" si="11"/>
        <v>1.4974098507584502E-4</v>
      </c>
      <c r="M18" s="73">
        <f t="shared" si="12"/>
        <v>99438.440970203723</v>
      </c>
      <c r="N18" s="73">
        <f t="shared" si="5"/>
        <v>14.89001010528591</v>
      </c>
      <c r="O18" s="73">
        <f t="shared" si="6"/>
        <v>66984.213186041321</v>
      </c>
      <c r="P18" s="73">
        <f t="shared" si="7"/>
        <v>2170277.491828768</v>
      </c>
      <c r="Q18" s="73">
        <f t="shared" si="10"/>
        <v>99430.995965151087</v>
      </c>
      <c r="R18" s="73">
        <f>SUM(Q18:$Q$102)</f>
        <v>6505607.3800243177</v>
      </c>
      <c r="S18" s="73">
        <f t="shared" si="8"/>
        <v>65.423465176547708</v>
      </c>
    </row>
    <row r="19" spans="1:19" ht="15" x14ac:dyDescent="0.25">
      <c r="A19" s="77">
        <v>17</v>
      </c>
      <c r="B19" s="67">
        <v>29959</v>
      </c>
      <c r="C19" s="67">
        <v>28702</v>
      </c>
      <c r="D19" s="67">
        <v>58661</v>
      </c>
      <c r="E19" s="136">
        <v>2.2631815296874323E-4</v>
      </c>
      <c r="F19" s="205">
        <v>1.2139973586588629E-4</v>
      </c>
      <c r="G19" s="75">
        <f t="shared" si="0"/>
        <v>3.4844152188226682</v>
      </c>
      <c r="H19" s="75">
        <f t="shared" si="1"/>
        <v>6.7802655447905789</v>
      </c>
      <c r="I19" s="75">
        <f t="shared" si="2"/>
        <v>10.264680763613248</v>
      </c>
      <c r="J19" s="73">
        <f t="shared" si="3"/>
        <v>1.7498305115175753E-4</v>
      </c>
      <c r="K19" s="73">
        <f t="shared" si="4"/>
        <v>1.7496774251057889E-4</v>
      </c>
      <c r="L19" s="73">
        <f t="shared" si="11"/>
        <v>1.781347650819995E-4</v>
      </c>
      <c r="M19" s="73">
        <f t="shared" si="12"/>
        <v>99423.550960098437</v>
      </c>
      <c r="N19" s="73">
        <f t="shared" si="5"/>
        <v>17.710790893892408</v>
      </c>
      <c r="O19" s="73">
        <f t="shared" si="6"/>
        <v>65340.666247779831</v>
      </c>
      <c r="P19" s="73">
        <f t="shared" si="7"/>
        <v>2103293.2786427266</v>
      </c>
      <c r="Q19" s="73">
        <f t="shared" si="10"/>
        <v>99414.695564651483</v>
      </c>
      <c r="R19" s="73">
        <f>SUM(Q19:$Q$102)</f>
        <v>6406176.3840591665</v>
      </c>
      <c r="S19" s="73">
        <f t="shared" si="8"/>
        <v>64.43318833613327</v>
      </c>
    </row>
    <row r="20" spans="1:19" ht="15" x14ac:dyDescent="0.25">
      <c r="A20" s="77">
        <v>18</v>
      </c>
      <c r="B20" s="67">
        <v>30294</v>
      </c>
      <c r="C20" s="67">
        <v>29038</v>
      </c>
      <c r="D20" s="67">
        <v>59332</v>
      </c>
      <c r="E20" s="136">
        <v>2.9943983851848791E-4</v>
      </c>
      <c r="F20" s="205">
        <v>1.3225746918988767E-4</v>
      </c>
      <c r="G20" s="75">
        <f t="shared" si="0"/>
        <v>3.840492390335958</v>
      </c>
      <c r="H20" s="75">
        <f t="shared" si="1"/>
        <v>9.0712304680790723</v>
      </c>
      <c r="I20" s="75">
        <f t="shared" si="2"/>
        <v>12.911722858415031</v>
      </c>
      <c r="J20" s="73">
        <f t="shared" si="3"/>
        <v>2.1761819689906006E-4</v>
      </c>
      <c r="K20" s="73">
        <f t="shared" si="4"/>
        <v>2.1759451977687583E-4</v>
      </c>
      <c r="L20" s="73">
        <f t="shared" si="11"/>
        <v>2.213373386765749E-4</v>
      </c>
      <c r="M20" s="73">
        <f t="shared" si="12"/>
        <v>99405.840169204545</v>
      </c>
      <c r="N20" s="73">
        <f t="shared" si="5"/>
        <v>22.00222411195864</v>
      </c>
      <c r="O20" s="73">
        <f t="shared" si="6"/>
        <v>63735.635905899981</v>
      </c>
      <c r="P20" s="73">
        <f t="shared" si="7"/>
        <v>2037952.6123949464</v>
      </c>
      <c r="Q20" s="73">
        <f t="shared" si="10"/>
        <v>99394.839057148565</v>
      </c>
      <c r="R20" s="73">
        <f>SUM(Q20:$Q$102)</f>
        <v>6306761.6884945128</v>
      </c>
      <c r="S20" s="73">
        <f t="shared" si="8"/>
        <v>63.444579088707485</v>
      </c>
    </row>
    <row r="21" spans="1:19" ht="15" x14ac:dyDescent="0.25">
      <c r="A21" s="77">
        <v>19</v>
      </c>
      <c r="B21" s="67">
        <v>30673</v>
      </c>
      <c r="C21" s="67">
        <v>29422</v>
      </c>
      <c r="D21" s="67">
        <v>60095</v>
      </c>
      <c r="E21" s="136">
        <v>3.9973476658742592E-4</v>
      </c>
      <c r="F21" s="205">
        <v>1.4185328985458695E-4</v>
      </c>
      <c r="G21" s="75">
        <f t="shared" si="0"/>
        <v>4.173607494101657</v>
      </c>
      <c r="H21" s="75">
        <f t="shared" si="1"/>
        <v>12.261064495536115</v>
      </c>
      <c r="I21" s="75">
        <f t="shared" si="2"/>
        <v>16.434671989637771</v>
      </c>
      <c r="J21" s="73">
        <f t="shared" si="3"/>
        <v>2.7347819268887214E-4</v>
      </c>
      <c r="K21" s="73">
        <f t="shared" si="4"/>
        <v>2.734408009366085E-4</v>
      </c>
      <c r="L21" s="73">
        <f t="shared" si="11"/>
        <v>2.7375428406704671E-4</v>
      </c>
      <c r="M21" s="73">
        <f t="shared" si="12"/>
        <v>99383.837945092586</v>
      </c>
      <c r="N21" s="73">
        <f t="shared" si="5"/>
        <v>27.206751404490205</v>
      </c>
      <c r="O21" s="73">
        <f t="shared" si="6"/>
        <v>62167.3451998729</v>
      </c>
      <c r="P21" s="73">
        <f t="shared" si="7"/>
        <v>1974216.9764890466</v>
      </c>
      <c r="Q21" s="73">
        <f t="shared" si="10"/>
        <v>99370.234569390333</v>
      </c>
      <c r="R21" s="73">
        <f>SUM(Q21:$Q$102)</f>
        <v>6207366.8494373653</v>
      </c>
      <c r="S21" s="73">
        <f t="shared" si="8"/>
        <v>62.458514158678405</v>
      </c>
    </row>
    <row r="22" spans="1:19" ht="15" x14ac:dyDescent="0.25">
      <c r="A22" s="77">
        <v>20</v>
      </c>
      <c r="B22" s="67">
        <v>30999</v>
      </c>
      <c r="C22" s="67">
        <v>29761</v>
      </c>
      <c r="D22" s="67">
        <v>60760</v>
      </c>
      <c r="E22" s="136">
        <v>5.0136917214039481E-4</v>
      </c>
      <c r="F22" s="205">
        <v>1.4713370637605981E-4</v>
      </c>
      <c r="G22" s="75">
        <f t="shared" si="0"/>
        <v>4.3788462354579156</v>
      </c>
      <c r="H22" s="75">
        <f t="shared" si="1"/>
        <v>15.541942967180098</v>
      </c>
      <c r="I22" s="75">
        <f t="shared" si="2"/>
        <v>19.920789202638012</v>
      </c>
      <c r="J22" s="73">
        <f t="shared" si="3"/>
        <v>3.2786025679127734E-4</v>
      </c>
      <c r="K22" s="73">
        <f t="shared" si="4"/>
        <v>3.2780651649055859E-4</v>
      </c>
      <c r="L22" s="73">
        <f t="shared" si="11"/>
        <v>3.2312380794085102E-4</v>
      </c>
      <c r="M22" s="73">
        <f t="shared" si="12"/>
        <v>99356.631193688096</v>
      </c>
      <c r="N22" s="73">
        <f t="shared" si="5"/>
        <v>32.104493015474873</v>
      </c>
      <c r="O22" s="73">
        <f t="shared" si="6"/>
        <v>60634.464997849129</v>
      </c>
      <c r="P22" s="73">
        <f t="shared" si="7"/>
        <v>1912049.6312891738</v>
      </c>
      <c r="Q22" s="73">
        <f t="shared" si="10"/>
        <v>99340.578947180358</v>
      </c>
      <c r="R22" s="73">
        <f>SUM(Q22:$Q$102)</f>
        <v>6107996.6148679741</v>
      </c>
      <c r="S22" s="73">
        <f t="shared" si="8"/>
        <v>61.475480211893512</v>
      </c>
    </row>
    <row r="23" spans="1:19" ht="15" x14ac:dyDescent="0.25">
      <c r="A23" s="77">
        <v>21</v>
      </c>
      <c r="B23" s="67">
        <v>31330</v>
      </c>
      <c r="C23" s="67">
        <v>30102</v>
      </c>
      <c r="D23" s="67">
        <v>61432</v>
      </c>
      <c r="E23" s="136">
        <v>5.7002578226133594E-4</v>
      </c>
      <c r="F23" s="205">
        <v>1.4855770492130685E-4</v>
      </c>
      <c r="G23" s="75">
        <f t="shared" si="0"/>
        <v>4.4718840335411789</v>
      </c>
      <c r="H23" s="75">
        <f t="shared" si="1"/>
        <v>17.858907758247653</v>
      </c>
      <c r="I23" s="75">
        <f t="shared" si="2"/>
        <v>22.330791791788833</v>
      </c>
      <c r="J23" s="73">
        <f t="shared" si="3"/>
        <v>3.63504228932622E-4</v>
      </c>
      <c r="K23" s="73">
        <f t="shared" si="4"/>
        <v>3.6343816927486561E-4</v>
      </c>
      <c r="L23" s="73">
        <f t="shared" si="11"/>
        <v>3.5847425929863829E-4</v>
      </c>
      <c r="M23" s="73">
        <f t="shared" si="12"/>
        <v>99324.526700672621</v>
      </c>
      <c r="N23" s="73">
        <f t="shared" si="5"/>
        <v>35.605286139223608</v>
      </c>
      <c r="O23" s="73">
        <f t="shared" si="6"/>
        <v>59136.461032806415</v>
      </c>
      <c r="P23" s="73">
        <f t="shared" si="7"/>
        <v>1851415.1662913249</v>
      </c>
      <c r="Q23" s="73">
        <f t="shared" si="10"/>
        <v>99306.724057603016</v>
      </c>
      <c r="R23" s="73">
        <f>SUM(Q23:$Q$102)</f>
        <v>6008656.0359207951</v>
      </c>
      <c r="S23" s="73">
        <f t="shared" si="8"/>
        <v>60.495189209697031</v>
      </c>
    </row>
    <row r="24" spans="1:19" ht="15" x14ac:dyDescent="0.25">
      <c r="A24" s="77">
        <v>22</v>
      </c>
      <c r="B24" s="67">
        <v>31634</v>
      </c>
      <c r="C24" s="67">
        <v>30406</v>
      </c>
      <c r="D24" s="67">
        <v>62040</v>
      </c>
      <c r="E24" s="136">
        <v>5.9753809176022236E-4</v>
      </c>
      <c r="F24" s="205">
        <v>1.4925478992160244E-4</v>
      </c>
      <c r="G24" s="75">
        <f t="shared" si="0"/>
        <v>4.5382411423562443</v>
      </c>
      <c r="H24" s="75">
        <f t="shared" si="1"/>
        <v>18.902519994742875</v>
      </c>
      <c r="I24" s="75">
        <f t="shared" si="2"/>
        <v>23.44076113709912</v>
      </c>
      <c r="J24" s="73">
        <f t="shared" si="3"/>
        <v>3.7783302928915411E-4</v>
      </c>
      <c r="K24" s="73">
        <f t="shared" si="4"/>
        <v>3.7776165937908335E-4</v>
      </c>
      <c r="L24" s="73">
        <f t="shared" si="11"/>
        <v>3.7632136161606998E-4</v>
      </c>
      <c r="M24" s="73">
        <f t="shared" si="12"/>
        <v>99288.921414533397</v>
      </c>
      <c r="N24" s="73">
        <f t="shared" si="5"/>
        <v>37.364542100098333</v>
      </c>
      <c r="O24" s="73">
        <f t="shared" si="6"/>
        <v>57673.426471941595</v>
      </c>
      <c r="P24" s="73">
        <f t="shared" si="7"/>
        <v>1792278.7052585185</v>
      </c>
      <c r="Q24" s="73">
        <f t="shared" si="10"/>
        <v>99270.239143483341</v>
      </c>
      <c r="R24" s="73">
        <f>SUM(Q24:$Q$102)</f>
        <v>5909349.3118631914</v>
      </c>
      <c r="S24" s="73">
        <f t="shared" si="8"/>
        <v>59.516703653084619</v>
      </c>
    </row>
    <row r="25" spans="1:19" ht="15" x14ac:dyDescent="0.25">
      <c r="A25" s="77">
        <v>23</v>
      </c>
      <c r="B25" s="67">
        <v>32078</v>
      </c>
      <c r="C25" s="67">
        <v>30925</v>
      </c>
      <c r="D25" s="67">
        <v>63003</v>
      </c>
      <c r="E25" s="136">
        <v>6.0583446899817382E-4</v>
      </c>
      <c r="F25" s="205">
        <v>1.5246802278953922E-4</v>
      </c>
      <c r="G25" s="75">
        <f t="shared" si="0"/>
        <v>4.7150736047665003</v>
      </c>
      <c r="H25" s="75">
        <f t="shared" si="1"/>
        <v>19.433958096523419</v>
      </c>
      <c r="I25" s="75">
        <f t="shared" si="2"/>
        <v>24.149031701289921</v>
      </c>
      <c r="J25" s="73">
        <f t="shared" si="3"/>
        <v>3.8329971114534105E-4</v>
      </c>
      <c r="K25" s="73">
        <f t="shared" si="4"/>
        <v>3.832262611958015E-4</v>
      </c>
      <c r="L25" s="73">
        <f t="shared" si="11"/>
        <v>3.8579984984591736E-4</v>
      </c>
      <c r="M25" s="73">
        <f t="shared" si="12"/>
        <v>99251.556872433299</v>
      </c>
      <c r="N25" s="73">
        <f t="shared" si="5"/>
        <v>38.291235738361138</v>
      </c>
      <c r="O25" s="73">
        <f t="shared" si="6"/>
        <v>56245.583150792809</v>
      </c>
      <c r="P25" s="73">
        <f t="shared" si="7"/>
        <v>1734605.2787865771</v>
      </c>
      <c r="Q25" s="73">
        <f t="shared" si="10"/>
        <v>99232.411254564126</v>
      </c>
      <c r="R25" s="73">
        <f>SUM(Q25:$Q$102)</f>
        <v>5810079.0727197081</v>
      </c>
      <c r="S25" s="73">
        <f t="shared" si="8"/>
        <v>58.538921260321644</v>
      </c>
    </row>
    <row r="26" spans="1:19" ht="15" x14ac:dyDescent="0.25">
      <c r="A26" s="77">
        <v>24</v>
      </c>
      <c r="B26" s="67">
        <v>30510</v>
      </c>
      <c r="C26" s="67">
        <v>29889</v>
      </c>
      <c r="D26" s="67">
        <v>60399</v>
      </c>
      <c r="E26" s="136">
        <v>6.1978529880486852E-4</v>
      </c>
      <c r="F26" s="205">
        <v>1.5996982482666315E-4</v>
      </c>
      <c r="G26" s="75">
        <f t="shared" si="0"/>
        <v>4.781338094244135</v>
      </c>
      <c r="H26" s="75">
        <f t="shared" si="1"/>
        <v>18.909649466536539</v>
      </c>
      <c r="I26" s="75">
        <f t="shared" si="2"/>
        <v>23.690987560780673</v>
      </c>
      <c r="J26" s="73">
        <f t="shared" si="3"/>
        <v>3.9224138745311466E-4</v>
      </c>
      <c r="K26" s="73">
        <f t="shared" si="4"/>
        <v>3.9216447085699269E-4</v>
      </c>
      <c r="L26" s="73">
        <f t="shared" si="11"/>
        <v>3.9740445240343814E-4</v>
      </c>
      <c r="M26" s="73">
        <f t="shared" si="12"/>
        <v>99213.265636694938</v>
      </c>
      <c r="N26" s="73">
        <f t="shared" si="5"/>
        <v>39.427793501512497</v>
      </c>
      <c r="O26" s="73">
        <f t="shared" si="6"/>
        <v>54852.569378789005</v>
      </c>
      <c r="P26" s="73">
        <f t="shared" si="7"/>
        <v>1678359.6956357842</v>
      </c>
      <c r="Q26" s="73">
        <f t="shared" si="10"/>
        <v>99193.551739944174</v>
      </c>
      <c r="R26" s="73">
        <f>SUM(Q26:$Q$102)</f>
        <v>5710846.6614651438</v>
      </c>
      <c r="S26" s="73">
        <f t="shared" si="8"/>
        <v>57.561321309364651</v>
      </c>
    </row>
    <row r="27" spans="1:19" ht="15" x14ac:dyDescent="0.25">
      <c r="A27" s="77">
        <v>25</v>
      </c>
      <c r="B27" s="67">
        <v>32277</v>
      </c>
      <c r="C27" s="67">
        <v>30447</v>
      </c>
      <c r="D27" s="67">
        <v>62724</v>
      </c>
      <c r="E27" s="136">
        <v>6.4896649122446676E-4</v>
      </c>
      <c r="F27" s="205">
        <v>1.7188973977192297E-4</v>
      </c>
      <c r="G27" s="75">
        <f t="shared" si="0"/>
        <v>5.2335269068357384</v>
      </c>
      <c r="H27" s="75">
        <f t="shared" si="1"/>
        <v>20.946691437252113</v>
      </c>
      <c r="I27" s="75">
        <f t="shared" si="2"/>
        <v>26.180218344087852</v>
      </c>
      <c r="J27" s="73">
        <f t="shared" si="3"/>
        <v>4.1738757643147522E-4</v>
      </c>
      <c r="K27" s="73">
        <f t="shared" si="4"/>
        <v>4.1730048235477657E-4</v>
      </c>
      <c r="L27" s="73">
        <f t="shared" si="11"/>
        <v>4.1699588728673554E-4</v>
      </c>
      <c r="M27" s="73">
        <f t="shared" si="12"/>
        <v>99173.837843193425</v>
      </c>
      <c r="N27" s="73">
        <f t="shared" si="5"/>
        <v>41.355082507056068</v>
      </c>
      <c r="O27" s="73">
        <f t="shared" si="6"/>
        <v>53493.43485218742</v>
      </c>
      <c r="P27" s="73">
        <f t="shared" si="7"/>
        <v>1623507.1262569954</v>
      </c>
      <c r="Q27" s="73">
        <f t="shared" si="10"/>
        <v>99153.160301939904</v>
      </c>
      <c r="R27" s="73">
        <f>SUM(Q27:$Q$102)</f>
        <v>5611653.1097251996</v>
      </c>
      <c r="S27" s="73">
        <f t="shared" si="8"/>
        <v>56.584006747807258</v>
      </c>
    </row>
    <row r="28" spans="1:19" ht="15" x14ac:dyDescent="0.25">
      <c r="A28" s="77">
        <v>26</v>
      </c>
      <c r="B28" s="67">
        <v>30971</v>
      </c>
      <c r="C28" s="67">
        <v>29448</v>
      </c>
      <c r="D28" s="67">
        <v>60419</v>
      </c>
      <c r="E28" s="136">
        <v>6.8736111846399669E-4</v>
      </c>
      <c r="F28" s="205">
        <v>1.8717392338388008E-4</v>
      </c>
      <c r="G28" s="75">
        <f t="shared" si="0"/>
        <v>5.5118976958085009</v>
      </c>
      <c r="H28" s="75">
        <f t="shared" si="1"/>
        <v>21.28826119994844</v>
      </c>
      <c r="I28" s="75">
        <f t="shared" si="2"/>
        <v>26.80015889575694</v>
      </c>
      <c r="J28" s="73">
        <f t="shared" si="3"/>
        <v>4.4357170585009585E-4</v>
      </c>
      <c r="K28" s="73">
        <f t="shared" si="4"/>
        <v>4.434733424653059E-4</v>
      </c>
      <c r="L28" s="73">
        <f t="shared" si="11"/>
        <v>4.4277161008833224E-4</v>
      </c>
      <c r="M28" s="73">
        <f t="shared" si="12"/>
        <v>99132.482760686369</v>
      </c>
      <c r="N28" s="73">
        <f t="shared" si="5"/>
        <v>43.89304900400748</v>
      </c>
      <c r="O28" s="73">
        <f t="shared" si="6"/>
        <v>52166.954448641191</v>
      </c>
      <c r="P28" s="73">
        <f t="shared" si="7"/>
        <v>1570013.6914048081</v>
      </c>
      <c r="Q28" s="73">
        <f t="shared" si="10"/>
        <v>99110.536236184358</v>
      </c>
      <c r="R28" s="73">
        <f>SUM(Q28:$Q$102)</f>
        <v>5512499.9494232591</v>
      </c>
      <c r="S28" s="73">
        <f t="shared" si="8"/>
        <v>55.607403304231454</v>
      </c>
    </row>
    <row r="29" spans="1:19" ht="15" x14ac:dyDescent="0.25">
      <c r="A29" s="77">
        <v>27</v>
      </c>
      <c r="B29" s="67">
        <v>29812</v>
      </c>
      <c r="C29" s="67">
        <v>28270</v>
      </c>
      <c r="D29" s="67">
        <v>58082</v>
      </c>
      <c r="E29" s="136">
        <v>7.2192410668044278E-4</v>
      </c>
      <c r="F29" s="205">
        <v>2.0419869802640981E-4</v>
      </c>
      <c r="G29" s="75">
        <f t="shared" si="0"/>
        <v>5.7726971932066053</v>
      </c>
      <c r="H29" s="75">
        <f t="shared" si="1"/>
        <v>21.522001468357359</v>
      </c>
      <c r="I29" s="75">
        <f t="shared" si="2"/>
        <v>27.294698661563963</v>
      </c>
      <c r="J29" s="73">
        <f t="shared" si="3"/>
        <v>4.6993386353024971E-4</v>
      </c>
      <c r="K29" s="73">
        <f t="shared" si="4"/>
        <v>4.6982346190682645E-4</v>
      </c>
      <c r="L29" s="73">
        <f t="shared" si="11"/>
        <v>4.685407636490634E-4</v>
      </c>
      <c r="M29" s="73">
        <f t="shared" si="12"/>
        <v>99088.589711682362</v>
      </c>
      <c r="N29" s="73">
        <f t="shared" si="5"/>
        <v>46.427043492425582</v>
      </c>
      <c r="O29" s="73">
        <f t="shared" si="6"/>
        <v>50872.055026562506</v>
      </c>
      <c r="P29" s="73">
        <f t="shared" si="7"/>
        <v>1517846.7369561668</v>
      </c>
      <c r="Q29" s="73">
        <f t="shared" si="10"/>
        <v>99065.376189936156</v>
      </c>
      <c r="R29" s="73">
        <f>SUM(Q29:$Q$102)</f>
        <v>5413389.4131870754</v>
      </c>
      <c r="S29" s="73">
        <f t="shared" si="8"/>
        <v>54.631814106330417</v>
      </c>
    </row>
    <row r="30" spans="1:19" ht="15" x14ac:dyDescent="0.25">
      <c r="A30" s="77">
        <v>28</v>
      </c>
      <c r="B30" s="67">
        <v>29867</v>
      </c>
      <c r="C30" s="67">
        <v>28038</v>
      </c>
      <c r="D30" s="67">
        <v>57905</v>
      </c>
      <c r="E30" s="136">
        <v>7.4402454602757421E-4</v>
      </c>
      <c r="F30" s="205">
        <v>2.2134958662910754E-4</v>
      </c>
      <c r="G30" s="75">
        <f t="shared" si="0"/>
        <v>6.2061997099069171</v>
      </c>
      <c r="H30" s="75">
        <f t="shared" si="1"/>
        <v>22.221781116205559</v>
      </c>
      <c r="I30" s="75">
        <f t="shared" si="2"/>
        <v>28.427980826112474</v>
      </c>
      <c r="J30" s="73">
        <f t="shared" si="3"/>
        <v>4.9094172914450351E-4</v>
      </c>
      <c r="K30" s="73">
        <f t="shared" si="4"/>
        <v>4.9082123697274938E-4</v>
      </c>
      <c r="L30" s="73">
        <f t="shared" si="11"/>
        <v>4.8879014411215159E-4</v>
      </c>
      <c r="M30" s="73">
        <f t="shared" si="12"/>
        <v>99042.162668189936</v>
      </c>
      <c r="N30" s="73">
        <f t="shared" si="5"/>
        <v>48.410832963767461</v>
      </c>
      <c r="O30" s="73">
        <f t="shared" si="6"/>
        <v>49608.018922001909</v>
      </c>
      <c r="P30" s="73">
        <f t="shared" si="7"/>
        <v>1466974.6819296044</v>
      </c>
      <c r="Q30" s="73">
        <f t="shared" si="10"/>
        <v>99017.957251708052</v>
      </c>
      <c r="R30" s="73">
        <f>SUM(Q30:$Q$102)</f>
        <v>5314324.0369971395</v>
      </c>
      <c r="S30" s="73">
        <f t="shared" si="8"/>
        <v>53.657188957001424</v>
      </c>
    </row>
    <row r="31" spans="1:19" ht="15" x14ac:dyDescent="0.25">
      <c r="A31" s="77">
        <v>29</v>
      </c>
      <c r="B31" s="67">
        <v>30338</v>
      </c>
      <c r="C31" s="67">
        <v>28308</v>
      </c>
      <c r="D31" s="67">
        <v>58646</v>
      </c>
      <c r="E31" s="136">
        <v>7.5622909543851893E-4</v>
      </c>
      <c r="F31" s="205">
        <v>2.3742647825314103E-4</v>
      </c>
      <c r="G31" s="75">
        <f t="shared" si="0"/>
        <v>6.7210687463899159</v>
      </c>
      <c r="H31" s="75">
        <f t="shared" si="1"/>
        <v>22.942478297413789</v>
      </c>
      <c r="I31" s="75">
        <f t="shared" si="2"/>
        <v>29.663547043803703</v>
      </c>
      <c r="J31" s="73">
        <f t="shared" si="3"/>
        <v>5.0580682474173349E-4</v>
      </c>
      <c r="K31" s="73">
        <f t="shared" si="4"/>
        <v>5.0567892603470277E-4</v>
      </c>
      <c r="L31" s="73">
        <f t="shared" si="11"/>
        <v>5.0515113346417094E-4</v>
      </c>
      <c r="M31" s="73">
        <f t="shared" si="12"/>
        <v>98993.751835226169</v>
      </c>
      <c r="N31" s="73">
        <f t="shared" si="5"/>
        <v>50.00680594543519</v>
      </c>
      <c r="O31" s="73">
        <f t="shared" si="6"/>
        <v>48374.410742716005</v>
      </c>
      <c r="P31" s="73">
        <f t="shared" si="7"/>
        <v>1417366.6630076023</v>
      </c>
      <c r="Q31" s="73">
        <f t="shared" si="10"/>
        <v>98968.748432253458</v>
      </c>
      <c r="R31" s="73">
        <f>SUM(Q31:$Q$102)</f>
        <v>5215306.0797454305</v>
      </c>
      <c r="S31" s="73">
        <f t="shared" si="8"/>
        <v>52.683184373355608</v>
      </c>
    </row>
    <row r="32" spans="1:19" ht="15" x14ac:dyDescent="0.25">
      <c r="A32" s="77">
        <v>30</v>
      </c>
      <c r="B32" s="67">
        <v>30242</v>
      </c>
      <c r="C32" s="67">
        <v>28118</v>
      </c>
      <c r="D32" s="67">
        <v>58360</v>
      </c>
      <c r="E32" s="136">
        <v>7.6933805805052971E-4</v>
      </c>
      <c r="F32" s="205">
        <v>2.518846728749326E-4</v>
      </c>
      <c r="G32" s="75">
        <f t="shared" si="0"/>
        <v>7.082493231897355</v>
      </c>
      <c r="H32" s="75">
        <f t="shared" si="1"/>
        <v>23.266321551564118</v>
      </c>
      <c r="I32" s="75">
        <f t="shared" si="2"/>
        <v>30.348814783461474</v>
      </c>
      <c r="J32" s="73">
        <f t="shared" si="3"/>
        <v>5.2002766935334949E-4</v>
      </c>
      <c r="K32" s="73">
        <f t="shared" si="4"/>
        <v>5.198924784001191E-4</v>
      </c>
      <c r="L32" s="73">
        <f t="shared" si="11"/>
        <v>5.202985506530533E-4</v>
      </c>
      <c r="M32" s="73">
        <f t="shared" si="12"/>
        <v>98943.745029280733</v>
      </c>
      <c r="N32" s="73">
        <f t="shared" si="5"/>
        <v>51.480287134923856</v>
      </c>
      <c r="O32" s="73">
        <f t="shared" si="6"/>
        <v>47170.706687120655</v>
      </c>
      <c r="P32" s="73">
        <f t="shared" si="7"/>
        <v>1368992.2522648864</v>
      </c>
      <c r="Q32" s="73">
        <f t="shared" si="10"/>
        <v>98918.004885713279</v>
      </c>
      <c r="R32" s="73">
        <f>SUM(Q32:$Q$102)</f>
        <v>5116337.3313131779</v>
      </c>
      <c r="S32" s="73">
        <f t="shared" si="8"/>
        <v>51.709558090802851</v>
      </c>
    </row>
    <row r="33" spans="1:19" ht="15" x14ac:dyDescent="0.25">
      <c r="A33" s="77">
        <v>31</v>
      </c>
      <c r="B33" s="67">
        <v>29203</v>
      </c>
      <c r="C33" s="67">
        <v>27037</v>
      </c>
      <c r="D33" s="67">
        <v>56240</v>
      </c>
      <c r="E33" s="136">
        <v>7.9451125539766409E-4</v>
      </c>
      <c r="F33" s="205">
        <v>2.6505552708135809E-4</v>
      </c>
      <c r="G33" s="75">
        <f t="shared" si="0"/>
        <v>7.1663062856986786</v>
      </c>
      <c r="H33" s="75">
        <f t="shared" si="1"/>
        <v>23.202112191377985</v>
      </c>
      <c r="I33" s="75">
        <f t="shared" si="2"/>
        <v>30.368418477076663</v>
      </c>
      <c r="J33" s="73">
        <f t="shared" si="3"/>
        <v>5.3997899141316964E-4</v>
      </c>
      <c r="K33" s="73">
        <f t="shared" si="4"/>
        <v>5.3983322899497921E-4</v>
      </c>
      <c r="L33" s="73">
        <f t="shared" si="11"/>
        <v>5.4096814259395657E-4</v>
      </c>
      <c r="M33" s="73">
        <f t="shared" si="12"/>
        <v>98892.26474214581</v>
      </c>
      <c r="N33" s="73">
        <f t="shared" si="5"/>
        <v>53.497564774472266</v>
      </c>
      <c r="O33" s="73">
        <f t="shared" si="6"/>
        <v>45996.257401754214</v>
      </c>
      <c r="P33" s="73">
        <f t="shared" si="7"/>
        <v>1321821.5455777654</v>
      </c>
      <c r="Q33" s="73">
        <f t="shared" si="10"/>
        <v>98865.515959758573</v>
      </c>
      <c r="R33" s="73">
        <f>SUM(Q33:$Q$102)</f>
        <v>5017419.3264274653</v>
      </c>
      <c r="S33" s="73">
        <f t="shared" si="8"/>
        <v>50.736216219842987</v>
      </c>
    </row>
    <row r="34" spans="1:19" ht="15" x14ac:dyDescent="0.25">
      <c r="A34" s="77">
        <v>32</v>
      </c>
      <c r="B34" s="67">
        <v>28900</v>
      </c>
      <c r="C34" s="67">
        <v>26727</v>
      </c>
      <c r="D34" s="67">
        <v>55627</v>
      </c>
      <c r="E34" s="136">
        <v>8.3797326359964005E-4</v>
      </c>
      <c r="F34" s="205">
        <v>2.7837489534792835E-4</v>
      </c>
      <c r="G34" s="75">
        <f t="shared" si="0"/>
        <v>7.4401258279640814</v>
      </c>
      <c r="H34" s="75">
        <f t="shared" si="1"/>
        <v>24.217427318029596</v>
      </c>
      <c r="I34" s="75">
        <f t="shared" si="2"/>
        <v>31.657553145993678</v>
      </c>
      <c r="J34" s="73">
        <f t="shared" si="3"/>
        <v>5.6910408876972829E-4</v>
      </c>
      <c r="K34" s="73">
        <f t="shared" si="4"/>
        <v>5.6894217975367312E-4</v>
      </c>
      <c r="L34" s="73">
        <f t="shared" si="11"/>
        <v>5.7071285248441869E-4</v>
      </c>
      <c r="M34" s="73">
        <f t="shared" si="12"/>
        <v>98838.767177371337</v>
      </c>
      <c r="N34" s="73">
        <f t="shared" si="5"/>
        <v>56.408554751847987</v>
      </c>
      <c r="O34" s="73">
        <f t="shared" si="6"/>
        <v>44850.121845679321</v>
      </c>
      <c r="P34" s="73">
        <f t="shared" si="7"/>
        <v>1275825.2881760113</v>
      </c>
      <c r="Q34" s="73">
        <f t="shared" si="10"/>
        <v>98810.562899995421</v>
      </c>
      <c r="R34" s="73">
        <f>SUM(Q34:$Q$102)</f>
        <v>4918553.810467707</v>
      </c>
      <c r="S34" s="73">
        <f t="shared" si="8"/>
        <v>49.763407121834135</v>
      </c>
    </row>
    <row r="35" spans="1:19" ht="15" x14ac:dyDescent="0.25">
      <c r="A35" s="77">
        <v>33</v>
      </c>
      <c r="B35" s="67">
        <v>29637</v>
      </c>
      <c r="C35" s="67">
        <v>26724</v>
      </c>
      <c r="D35" s="67">
        <v>56361</v>
      </c>
      <c r="E35" s="136">
        <v>9.0030349651603421E-4</v>
      </c>
      <c r="F35" s="205">
        <v>2.9445309885583652E-4</v>
      </c>
      <c r="G35" s="75">
        <f t="shared" si="0"/>
        <v>7.8689646138233753</v>
      </c>
      <c r="H35" s="75">
        <f t="shared" si="1"/>
        <v>26.682294726245704</v>
      </c>
      <c r="I35" s="75">
        <f t="shared" si="2"/>
        <v>34.55125934006908</v>
      </c>
      <c r="J35" s="73">
        <f t="shared" si="3"/>
        <v>6.1303488831051752E-4</v>
      </c>
      <c r="K35" s="73">
        <f t="shared" si="4"/>
        <v>6.1284702081521036E-4</v>
      </c>
      <c r="L35" s="73">
        <f t="shared" si="11"/>
        <v>6.104554227466094E-4</v>
      </c>
      <c r="M35" s="73">
        <f t="shared" si="12"/>
        <v>98782.358622619489</v>
      </c>
      <c r="N35" s="73">
        <f t="shared" si="5"/>
        <v>60.30222649287316</v>
      </c>
      <c r="O35" s="73">
        <f t="shared" si="6"/>
        <v>43731.244199713663</v>
      </c>
      <c r="P35" s="73">
        <f t="shared" si="7"/>
        <v>1230975.1663303322</v>
      </c>
      <c r="Q35" s="73">
        <f t="shared" si="10"/>
        <v>98752.207509373053</v>
      </c>
      <c r="R35" s="73">
        <f>SUM(Q35:$Q$102)</f>
        <v>4819743.2475677114</v>
      </c>
      <c r="S35" s="73">
        <f t="shared" si="8"/>
        <v>48.791538436338485</v>
      </c>
    </row>
    <row r="36" spans="1:19" ht="15" x14ac:dyDescent="0.25">
      <c r="A36" s="77">
        <v>34</v>
      </c>
      <c r="B36" s="67">
        <v>31317</v>
      </c>
      <c r="C36" s="67">
        <v>28583</v>
      </c>
      <c r="D36" s="67">
        <v>59900</v>
      </c>
      <c r="E36" s="136">
        <v>9.7882097219205498E-4</v>
      </c>
      <c r="F36" s="205">
        <v>3.1684914020845836E-4</v>
      </c>
      <c r="G36" s="75">
        <f t="shared" si="0"/>
        <v>9.0564989745783659</v>
      </c>
      <c r="H36" s="75">
        <f t="shared" si="1"/>
        <v>30.653736386138586</v>
      </c>
      <c r="I36" s="75">
        <f t="shared" si="2"/>
        <v>39.71023536071695</v>
      </c>
      <c r="J36" s="73">
        <f t="shared" si="3"/>
        <v>6.629421596113013E-4</v>
      </c>
      <c r="K36" s="73">
        <f t="shared" si="4"/>
        <v>6.6272246200937968E-4</v>
      </c>
      <c r="L36" s="73">
        <f t="shared" si="11"/>
        <v>6.6212403427785772E-4</v>
      </c>
      <c r="M36" s="73">
        <f t="shared" si="12"/>
        <v>98722.056396126616</v>
      </c>
      <c r="N36" s="73">
        <f t="shared" si="5"/>
        <v>65.366246253208374</v>
      </c>
      <c r="O36" s="73">
        <f t="shared" si="6"/>
        <v>42638.58363370585</v>
      </c>
      <c r="P36" s="73">
        <f t="shared" si="7"/>
        <v>1187243.9221306182</v>
      </c>
      <c r="Q36" s="73">
        <f t="shared" si="10"/>
        <v>98689.373273000005</v>
      </c>
      <c r="R36" s="73">
        <f>SUM(Q36:$Q$102)</f>
        <v>4720991.0400583372</v>
      </c>
      <c r="S36" s="73">
        <f t="shared" si="8"/>
        <v>47.821036274965259</v>
      </c>
    </row>
    <row r="37" spans="1:19" ht="15" x14ac:dyDescent="0.25">
      <c r="A37" s="77">
        <v>35</v>
      </c>
      <c r="B37" s="67">
        <v>31673</v>
      </c>
      <c r="C37" s="67">
        <v>29160</v>
      </c>
      <c r="D37" s="67">
        <v>60833</v>
      </c>
      <c r="E37" s="136">
        <v>1.0713114143874834E-3</v>
      </c>
      <c r="F37" s="205">
        <v>3.4959443434605598E-4</v>
      </c>
      <c r="G37" s="75">
        <f t="shared" si="0"/>
        <v>10.194173705530993</v>
      </c>
      <c r="H37" s="75">
        <f t="shared" si="1"/>
        <v>33.931646427894762</v>
      </c>
      <c r="I37" s="75">
        <f t="shared" si="2"/>
        <v>44.125820133425755</v>
      </c>
      <c r="J37" s="73">
        <f t="shared" si="3"/>
        <v>7.2535992197369451E-4</v>
      </c>
      <c r="K37" s="73">
        <f t="shared" si="4"/>
        <v>7.2509691206157356E-4</v>
      </c>
      <c r="L37" s="73">
        <f t="shared" si="11"/>
        <v>7.2664058668564253E-4</v>
      </c>
      <c r="M37" s="73">
        <f t="shared" si="12"/>
        <v>98656.690149873408</v>
      </c>
      <c r="N37" s="73">
        <f t="shared" si="5"/>
        <v>71.687955210960354</v>
      </c>
      <c r="O37" s="73">
        <f t="shared" si="6"/>
        <v>41571.074734336013</v>
      </c>
      <c r="P37" s="73">
        <f t="shared" si="7"/>
        <v>1144605.3384969127</v>
      </c>
      <c r="Q37" s="73">
        <f t="shared" si="10"/>
        <v>98620.84617226792</v>
      </c>
      <c r="R37" s="73">
        <f>SUM(Q37:$Q$102)</f>
        <v>4622301.666785337</v>
      </c>
      <c r="S37" s="73">
        <f t="shared" si="8"/>
        <v>46.852389430087406</v>
      </c>
    </row>
    <row r="38" spans="1:19" ht="15" x14ac:dyDescent="0.25">
      <c r="A38" s="77">
        <v>36</v>
      </c>
      <c r="B38" s="67">
        <v>32408</v>
      </c>
      <c r="C38" s="67">
        <v>29226</v>
      </c>
      <c r="D38" s="67">
        <v>61634</v>
      </c>
      <c r="E38" s="136">
        <v>1.1790733753091873E-3</v>
      </c>
      <c r="F38" s="205">
        <v>3.9653766301121318E-4</v>
      </c>
      <c r="G38" s="75">
        <f t="shared" si="0"/>
        <v>11.589209739165716</v>
      </c>
      <c r="H38" s="75">
        <f t="shared" si="1"/>
        <v>38.211409947020144</v>
      </c>
      <c r="I38" s="75">
        <f t="shared" si="2"/>
        <v>49.800619686185861</v>
      </c>
      <c r="J38" s="73">
        <f t="shared" si="3"/>
        <v>8.0800564114264634E-4</v>
      </c>
      <c r="K38" s="73">
        <f t="shared" si="4"/>
        <v>8.0767929248770631E-4</v>
      </c>
      <c r="L38" s="73">
        <f t="shared" si="11"/>
        <v>8.0734396018979277E-4</v>
      </c>
      <c r="M38" s="73">
        <f t="shared" si="12"/>
        <v>98585.002194662447</v>
      </c>
      <c r="N38" s="73">
        <f t="shared" si="5"/>
        <v>79.592006087157642</v>
      </c>
      <c r="O38" s="73">
        <f t="shared" si="6"/>
        <v>40527.675613855514</v>
      </c>
      <c r="P38" s="73">
        <f t="shared" si="7"/>
        <v>1103034.2637625767</v>
      </c>
      <c r="Q38" s="73">
        <f t="shared" si="10"/>
        <v>98545.206191618869</v>
      </c>
      <c r="R38" s="73">
        <f>SUM(Q38:$Q$102)</f>
        <v>4523680.8206130695</v>
      </c>
      <c r="S38" s="73">
        <f t="shared" si="8"/>
        <v>45.886095449699027</v>
      </c>
    </row>
    <row r="39" spans="1:19" ht="15" x14ac:dyDescent="0.25">
      <c r="A39" s="77">
        <v>37</v>
      </c>
      <c r="B39" s="67">
        <v>33388</v>
      </c>
      <c r="C39" s="67">
        <v>29990</v>
      </c>
      <c r="D39" s="67">
        <v>63378</v>
      </c>
      <c r="E39" s="136">
        <v>1.3072959656084612E-3</v>
      </c>
      <c r="F39" s="205">
        <v>4.6043544819113333E-4</v>
      </c>
      <c r="G39" s="75">
        <f t="shared" si="0"/>
        <v>13.808459091252088</v>
      </c>
      <c r="H39" s="75">
        <f t="shared" si="1"/>
        <v>43.647997699735306</v>
      </c>
      <c r="I39" s="75">
        <f t="shared" si="2"/>
        <v>57.456456790987396</v>
      </c>
      <c r="J39" s="73">
        <f t="shared" si="3"/>
        <v>9.0656784358905923E-4</v>
      </c>
      <c r="K39" s="73">
        <f t="shared" si="4"/>
        <v>9.0615703511276458E-4</v>
      </c>
      <c r="L39" s="73">
        <f t="shared" si="11"/>
        <v>9.0794871217957953E-4</v>
      </c>
      <c r="M39" s="73">
        <f t="shared" si="12"/>
        <v>98505.41018857529</v>
      </c>
      <c r="N39" s="73">
        <f t="shared" si="5"/>
        <v>89.437860323436325</v>
      </c>
      <c r="O39" s="73">
        <f t="shared" si="6"/>
        <v>39507.273989978676</v>
      </c>
      <c r="P39" s="73">
        <f t="shared" si="7"/>
        <v>1062506.5881487213</v>
      </c>
      <c r="Q39" s="73">
        <f t="shared" si="10"/>
        <v>98460.691258413572</v>
      </c>
      <c r="R39" s="73">
        <f>SUM(Q39:$Q$102)</f>
        <v>4425135.6144214515</v>
      </c>
      <c r="S39" s="73">
        <f t="shared" si="8"/>
        <v>44.922767246490601</v>
      </c>
    </row>
    <row r="40" spans="1:19" ht="15" x14ac:dyDescent="0.25">
      <c r="A40" s="77">
        <v>38</v>
      </c>
      <c r="B40" s="67">
        <v>34087</v>
      </c>
      <c r="C40" s="67">
        <v>30261</v>
      </c>
      <c r="D40" s="67">
        <v>64348</v>
      </c>
      <c r="E40" s="136">
        <v>1.4623316953873324E-3</v>
      </c>
      <c r="F40" s="205">
        <v>5.4175651871915282E-4</v>
      </c>
      <c r="G40" s="75">
        <f t="shared" si="0"/>
        <v>16.394094012960284</v>
      </c>
      <c r="H40" s="75">
        <f t="shared" si="1"/>
        <v>49.846500500668</v>
      </c>
      <c r="I40" s="75">
        <f t="shared" si="2"/>
        <v>66.240594513628281</v>
      </c>
      <c r="J40" s="73">
        <f t="shared" si="3"/>
        <v>1.0294118622743253E-3</v>
      </c>
      <c r="K40" s="73">
        <f t="shared" si="4"/>
        <v>1.0288821996458086E-3</v>
      </c>
      <c r="L40" s="73">
        <f t="shared" si="11"/>
        <v>1.0286362849292079E-3</v>
      </c>
      <c r="M40" s="73">
        <f t="shared" si="12"/>
        <v>98415.972328251853</v>
      </c>
      <c r="N40" s="73">
        <f t="shared" si="5"/>
        <v>101.23424015342607</v>
      </c>
      <c r="O40" s="73">
        <f t="shared" si="6"/>
        <v>38508.686255061228</v>
      </c>
      <c r="P40" s="73">
        <f t="shared" si="7"/>
        <v>1022999.3141587425</v>
      </c>
      <c r="Q40" s="73">
        <f t="shared" si="10"/>
        <v>98365.35520817514</v>
      </c>
      <c r="R40" s="73">
        <f>SUM(Q40:$Q$102)</f>
        <v>4326674.9231630377</v>
      </c>
      <c r="S40" s="73">
        <f t="shared" si="8"/>
        <v>43.96313749491857</v>
      </c>
    </row>
    <row r="41" spans="1:19" ht="15" x14ac:dyDescent="0.25">
      <c r="A41" s="77">
        <v>39</v>
      </c>
      <c r="B41" s="67">
        <v>34492</v>
      </c>
      <c r="C41" s="67">
        <v>31077</v>
      </c>
      <c r="D41" s="67">
        <v>65569</v>
      </c>
      <c r="E41" s="136">
        <v>1.6472875999977543E-3</v>
      </c>
      <c r="F41" s="205">
        <v>6.3766995171522702E-4</v>
      </c>
      <c r="G41" s="75">
        <f t="shared" si="0"/>
        <v>19.816869089454109</v>
      </c>
      <c r="H41" s="75">
        <f t="shared" si="1"/>
        <v>56.818243899122542</v>
      </c>
      <c r="I41" s="75">
        <f t="shared" si="2"/>
        <v>76.635112988576651</v>
      </c>
      <c r="J41" s="73">
        <f t="shared" si="3"/>
        <v>1.1687705011297512E-3</v>
      </c>
      <c r="K41" s="73">
        <f t="shared" si="4"/>
        <v>1.1680877549047342E-3</v>
      </c>
      <c r="L41" s="73">
        <f t="shared" si="11"/>
        <v>1.1699569909205108E-3</v>
      </c>
      <c r="M41" s="73">
        <f t="shared" si="12"/>
        <v>98314.738088098427</v>
      </c>
      <c r="N41" s="73">
        <f t="shared" si="5"/>
        <v>115.02401513668883</v>
      </c>
      <c r="O41" s="73">
        <f t="shared" si="6"/>
        <v>37530.804705457871</v>
      </c>
      <c r="P41" s="73">
        <f t="shared" si="7"/>
        <v>984490.62790368148</v>
      </c>
      <c r="Q41" s="73">
        <f t="shared" si="10"/>
        <v>98257.22608053009</v>
      </c>
      <c r="R41" s="73">
        <f>SUM(Q41:$Q$102)</f>
        <v>4228309.5679548625</v>
      </c>
      <c r="S41" s="73">
        <f t="shared" si="8"/>
        <v>43.007891290580815</v>
      </c>
    </row>
    <row r="42" spans="1:19" ht="15" x14ac:dyDescent="0.25">
      <c r="A42" s="77">
        <v>40</v>
      </c>
      <c r="B42" s="67">
        <v>36665</v>
      </c>
      <c r="C42" s="67">
        <v>33468</v>
      </c>
      <c r="D42" s="67">
        <v>70133</v>
      </c>
      <c r="E42" s="136">
        <v>1.8582610271597945E-3</v>
      </c>
      <c r="F42" s="205">
        <v>7.4227813489468318E-4</v>
      </c>
      <c r="G42" s="75">
        <f t="shared" si="0"/>
        <v>24.842564618655256</v>
      </c>
      <c r="H42" s="75">
        <f t="shared" si="1"/>
        <v>68.133140560813871</v>
      </c>
      <c r="I42" s="75">
        <f t="shared" si="2"/>
        <v>92.975705179469131</v>
      </c>
      <c r="J42" s="73">
        <f t="shared" si="3"/>
        <v>1.3257055192201835E-3</v>
      </c>
      <c r="K42" s="73">
        <f t="shared" si="4"/>
        <v>1.3248271598497174E-3</v>
      </c>
      <c r="L42" s="73">
        <f t="shared" si="11"/>
        <v>1.327669655907973E-3</v>
      </c>
      <c r="M42" s="73">
        <f t="shared" si="12"/>
        <v>98199.714072961739</v>
      </c>
      <c r="N42" s="73">
        <f t="shared" si="5"/>
        <v>130.37678059352038</v>
      </c>
      <c r="O42" s="73">
        <f t="shared" si="6"/>
        <v>36572.58075913936</v>
      </c>
      <c r="P42" s="73">
        <f t="shared" si="7"/>
        <v>946959.82319822349</v>
      </c>
      <c r="Q42" s="73">
        <f t="shared" si="10"/>
        <v>98134.525682664971</v>
      </c>
      <c r="R42" s="73">
        <f>SUM(Q42:$Q$102)</f>
        <v>4130052.3418743303</v>
      </c>
      <c r="S42" s="73">
        <f t="shared" si="8"/>
        <v>42.057681948093339</v>
      </c>
    </row>
    <row r="43" spans="1:19" ht="15" x14ac:dyDescent="0.25">
      <c r="A43" s="77">
        <v>41</v>
      </c>
      <c r="B43" s="67">
        <v>40164</v>
      </c>
      <c r="C43" s="67">
        <v>36252</v>
      </c>
      <c r="D43" s="67">
        <v>76416</v>
      </c>
      <c r="E43" s="136">
        <v>2.083792655731611E-3</v>
      </c>
      <c r="F43" s="205">
        <v>8.4883597676978109E-4</v>
      </c>
      <c r="G43" s="75">
        <f t="shared" si="0"/>
        <v>30.772001829858105</v>
      </c>
      <c r="H43" s="75">
        <f t="shared" si="1"/>
        <v>83.693448224804428</v>
      </c>
      <c r="I43" s="75">
        <f t="shared" si="2"/>
        <v>114.46545005466254</v>
      </c>
      <c r="J43" s="73">
        <f t="shared" si="3"/>
        <v>1.497925173454022E-3</v>
      </c>
      <c r="K43" s="73">
        <f t="shared" si="4"/>
        <v>1.4968038435007047E-3</v>
      </c>
      <c r="L43" s="73">
        <f t="shared" si="11"/>
        <v>1.4923320230360608E-3</v>
      </c>
      <c r="M43" s="73">
        <f t="shared" si="12"/>
        <v>98069.337292368218</v>
      </c>
      <c r="N43" s="73">
        <f t="shared" si="5"/>
        <v>146.35201251933177</v>
      </c>
      <c r="O43" s="73">
        <f t="shared" si="6"/>
        <v>35633.194588709477</v>
      </c>
      <c r="P43" s="73">
        <f t="shared" si="7"/>
        <v>910387.24243908422</v>
      </c>
      <c r="Q43" s="73">
        <f t="shared" si="10"/>
        <v>97996.161286108545</v>
      </c>
      <c r="R43" s="73">
        <f>SUM(Q43:$Q$102)</f>
        <v>4031917.8161916654</v>
      </c>
      <c r="S43" s="73">
        <f t="shared" si="8"/>
        <v>41.112930172777155</v>
      </c>
    </row>
    <row r="44" spans="1:19" ht="15" x14ac:dyDescent="0.25">
      <c r="A44" s="77">
        <v>42</v>
      </c>
      <c r="B44" s="67">
        <v>40508</v>
      </c>
      <c r="C44" s="67">
        <v>36876</v>
      </c>
      <c r="D44" s="67">
        <v>77384</v>
      </c>
      <c r="E44" s="136">
        <v>2.3093014796646328E-3</v>
      </c>
      <c r="F44" s="205">
        <v>9.5310770378096734E-4</v>
      </c>
      <c r="G44" s="75">
        <f t="shared" si="0"/>
        <v>35.146799684626949</v>
      </c>
      <c r="H44" s="75">
        <f t="shared" si="1"/>
        <v>93.545184338254941</v>
      </c>
      <c r="I44" s="75">
        <f t="shared" si="2"/>
        <v>128.69198402288188</v>
      </c>
      <c r="J44" s="73">
        <f t="shared" si="3"/>
        <v>1.6630309110782834E-3</v>
      </c>
      <c r="K44" s="73">
        <f t="shared" si="4"/>
        <v>1.6616488414202824E-3</v>
      </c>
      <c r="L44" s="73">
        <f t="shared" si="11"/>
        <v>1.6587639561567434E-3</v>
      </c>
      <c r="M44" s="73">
        <f t="shared" si="12"/>
        <v>97922.985279848886</v>
      </c>
      <c r="N44" s="73">
        <f t="shared" si="5"/>
        <v>162.43111846147804</v>
      </c>
      <c r="O44" s="73">
        <f t="shared" si="6"/>
        <v>34712.212713504065</v>
      </c>
      <c r="P44" s="73">
        <f t="shared" si="7"/>
        <v>874754.04785037471</v>
      </c>
      <c r="Q44" s="73">
        <f t="shared" si="10"/>
        <v>97841.769720618147</v>
      </c>
      <c r="R44" s="73">
        <f>SUM(Q44:$Q$102)</f>
        <v>3933921.6549055567</v>
      </c>
      <c r="S44" s="73">
        <f t="shared" si="8"/>
        <v>40.173628731426142</v>
      </c>
    </row>
    <row r="45" spans="1:19" ht="15" x14ac:dyDescent="0.25">
      <c r="A45" s="77">
        <v>43</v>
      </c>
      <c r="B45" s="67">
        <v>42038</v>
      </c>
      <c r="C45" s="67">
        <v>38539</v>
      </c>
      <c r="D45" s="67">
        <v>80577</v>
      </c>
      <c r="E45" s="136">
        <v>2.5252052169823652E-3</v>
      </c>
      <c r="F45" s="205">
        <v>1.0556554975587383E-3</v>
      </c>
      <c r="G45" s="75">
        <f t="shared" si="0"/>
        <v>40.683907220416216</v>
      </c>
      <c r="H45" s="75">
        <f t="shared" si="1"/>
        <v>106.15457691150466</v>
      </c>
      <c r="I45" s="75">
        <f t="shared" si="2"/>
        <v>146.83848413192089</v>
      </c>
      <c r="J45" s="73">
        <f t="shared" si="3"/>
        <v>1.8223374428425097E-3</v>
      </c>
      <c r="K45" s="73">
        <f t="shared" si="4"/>
        <v>1.8206779941429829E-3</v>
      </c>
      <c r="L45" s="73">
        <f t="shared" si="11"/>
        <v>1.8198555860790687E-3</v>
      </c>
      <c r="M45" s="73">
        <f t="shared" si="12"/>
        <v>97760.554161387408</v>
      </c>
      <c r="N45" s="73">
        <f t="shared" si="5"/>
        <v>177.9100905887899</v>
      </c>
      <c r="O45" s="73">
        <f t="shared" si="6"/>
        <v>33809.398386552646</v>
      </c>
      <c r="P45" s="73">
        <f t="shared" si="7"/>
        <v>840041.83513687074</v>
      </c>
      <c r="Q45" s="73">
        <f t="shared" si="10"/>
        <v>97671.599116093013</v>
      </c>
      <c r="R45" s="73">
        <f>SUM(Q45:$Q$102)</f>
        <v>3836079.8851849386</v>
      </c>
      <c r="S45" s="73">
        <f t="shared" si="8"/>
        <v>39.239547260055112</v>
      </c>
    </row>
    <row r="46" spans="1:19" ht="15" x14ac:dyDescent="0.25">
      <c r="A46" s="77">
        <v>44</v>
      </c>
      <c r="B46" s="67">
        <v>42808</v>
      </c>
      <c r="C46" s="67">
        <v>38926</v>
      </c>
      <c r="D46" s="67">
        <v>81734</v>
      </c>
      <c r="E46" s="136">
        <v>2.7337974022400356E-3</v>
      </c>
      <c r="F46" s="205">
        <v>1.1615066666438886E-3</v>
      </c>
      <c r="G46" s="75">
        <f t="shared" si="0"/>
        <v>45.212808505780011</v>
      </c>
      <c r="H46" s="75">
        <f t="shared" si="1"/>
        <v>117.02839919509144</v>
      </c>
      <c r="I46" s="75">
        <f t="shared" si="2"/>
        <v>162.24120770087146</v>
      </c>
      <c r="J46" s="73">
        <f t="shared" si="3"/>
        <v>1.9849904287184213E-3</v>
      </c>
      <c r="K46" s="73">
        <f t="shared" si="4"/>
        <v>1.9830216381095944E-3</v>
      </c>
      <c r="L46" s="73">
        <f t="shared" si="11"/>
        <v>1.9789788119157345E-3</v>
      </c>
      <c r="M46" s="73">
        <f t="shared" si="12"/>
        <v>97582.644070798618</v>
      </c>
      <c r="N46" s="73">
        <f t="shared" si="5"/>
        <v>193.11398502682277</v>
      </c>
      <c r="O46" s="73">
        <f t="shared" si="6"/>
        <v>32924.751379548201</v>
      </c>
      <c r="P46" s="73">
        <f t="shared" si="7"/>
        <v>806232.43675031816</v>
      </c>
      <c r="Q46" s="73">
        <f t="shared" si="10"/>
        <v>97486.0870782852</v>
      </c>
      <c r="R46" s="73">
        <f>SUM(Q46:$Q$102)</f>
        <v>3738408.2860688455</v>
      </c>
      <c r="S46" s="73">
        <f t="shared" si="8"/>
        <v>38.310176175965658</v>
      </c>
    </row>
    <row r="47" spans="1:19" ht="15" x14ac:dyDescent="0.25">
      <c r="A47" s="77">
        <v>45</v>
      </c>
      <c r="B47" s="67">
        <v>42387</v>
      </c>
      <c r="C47" s="67">
        <v>39139</v>
      </c>
      <c r="D47" s="67">
        <v>81526</v>
      </c>
      <c r="E47" s="136">
        <v>2.9501100964616591E-3</v>
      </c>
      <c r="F47" s="205">
        <v>1.2776258678346775E-3</v>
      </c>
      <c r="G47" s="75">
        <f t="shared" si="0"/>
        <v>50.00499884118144</v>
      </c>
      <c r="H47" s="75">
        <f t="shared" si="1"/>
        <v>125.04631665872034</v>
      </c>
      <c r="I47" s="75">
        <f t="shared" si="2"/>
        <v>175.05131549990179</v>
      </c>
      <c r="J47" s="73">
        <f t="shared" si="3"/>
        <v>2.1471839106530651E-3</v>
      </c>
      <c r="K47" s="73">
        <f t="shared" si="4"/>
        <v>2.1448803602904798E-3</v>
      </c>
      <c r="L47" s="73">
        <f t="shared" si="11"/>
        <v>2.1467784646295278E-3</v>
      </c>
      <c r="M47" s="73">
        <f t="shared" si="12"/>
        <v>97389.530085771796</v>
      </c>
      <c r="N47" s="73">
        <f t="shared" si="5"/>
        <v>209.07374586851802</v>
      </c>
      <c r="O47" s="73">
        <f t="shared" si="6"/>
        <v>32058.140482127299</v>
      </c>
      <c r="P47" s="73">
        <f t="shared" si="7"/>
        <v>773307.68537076993</v>
      </c>
      <c r="Q47" s="73">
        <f t="shared" si="10"/>
        <v>97284.993212837537</v>
      </c>
      <c r="R47" s="73">
        <f>SUM(Q47:$Q$102)</f>
        <v>3640922.1989905611</v>
      </c>
      <c r="S47" s="73">
        <f t="shared" si="8"/>
        <v>37.385150085270659</v>
      </c>
    </row>
    <row r="48" spans="1:19" ht="15" x14ac:dyDescent="0.25">
      <c r="A48" s="77">
        <v>46</v>
      </c>
      <c r="B48" s="67">
        <v>43505</v>
      </c>
      <c r="C48" s="67">
        <v>40205</v>
      </c>
      <c r="D48" s="67">
        <v>83710</v>
      </c>
      <c r="E48" s="136">
        <v>3.1964554377873155E-3</v>
      </c>
      <c r="F48" s="205">
        <v>1.4097736833588515E-3</v>
      </c>
      <c r="G48" s="75">
        <f t="shared" si="0"/>
        <v>56.679950939442627</v>
      </c>
      <c r="H48" s="75">
        <f t="shared" si="1"/>
        <v>139.06179382093717</v>
      </c>
      <c r="I48" s="75">
        <f t="shared" si="2"/>
        <v>195.74174476037979</v>
      </c>
      <c r="J48" s="73">
        <f t="shared" si="3"/>
        <v>2.3383316779402676E-3</v>
      </c>
      <c r="K48" s="73">
        <f t="shared" si="4"/>
        <v>2.3355999100969083E-3</v>
      </c>
      <c r="L48" s="73">
        <f t="shared" si="11"/>
        <v>2.3376860030176684E-3</v>
      </c>
      <c r="M48" s="73">
        <f t="shared" si="12"/>
        <v>97180.456339903278</v>
      </c>
      <c r="N48" s="73">
        <f t="shared" si="5"/>
        <v>227.17739255266497</v>
      </c>
      <c r="O48" s="73">
        <f t="shared" si="6"/>
        <v>31209.09146977972</v>
      </c>
      <c r="P48" s="73">
        <f t="shared" si="7"/>
        <v>741249.54488864262</v>
      </c>
      <c r="Q48" s="73">
        <f t="shared" si="10"/>
        <v>97066.867643626945</v>
      </c>
      <c r="R48" s="73">
        <f>SUM(Q48:$Q$102)</f>
        <v>3543637.2057777233</v>
      </c>
      <c r="S48" s="73">
        <f t="shared" si="8"/>
        <v>36.464504687890319</v>
      </c>
    </row>
    <row r="49" spans="1:31" ht="15" x14ac:dyDescent="0.25">
      <c r="A49" s="77">
        <v>47</v>
      </c>
      <c r="B49" s="67">
        <v>43552</v>
      </c>
      <c r="C49" s="67">
        <v>40661</v>
      </c>
      <c r="D49" s="67">
        <v>84213</v>
      </c>
      <c r="E49" s="136">
        <v>3.4941460156808313E-3</v>
      </c>
      <c r="F49" s="205">
        <v>1.5600934460094022E-3</v>
      </c>
      <c r="G49" s="75">
        <f t="shared" si="0"/>
        <v>63.434959608188301</v>
      </c>
      <c r="H49" s="75">
        <f t="shared" si="1"/>
        <v>152.17704727493157</v>
      </c>
      <c r="I49" s="75">
        <f t="shared" si="2"/>
        <v>215.61200688311988</v>
      </c>
      <c r="J49" s="73">
        <f t="shared" si="3"/>
        <v>2.5603173724142339E-3</v>
      </c>
      <c r="K49" s="73">
        <f t="shared" si="4"/>
        <v>2.5570425553438358E-3</v>
      </c>
      <c r="L49" s="73">
        <f t="shared" si="11"/>
        <v>2.5627871817697689E-3</v>
      </c>
      <c r="M49" s="73">
        <f t="shared" si="12"/>
        <v>96953.278947350613</v>
      </c>
      <c r="N49" s="73">
        <f t="shared" si="5"/>
        <v>248.4706205168186</v>
      </c>
      <c r="O49" s="73">
        <f t="shared" si="6"/>
        <v>30376.716500959919</v>
      </c>
      <c r="P49" s="73">
        <f t="shared" si="7"/>
        <v>710040.45341886301</v>
      </c>
      <c r="Q49" s="73">
        <f t="shared" si="10"/>
        <v>96829.043637092196</v>
      </c>
      <c r="R49" s="73">
        <f>SUM(Q49:$Q$102)</f>
        <v>3446570.3381340965</v>
      </c>
      <c r="S49" s="73">
        <f t="shared" si="8"/>
        <v>35.548775405581878</v>
      </c>
    </row>
    <row r="50" spans="1:31" ht="15" x14ac:dyDescent="0.25">
      <c r="A50" s="77">
        <v>48</v>
      </c>
      <c r="B50" s="67">
        <v>44711</v>
      </c>
      <c r="C50" s="67">
        <v>41499</v>
      </c>
      <c r="D50" s="67">
        <v>86210</v>
      </c>
      <c r="E50" s="136">
        <v>3.8558856215998752E-3</v>
      </c>
      <c r="F50" s="205">
        <v>1.7261794514198134E-3</v>
      </c>
      <c r="G50" s="75">
        <f t="shared" si="0"/>
        <v>71.63472105447083</v>
      </c>
      <c r="H50" s="75">
        <f t="shared" si="1"/>
        <v>172.40050202735202</v>
      </c>
      <c r="I50" s="75">
        <f t="shared" si="2"/>
        <v>244.03522308182283</v>
      </c>
      <c r="J50" s="73">
        <f t="shared" si="3"/>
        <v>2.8307066823085817E-3</v>
      </c>
      <c r="K50" s="73">
        <f t="shared" si="4"/>
        <v>2.8267040098360896E-3</v>
      </c>
      <c r="L50" s="73">
        <f t="shared" si="11"/>
        <v>2.8278692798992503E-3</v>
      </c>
      <c r="M50" s="73">
        <f t="shared" si="12"/>
        <v>96704.808326833794</v>
      </c>
      <c r="N50" s="73">
        <f t="shared" si="5"/>
        <v>273.46855668599892</v>
      </c>
      <c r="O50" s="73">
        <f t="shared" si="6"/>
        <v>29559.870674426344</v>
      </c>
      <c r="P50" s="73">
        <f t="shared" si="7"/>
        <v>679663.73691790306</v>
      </c>
      <c r="Q50" s="73">
        <f t="shared" si="10"/>
        <v>96568.074048490787</v>
      </c>
      <c r="R50" s="73">
        <f>SUM(Q50:$Q$102)</f>
        <v>3349741.2944970042</v>
      </c>
      <c r="S50" s="73">
        <f t="shared" si="8"/>
        <v>34.638828745473177</v>
      </c>
    </row>
    <row r="51" spans="1:31" ht="15" x14ac:dyDescent="0.25">
      <c r="A51" s="77">
        <v>49</v>
      </c>
      <c r="B51" s="67">
        <v>46033</v>
      </c>
      <c r="C51" s="67">
        <v>42886</v>
      </c>
      <c r="D51" s="67">
        <v>88919</v>
      </c>
      <c r="E51" s="136">
        <v>4.2807370057254285E-3</v>
      </c>
      <c r="F51" s="205">
        <v>1.9020368121210024E-3</v>
      </c>
      <c r="G51" s="75">
        <f t="shared" si="0"/>
        <v>81.570750724621305</v>
      </c>
      <c r="H51" s="75">
        <f t="shared" si="1"/>
        <v>197.05516658455866</v>
      </c>
      <c r="I51" s="75">
        <f t="shared" si="2"/>
        <v>278.62591730917995</v>
      </c>
      <c r="J51" s="73">
        <f t="shared" si="3"/>
        <v>3.1334801033432668E-3</v>
      </c>
      <c r="K51" s="73">
        <f t="shared" si="4"/>
        <v>3.1285758783321516E-3</v>
      </c>
      <c r="L51" s="73">
        <f t="shared" si="11"/>
        <v>3.1284700032914755E-3</v>
      </c>
      <c r="M51" s="73">
        <f t="shared" si="12"/>
        <v>96431.339770147795</v>
      </c>
      <c r="N51" s="73">
        <f t="shared" si="5"/>
        <v>301.68255384812073</v>
      </c>
      <c r="O51" s="73">
        <f t="shared" si="6"/>
        <v>28757.345584613013</v>
      </c>
      <c r="P51" s="73">
        <f t="shared" si="7"/>
        <v>650103.86624347675</v>
      </c>
      <c r="Q51" s="73">
        <f t="shared" si="10"/>
        <v>96280.498493223742</v>
      </c>
      <c r="R51" s="73">
        <f>SUM(Q51:$Q$102)</f>
        <v>3253173.2204485135</v>
      </c>
      <c r="S51" s="73">
        <f t="shared" si="8"/>
        <v>33.735642667650637</v>
      </c>
    </row>
    <row r="52" spans="1:31" ht="15" x14ac:dyDescent="0.25">
      <c r="A52" s="77">
        <v>50</v>
      </c>
      <c r="B52" s="67">
        <v>45769</v>
      </c>
      <c r="C52" s="67">
        <v>42888</v>
      </c>
      <c r="D52" s="67">
        <v>88657</v>
      </c>
      <c r="E52" s="136">
        <v>4.7532003465322768E-3</v>
      </c>
      <c r="F52" s="205">
        <v>2.0808352771009681E-3</v>
      </c>
      <c r="G52" s="75">
        <f t="shared" si="0"/>
        <v>89.242863364306316</v>
      </c>
      <c r="H52" s="75">
        <f t="shared" si="1"/>
        <v>217.54922666043578</v>
      </c>
      <c r="I52" s="75">
        <f t="shared" si="2"/>
        <v>306.79209002474209</v>
      </c>
      <c r="J52" s="73">
        <f t="shared" si="3"/>
        <v>3.4604384315366195E-3</v>
      </c>
      <c r="K52" s="73">
        <f t="shared" si="4"/>
        <v>3.4544580147441994E-3</v>
      </c>
      <c r="L52" s="73">
        <f t="shared" si="11"/>
        <v>3.4578011740350146E-3</v>
      </c>
      <c r="M52" s="73">
        <f t="shared" si="12"/>
        <v>96129.657216299674</v>
      </c>
      <c r="N52" s="73">
        <f t="shared" si="5"/>
        <v>332.39724158210447</v>
      </c>
      <c r="O52" s="73">
        <f t="shared" si="6"/>
        <v>27968.174723490018</v>
      </c>
      <c r="P52" s="73">
        <f t="shared" si="7"/>
        <v>621346.52065886371</v>
      </c>
      <c r="Q52" s="73">
        <f t="shared" si="10"/>
        <v>95963.458595508622</v>
      </c>
      <c r="R52" s="73">
        <f>SUM(Q52:$Q$102)</f>
        <v>3156892.7219552896</v>
      </c>
      <c r="S52" s="73">
        <f t="shared" si="8"/>
        <v>32.839945687645802</v>
      </c>
    </row>
    <row r="53" spans="1:31" ht="15" x14ac:dyDescent="0.25">
      <c r="A53" s="77">
        <v>51</v>
      </c>
      <c r="B53" s="67">
        <v>45804</v>
      </c>
      <c r="C53" s="67">
        <v>42730</v>
      </c>
      <c r="D53" s="67">
        <v>88534</v>
      </c>
      <c r="E53" s="136">
        <v>5.2480392590475945E-3</v>
      </c>
      <c r="F53" s="205">
        <v>2.2584151351902207E-3</v>
      </c>
      <c r="G53" s="75">
        <f t="shared" si="0"/>
        <v>96.502078726678135</v>
      </c>
      <c r="H53" s="75">
        <f t="shared" si="1"/>
        <v>240.38119022141601</v>
      </c>
      <c r="I53" s="75">
        <f t="shared" si="2"/>
        <v>336.88326894809416</v>
      </c>
      <c r="J53" s="73">
        <f t="shared" si="3"/>
        <v>3.8051287522092546E-3</v>
      </c>
      <c r="K53" s="73">
        <f t="shared" si="4"/>
        <v>3.7978984234833257E-3</v>
      </c>
      <c r="L53" s="73">
        <f t="shared" si="11"/>
        <v>3.7930403546138601E-3</v>
      </c>
      <c r="M53" s="73">
        <f t="shared" si="12"/>
        <v>95797.25997471757</v>
      </c>
      <c r="N53" s="73">
        <f t="shared" si="5"/>
        <v>363.36287294553767</v>
      </c>
      <c r="O53" s="73">
        <f t="shared" si="6"/>
        <v>27191.674474239535</v>
      </c>
      <c r="P53" s="73">
        <f t="shared" si="7"/>
        <v>593378.34593537368</v>
      </c>
      <c r="Q53" s="73">
        <f t="shared" si="10"/>
        <v>95615.578538244794</v>
      </c>
      <c r="R53" s="73">
        <f>SUM(Q53:$Q$102)</f>
        <v>3060929.2633597804</v>
      </c>
      <c r="S53" s="73">
        <f t="shared" si="8"/>
        <v>31.952158800445947</v>
      </c>
    </row>
    <row r="54" spans="1:31" ht="15" x14ac:dyDescent="0.25">
      <c r="A54" s="77">
        <v>52</v>
      </c>
      <c r="B54" s="67">
        <v>45903</v>
      </c>
      <c r="C54" s="67">
        <v>42594</v>
      </c>
      <c r="D54" s="67">
        <v>88497</v>
      </c>
      <c r="E54" s="136">
        <v>5.7405809310718692E-3</v>
      </c>
      <c r="F54" s="205">
        <v>2.4358047137622422E-3</v>
      </c>
      <c r="G54" s="75">
        <f t="shared" si="0"/>
        <v>103.75066597798894</v>
      </c>
      <c r="H54" s="75">
        <f t="shared" si="1"/>
        <v>263.50988647899203</v>
      </c>
      <c r="I54" s="75">
        <f t="shared" si="2"/>
        <v>367.26055245698097</v>
      </c>
      <c r="J54" s="73">
        <f t="shared" si="3"/>
        <v>4.1499774281272923E-3</v>
      </c>
      <c r="K54" s="73">
        <f t="shared" si="4"/>
        <v>4.1413781714867426E-3</v>
      </c>
      <c r="L54" s="73">
        <f t="shared" si="11"/>
        <v>4.1324237191829559E-3</v>
      </c>
      <c r="M54" s="73">
        <f t="shared" si="12"/>
        <v>95433.897101772032</v>
      </c>
      <c r="N54" s="73">
        <f t="shared" si="5"/>
        <v>394.37329999743088</v>
      </c>
      <c r="O54" s="73">
        <f t="shared" si="6"/>
        <v>26427.839371365091</v>
      </c>
      <c r="P54" s="73">
        <f t="shared" si="7"/>
        <v>566186.67146113422</v>
      </c>
      <c r="Q54" s="73">
        <f t="shared" si="10"/>
        <v>95236.71045177331</v>
      </c>
      <c r="R54" s="73">
        <f>SUM(Q54:$Q$102)</f>
        <v>2965313.6848215358</v>
      </c>
      <c r="S54" s="73">
        <f t="shared" si="8"/>
        <v>31.071912338016379</v>
      </c>
    </row>
    <row r="55" spans="1:31" ht="15" x14ac:dyDescent="0.25">
      <c r="A55" s="77">
        <v>53</v>
      </c>
      <c r="B55" s="67">
        <v>45218</v>
      </c>
      <c r="C55" s="67">
        <v>42808</v>
      </c>
      <c r="D55" s="67">
        <v>88026</v>
      </c>
      <c r="E55" s="136">
        <v>6.2183567449082735E-3</v>
      </c>
      <c r="F55" s="205">
        <v>2.6194344319959034E-3</v>
      </c>
      <c r="G55" s="75">
        <f t="shared" si="0"/>
        <v>112.13274916488064</v>
      </c>
      <c r="H55" s="75">
        <f t="shared" si="1"/>
        <v>281.1816552912623</v>
      </c>
      <c r="I55" s="75">
        <f t="shared" si="2"/>
        <v>393.31440445614294</v>
      </c>
      <c r="J55" s="73">
        <f t="shared" si="3"/>
        <v>4.4681617301268141E-3</v>
      </c>
      <c r="K55" s="73">
        <f t="shared" si="4"/>
        <v>4.4581943463238849E-3</v>
      </c>
      <c r="L55" s="73">
        <f t="shared" si="11"/>
        <v>4.4631269392126855E-3</v>
      </c>
      <c r="M55" s="73">
        <f t="shared" si="12"/>
        <v>95039.523801774601</v>
      </c>
      <c r="N55" s="73">
        <f t="shared" si="5"/>
        <v>424.17345896964252</v>
      </c>
      <c r="O55" s="73">
        <f t="shared" si="6"/>
        <v>25676.710576683032</v>
      </c>
      <c r="P55" s="73">
        <f t="shared" si="7"/>
        <v>539758.83208976896</v>
      </c>
      <c r="Q55" s="73">
        <f t="shared" si="10"/>
        <v>94827.437072289787</v>
      </c>
      <c r="R55" s="73">
        <f>SUM(Q55:$Q$102)</f>
        <v>2870076.9743697629</v>
      </c>
      <c r="S55" s="73">
        <f t="shared" si="8"/>
        <v>30.198772674365738</v>
      </c>
    </row>
    <row r="56" spans="1:31" ht="15" x14ac:dyDescent="0.25">
      <c r="A56" s="77">
        <v>54</v>
      </c>
      <c r="B56" s="67">
        <v>45851</v>
      </c>
      <c r="C56" s="67">
        <v>42879</v>
      </c>
      <c r="D56" s="67">
        <v>88730</v>
      </c>
      <c r="E56" s="136">
        <v>6.6878901879594199E-3</v>
      </c>
      <c r="F56" s="205">
        <v>2.8190637371537353E-3</v>
      </c>
      <c r="G56" s="75">
        <f t="shared" si="0"/>
        <v>120.87863398541502</v>
      </c>
      <c r="H56" s="75">
        <f t="shared" si="1"/>
        <v>306.64645300812737</v>
      </c>
      <c r="I56" s="75">
        <f t="shared" si="2"/>
        <v>427.5250869935424</v>
      </c>
      <c r="J56" s="73">
        <f t="shared" si="3"/>
        <v>4.8182698860987534E-3</v>
      </c>
      <c r="K56" s="73">
        <f t="shared" si="4"/>
        <v>4.8066806445868915E-3</v>
      </c>
      <c r="L56" s="73">
        <f t="shared" si="11"/>
        <v>4.7930039128899803E-3</v>
      </c>
      <c r="M56" s="73">
        <f t="shared" si="12"/>
        <v>94615.350342804959</v>
      </c>
      <c r="N56" s="73">
        <f t="shared" si="5"/>
        <v>453.49174441251671</v>
      </c>
      <c r="O56" s="73">
        <f t="shared" si="6"/>
        <v>24938.646007802799</v>
      </c>
      <c r="P56" s="73">
        <f t="shared" si="7"/>
        <v>514082.12151308602</v>
      </c>
      <c r="Q56" s="73">
        <f t="shared" si="10"/>
        <v>94388.604470598701</v>
      </c>
      <c r="R56" s="73">
        <f>SUM(Q56:$Q$102)</f>
        <v>2775249.5372974733</v>
      </c>
      <c r="S56" s="73">
        <f t="shared" si="8"/>
        <v>29.331916303668979</v>
      </c>
    </row>
    <row r="57" spans="1:31" ht="15" x14ac:dyDescent="0.25">
      <c r="A57" s="77">
        <v>55</v>
      </c>
      <c r="B57" s="67">
        <v>47031</v>
      </c>
      <c r="C57" s="67">
        <v>45234</v>
      </c>
      <c r="D57" s="67">
        <v>92265</v>
      </c>
      <c r="E57" s="136">
        <v>7.1731001508475402E-3</v>
      </c>
      <c r="F57" s="205">
        <v>3.0445265354794686E-3</v>
      </c>
      <c r="G57" s="75">
        <f t="shared" si="0"/>
        <v>137.71611330587828</v>
      </c>
      <c r="H57" s="75">
        <f t="shared" si="1"/>
        <v>337.35807319451067</v>
      </c>
      <c r="I57" s="75">
        <f t="shared" si="2"/>
        <v>475.07418650038892</v>
      </c>
      <c r="J57" s="73">
        <f t="shared" si="3"/>
        <v>5.149018441450051E-3</v>
      </c>
      <c r="K57" s="73">
        <f t="shared" si="4"/>
        <v>5.1357849688686841E-3</v>
      </c>
      <c r="L57" s="73">
        <f t="shared" si="11"/>
        <v>5.1446314978521165E-3</v>
      </c>
      <c r="M57" s="73">
        <f t="shared" si="12"/>
        <v>94161.858598392442</v>
      </c>
      <c r="N57" s="73">
        <f t="shared" si="5"/>
        <v>484.42806364159333</v>
      </c>
      <c r="O57" s="73">
        <f t="shared" si="6"/>
        <v>24213.770712102665</v>
      </c>
      <c r="P57" s="73">
        <f t="shared" si="7"/>
        <v>489143.4755052831</v>
      </c>
      <c r="Q57" s="73">
        <f t="shared" si="10"/>
        <v>93919.644566571646</v>
      </c>
      <c r="R57" s="73">
        <f>SUM(Q57:$Q$102)</f>
        <v>2680860.9328268748</v>
      </c>
      <c r="S57" s="73">
        <f t="shared" si="8"/>
        <v>28.470773333616453</v>
      </c>
    </row>
    <row r="58" spans="1:31" ht="15" x14ac:dyDescent="0.25">
      <c r="A58" s="77">
        <v>56</v>
      </c>
      <c r="B58" s="67">
        <v>46280</v>
      </c>
      <c r="C58" s="67">
        <v>44560</v>
      </c>
      <c r="D58" s="67">
        <v>90840</v>
      </c>
      <c r="E58" s="136">
        <v>7.7069176793249736E-3</v>
      </c>
      <c r="F58" s="205">
        <v>3.3025768016138155E-3</v>
      </c>
      <c r="G58" s="75">
        <f t="shared" si="0"/>
        <v>147.16282227991161</v>
      </c>
      <c r="H58" s="75">
        <f t="shared" si="1"/>
        <v>356.67615019915979</v>
      </c>
      <c r="I58" s="75">
        <f t="shared" si="2"/>
        <v>503.8389724790714</v>
      </c>
      <c r="J58" s="73">
        <f t="shared" si="3"/>
        <v>5.5464439947057621E-3</v>
      </c>
      <c r="K58" s="73">
        <f t="shared" si="4"/>
        <v>5.5310908724051089E-3</v>
      </c>
      <c r="L58" s="73">
        <f t="shared" si="11"/>
        <v>5.5421781983288282E-3</v>
      </c>
      <c r="M58" s="73">
        <f t="shared" si="12"/>
        <v>93677.430534750849</v>
      </c>
      <c r="N58" s="73">
        <f t="shared" si="5"/>
        <v>519.17701318515174</v>
      </c>
      <c r="O58" s="73">
        <f t="shared" si="6"/>
        <v>23501.658326454053</v>
      </c>
      <c r="P58" s="73">
        <f t="shared" si="7"/>
        <v>464929.70479318046</v>
      </c>
      <c r="Q58" s="73">
        <f t="shared" si="10"/>
        <v>93417.84202815828</v>
      </c>
      <c r="R58" s="73">
        <f>SUM(Q58:$Q$102)</f>
        <v>2586941.288260303</v>
      </c>
      <c r="S58" s="73">
        <f t="shared" si="8"/>
        <v>27.615416792421989</v>
      </c>
    </row>
    <row r="59" spans="1:31" ht="15" x14ac:dyDescent="0.25">
      <c r="A59" s="77">
        <v>57</v>
      </c>
      <c r="B59" s="67">
        <v>45846</v>
      </c>
      <c r="C59" s="67">
        <v>43950</v>
      </c>
      <c r="D59" s="67">
        <v>89796</v>
      </c>
      <c r="E59" s="136">
        <v>8.3206589157145752E-3</v>
      </c>
      <c r="F59" s="205">
        <v>3.5947431465298695E-3</v>
      </c>
      <c r="G59" s="75">
        <f t="shared" si="0"/>
        <v>157.98896128998777</v>
      </c>
      <c r="H59" s="75">
        <f t="shared" si="1"/>
        <v>381.4689286498504</v>
      </c>
      <c r="I59" s="75">
        <f t="shared" si="2"/>
        <v>539.4578899398382</v>
      </c>
      <c r="J59" s="73">
        <f t="shared" si="3"/>
        <v>6.0075937674265913E-3</v>
      </c>
      <c r="K59" s="73">
        <f t="shared" si="4"/>
        <v>5.9895842586414894E-3</v>
      </c>
      <c r="L59" s="73">
        <f t="shared" si="11"/>
        <v>5.9852014244073937E-3</v>
      </c>
      <c r="M59" s="73">
        <f t="shared" si="12"/>
        <v>93158.253521565697</v>
      </c>
      <c r="N59" s="73">
        <f t="shared" si="5"/>
        <v>557.57091167257749</v>
      </c>
      <c r="O59" s="73">
        <f t="shared" si="6"/>
        <v>22801.373607856211</v>
      </c>
      <c r="P59" s="73">
        <f t="shared" si="7"/>
        <v>441428.04646672646</v>
      </c>
      <c r="Q59" s="73">
        <f t="shared" si="10"/>
        <v>92879.468065729408</v>
      </c>
      <c r="R59" s="73">
        <f>SUM(Q59:$Q$102)</f>
        <v>2493523.4462321447</v>
      </c>
      <c r="S59" s="73">
        <f t="shared" si="8"/>
        <v>26.766532775916691</v>
      </c>
    </row>
    <row r="60" spans="1:31" x14ac:dyDescent="0.3">
      <c r="A60" s="77">
        <v>58</v>
      </c>
      <c r="B60" s="67">
        <v>45107</v>
      </c>
      <c r="C60" s="67">
        <v>43531</v>
      </c>
      <c r="D60" s="67">
        <v>88638</v>
      </c>
      <c r="E60" s="136">
        <v>9.0350962527350285E-3</v>
      </c>
      <c r="F60" s="205">
        <v>3.9167778745996763E-3</v>
      </c>
      <c r="G60" s="75">
        <f t="shared" si="0"/>
        <v>170.5012576591985</v>
      </c>
      <c r="H60" s="75">
        <f t="shared" si="1"/>
        <v>407.54608667211892</v>
      </c>
      <c r="I60" s="75">
        <f t="shared" si="2"/>
        <v>578.04734433131739</v>
      </c>
      <c r="J60" s="73">
        <f t="shared" si="3"/>
        <v>6.5214393863954221E-3</v>
      </c>
      <c r="K60" s="73">
        <f t="shared" si="4"/>
        <v>6.5002209505304887E-3</v>
      </c>
      <c r="L60" s="73">
        <f t="shared" si="11"/>
        <v>6.4978253575163234E-3</v>
      </c>
      <c r="M60" s="73">
        <f t="shared" si="12"/>
        <v>92600.68260989312</v>
      </c>
      <c r="N60" s="73">
        <f t="shared" si="5"/>
        <v>601.70306358588277</v>
      </c>
      <c r="O60" s="73">
        <f t="shared" si="6"/>
        <v>22112.100286887828</v>
      </c>
      <c r="P60" s="73">
        <f t="shared" si="7"/>
        <v>418626.6728588703</v>
      </c>
      <c r="Q60" s="73">
        <f t="shared" si="10"/>
        <v>92299.831078100178</v>
      </c>
      <c r="R60" s="73">
        <f>SUM(Q60:$Q$102)</f>
        <v>2400643.9781664158</v>
      </c>
      <c r="S60" s="73">
        <f t="shared" si="8"/>
        <v>25.924689867350285</v>
      </c>
      <c r="T60" s="73"/>
      <c r="U60" s="73"/>
      <c r="V60" s="73"/>
      <c r="W60" s="73"/>
      <c r="X60" s="73"/>
      <c r="Y60" s="73" t="s">
        <v>22</v>
      </c>
      <c r="Z60" s="73"/>
      <c r="AA60" s="73"/>
      <c r="AB60" s="73"/>
      <c r="AC60" s="73"/>
      <c r="AD60" s="73"/>
      <c r="AE60" s="85"/>
    </row>
    <row r="61" spans="1:31" ht="15" x14ac:dyDescent="0.25">
      <c r="A61" s="77">
        <v>59</v>
      </c>
      <c r="B61" s="67">
        <v>43183</v>
      </c>
      <c r="C61" s="67">
        <v>42831</v>
      </c>
      <c r="D61" s="67">
        <v>86014</v>
      </c>
      <c r="E61" s="136">
        <v>9.8553112111852276E-3</v>
      </c>
      <c r="F61" s="205">
        <v>4.2600716680678786E-3</v>
      </c>
      <c r="G61" s="75">
        <f t="shared" si="0"/>
        <v>182.4631296150153</v>
      </c>
      <c r="H61" s="75">
        <f t="shared" si="1"/>
        <v>425.5819040326117</v>
      </c>
      <c r="I61" s="75">
        <f t="shared" si="2"/>
        <v>608.04503364762695</v>
      </c>
      <c r="J61" s="73">
        <f t="shared" si="3"/>
        <v>7.0691402986447199E-3</v>
      </c>
      <c r="K61" s="73">
        <f t="shared" si="4"/>
        <v>7.044212699847896E-3</v>
      </c>
      <c r="L61" s="73">
        <f t="shared" si="11"/>
        <v>7.0586193600952777E-3</v>
      </c>
      <c r="M61" s="73">
        <f t="shared" si="12"/>
        <v>91998.979546307237</v>
      </c>
      <c r="N61" s="73">
        <f t="shared" si="5"/>
        <v>649.38577813457232</v>
      </c>
      <c r="O61" s="73">
        <f t="shared" si="6"/>
        <v>21432.604605790973</v>
      </c>
      <c r="P61" s="73">
        <f t="shared" si="7"/>
        <v>396514.5725719824</v>
      </c>
      <c r="Q61" s="73">
        <f t="shared" si="10"/>
        <v>91674.286657239951</v>
      </c>
      <c r="R61" s="73">
        <f>SUM(Q61:$Q$102)</f>
        <v>2308344.1470883158</v>
      </c>
      <c r="S61" s="73">
        <f t="shared" si="8"/>
        <v>25.090975557249763</v>
      </c>
      <c r="T61" s="73" t="s">
        <v>23</v>
      </c>
      <c r="U61" s="73" t="s">
        <v>24</v>
      </c>
      <c r="V61" s="73" t="s">
        <v>25</v>
      </c>
      <c r="W61" s="73" t="s">
        <v>26</v>
      </c>
      <c r="X61" s="73" t="s">
        <v>27</v>
      </c>
      <c r="Y61" s="73" t="s">
        <v>28</v>
      </c>
      <c r="Z61" s="73" t="s">
        <v>29</v>
      </c>
      <c r="AA61" s="73" t="s">
        <v>30</v>
      </c>
      <c r="AB61" s="73" t="s">
        <v>31</v>
      </c>
      <c r="AC61" s="73" t="s">
        <v>32</v>
      </c>
      <c r="AD61" s="73" t="s">
        <v>33</v>
      </c>
      <c r="AE61" s="85" t="s">
        <v>34</v>
      </c>
    </row>
    <row r="62" spans="1:31" ht="15" x14ac:dyDescent="0.25">
      <c r="A62" s="77">
        <v>60</v>
      </c>
      <c r="B62" s="67">
        <v>42772</v>
      </c>
      <c r="C62" s="67">
        <v>42408</v>
      </c>
      <c r="D62" s="67">
        <v>85180</v>
      </c>
      <c r="E62" s="136">
        <v>1.0770331495802834E-2</v>
      </c>
      <c r="F62" s="205">
        <v>4.6149543066240396E-3</v>
      </c>
      <c r="G62" s="75">
        <f t="shared" si="0"/>
        <v>195.71098223531229</v>
      </c>
      <c r="H62" s="75">
        <f t="shared" si="1"/>
        <v>460.66861873847881</v>
      </c>
      <c r="I62" s="75">
        <f t="shared" si="2"/>
        <v>656.37960097379107</v>
      </c>
      <c r="J62" s="73">
        <f t="shared" si="3"/>
        <v>7.7057947989409613E-3</v>
      </c>
      <c r="K62" s="73">
        <f t="shared" si="4"/>
        <v>7.6761812762623505E-3</v>
      </c>
      <c r="L62" s="73">
        <f t="shared" si="11"/>
        <v>7.6618461558357245E-3</v>
      </c>
      <c r="M62" s="73">
        <f t="shared" si="12"/>
        <v>91349.593768172665</v>
      </c>
      <c r="N62" s="73">
        <f t="shared" si="5"/>
        <v>699.90653384983307</v>
      </c>
      <c r="O62" s="73">
        <f t="shared" si="6"/>
        <v>20762.263422422704</v>
      </c>
      <c r="P62" s="73">
        <f t="shared" si="7"/>
        <v>375081.96796619147</v>
      </c>
      <c r="Q62" s="73">
        <f t="shared" si="10"/>
        <v>90999.640501247748</v>
      </c>
      <c r="R62" s="73">
        <f>SUM(Q62:$Q$102)</f>
        <v>2216669.8604310765</v>
      </c>
      <c r="S62" s="73">
        <f t="shared" si="8"/>
        <v>24.265787826671122</v>
      </c>
      <c r="T62" s="73"/>
      <c r="U62" s="73">
        <f>MIN(U78:U87)</f>
        <v>2.5884349170257615E-3</v>
      </c>
      <c r="V62" s="73"/>
      <c r="W62" s="73">
        <f>1-K62</f>
        <v>0.99232381872373765</v>
      </c>
      <c r="X62" s="73">
        <f>LN(W62)</f>
        <v>-7.7057947989408772E-3</v>
      </c>
      <c r="Y62" s="73">
        <f>SUM(X62:X69)</f>
        <v>-8.1489649339420586E-2</v>
      </c>
      <c r="Z62" s="73">
        <f>SUM(X70:X77)</f>
        <v>-0.15950060597556673</v>
      </c>
      <c r="AA62" s="73">
        <f>SUM(X78:X85)</f>
        <v>-0.37191607540661509</v>
      </c>
      <c r="AB62" s="73">
        <f>(AA62-Z62)/(Z62-Y62)</f>
        <v>2.7228927652019883</v>
      </c>
      <c r="AC62" s="73">
        <f>(Y62-(Z62-Y62)/(AB62-1))/8</f>
        <v>-4.5263242662025496E-3</v>
      </c>
      <c r="AD62" s="73">
        <f>AB62^(1/8)</f>
        <v>1.1333885405007418</v>
      </c>
      <c r="AE62" s="85">
        <f>(AD62-1)*(Z62-Y62)/(AD62^60*(AB62-1)^2)</f>
        <v>-1.9143819669309458E-6</v>
      </c>
    </row>
    <row r="63" spans="1:31" ht="15" x14ac:dyDescent="0.25">
      <c r="A63" s="77">
        <v>61</v>
      </c>
      <c r="B63" s="67">
        <v>39589</v>
      </c>
      <c r="C63" s="67">
        <v>40337</v>
      </c>
      <c r="D63" s="67">
        <v>79926</v>
      </c>
      <c r="E63" s="136">
        <v>1.1757984870536694E-2</v>
      </c>
      <c r="F63" s="205">
        <v>4.9750126522530736E-3</v>
      </c>
      <c r="G63" s="75">
        <f t="shared" si="0"/>
        <v>200.67708535393223</v>
      </c>
      <c r="H63" s="75">
        <f t="shared" si="1"/>
        <v>465.48686303967719</v>
      </c>
      <c r="I63" s="75">
        <f t="shared" si="2"/>
        <v>666.16394839360942</v>
      </c>
      <c r="J63" s="73">
        <f t="shared" si="3"/>
        <v>8.3347590070015944E-3</v>
      </c>
      <c r="K63" s="73">
        <f t="shared" si="4"/>
        <v>8.3001212025359816E-3</v>
      </c>
      <c r="L63" s="73">
        <f t="shared" si="11"/>
        <v>8.302255286493674E-3</v>
      </c>
      <c r="M63" s="73">
        <f t="shared" si="12"/>
        <v>90649.687234322832</v>
      </c>
      <c r="N63" s="73">
        <f t="shared" si="5"/>
        <v>752.59684506015037</v>
      </c>
      <c r="O63" s="73">
        <f t="shared" si="6"/>
        <v>20100.669418764064</v>
      </c>
      <c r="P63" s="73">
        <f t="shared" si="7"/>
        <v>354319.70454376872</v>
      </c>
      <c r="Q63" s="73">
        <f t="shared" si="10"/>
        <v>90273.388811792756</v>
      </c>
      <c r="R63" s="73">
        <f>SUM(Q63:$Q$102)</f>
        <v>2125670.2199298278</v>
      </c>
      <c r="S63" s="73">
        <f t="shared" si="8"/>
        <v>23.449283552795116</v>
      </c>
      <c r="T63" s="73"/>
      <c r="U63" s="73"/>
      <c r="V63" s="73"/>
      <c r="W63" s="73">
        <f t="shared" ref="W63:W102" si="13">1-K63</f>
        <v>0.99169987879746402</v>
      </c>
      <c r="X63" s="73">
        <f t="shared" ref="X63:X79" si="14">LN(W63)</f>
        <v>-8.3347590070016776E-3</v>
      </c>
      <c r="Y63" s="73"/>
      <c r="Z63" s="73"/>
      <c r="AA63" s="73"/>
      <c r="AB63" s="73"/>
      <c r="AC63" s="73"/>
      <c r="AD63" s="73"/>
      <c r="AE63" s="85"/>
    </row>
    <row r="64" spans="1:31" ht="15" x14ac:dyDescent="0.25">
      <c r="A64" s="77">
        <v>62</v>
      </c>
      <c r="B64" s="67">
        <v>36780</v>
      </c>
      <c r="C64" s="67">
        <v>37884</v>
      </c>
      <c r="D64" s="67">
        <v>74664</v>
      </c>
      <c r="E64" s="136">
        <v>1.2794111004612431E-2</v>
      </c>
      <c r="F64" s="205">
        <v>5.3409042427818689E-3</v>
      </c>
      <c r="G64" s="75">
        <f t="shared" si="0"/>
        <v>202.33481633354833</v>
      </c>
      <c r="H64" s="75">
        <f t="shared" si="1"/>
        <v>470.56740274964523</v>
      </c>
      <c r="I64" s="75">
        <f t="shared" si="2"/>
        <v>672.90221908319359</v>
      </c>
      <c r="J64" s="73">
        <f t="shared" si="3"/>
        <v>9.0124051629057317E-3</v>
      </c>
      <c r="K64" s="73">
        <f t="shared" si="4"/>
        <v>8.9719151682068343E-3</v>
      </c>
      <c r="L64" s="73">
        <f t="shared" si="11"/>
        <v>8.9728877211825275E-3</v>
      </c>
      <c r="M64" s="73">
        <f t="shared" si="12"/>
        <v>89897.090389262681</v>
      </c>
      <c r="N64" s="73">
        <f t="shared" si="5"/>
        <v>806.63649852384697</v>
      </c>
      <c r="O64" s="73">
        <f t="shared" si="6"/>
        <v>19447.598565678119</v>
      </c>
      <c r="P64" s="73">
        <f t="shared" si="7"/>
        <v>334219.03512500465</v>
      </c>
      <c r="Q64" s="73">
        <f t="shared" si="10"/>
        <v>89493.772140000758</v>
      </c>
      <c r="R64" s="73">
        <f>SUM(Q64:$Q$102)</f>
        <v>2035396.8311180356</v>
      </c>
      <c r="S64" s="73">
        <f t="shared" si="8"/>
        <v>22.641409441669133</v>
      </c>
      <c r="T64" s="73"/>
      <c r="U64" s="73"/>
      <c r="V64" s="73"/>
      <c r="W64" s="73">
        <f t="shared" si="13"/>
        <v>0.99102808483179317</v>
      </c>
      <c r="X64" s="73">
        <f t="shared" si="14"/>
        <v>-9.0124051629057213E-3</v>
      </c>
      <c r="Y64" s="73"/>
      <c r="Z64" s="73"/>
      <c r="AA64" s="73"/>
      <c r="AB64" s="73"/>
      <c r="AC64" s="73"/>
      <c r="AD64" s="73"/>
      <c r="AE64" s="85"/>
    </row>
    <row r="65" spans="1:31" ht="15" x14ac:dyDescent="0.25">
      <c r="A65" s="77">
        <v>63</v>
      </c>
      <c r="B65" s="67">
        <v>34184</v>
      </c>
      <c r="C65" s="67">
        <v>35499</v>
      </c>
      <c r="D65" s="67">
        <v>69683</v>
      </c>
      <c r="E65" s="136">
        <v>1.3863205845168472E-2</v>
      </c>
      <c r="F65" s="205">
        <v>5.7222603550597393E-3</v>
      </c>
      <c r="G65" s="75">
        <f t="shared" si="0"/>
        <v>203.1345203442657</v>
      </c>
      <c r="H65" s="75">
        <f t="shared" si="1"/>
        <v>473.89982861123906</v>
      </c>
      <c r="I65" s="75">
        <f t="shared" si="2"/>
        <v>677.03434895550481</v>
      </c>
      <c r="J65" s="73">
        <f t="shared" si="3"/>
        <v>9.7159185017221539E-3</v>
      </c>
      <c r="K65" s="73">
        <f t="shared" si="4"/>
        <v>9.6688714572592538E-3</v>
      </c>
      <c r="L65" s="73">
        <f t="shared" si="11"/>
        <v>9.6626549287993635E-3</v>
      </c>
      <c r="M65" s="73">
        <f t="shared" si="12"/>
        <v>89090.453890738834</v>
      </c>
      <c r="N65" s="73">
        <f t="shared" si="5"/>
        <v>860.85031339632405</v>
      </c>
      <c r="O65" s="73">
        <f t="shared" si="6"/>
        <v>18803.021899806499</v>
      </c>
      <c r="P65" s="73">
        <f t="shared" si="7"/>
        <v>314771.43655932648</v>
      </c>
      <c r="Q65" s="73">
        <f t="shared" si="10"/>
        <v>88660.028734040679</v>
      </c>
      <c r="R65" s="73">
        <f>SUM(Q65:$Q$102)</f>
        <v>1945903.0589780349</v>
      </c>
      <c r="S65" s="73">
        <f t="shared" si="8"/>
        <v>21.841880628024459</v>
      </c>
      <c r="T65" s="73"/>
      <c r="U65" s="73"/>
      <c r="V65" s="73"/>
      <c r="W65" s="73">
        <f t="shared" si="13"/>
        <v>0.99033112854274075</v>
      </c>
      <c r="X65" s="73">
        <f t="shared" si="14"/>
        <v>-9.7159185017221036E-3</v>
      </c>
      <c r="Y65" s="73"/>
      <c r="Z65" s="73"/>
      <c r="AA65" s="73"/>
      <c r="AB65" s="73"/>
      <c r="AC65" s="73"/>
      <c r="AD65" s="73"/>
      <c r="AE65" s="85"/>
    </row>
    <row r="66" spans="1:31" ht="15" x14ac:dyDescent="0.25">
      <c r="A66" s="77">
        <v>64</v>
      </c>
      <c r="B66" s="67">
        <v>32602</v>
      </c>
      <c r="C66" s="67">
        <v>34221</v>
      </c>
      <c r="D66" s="67">
        <v>66823</v>
      </c>
      <c r="E66" s="136">
        <v>1.4966301217393074E-2</v>
      </c>
      <c r="F66" s="205">
        <v>6.1372033644008289E-3</v>
      </c>
      <c r="G66" s="75">
        <f t="shared" si="0"/>
        <v>210.02123633316077</v>
      </c>
      <c r="H66" s="75">
        <f t="shared" si="1"/>
        <v>487.93135228944897</v>
      </c>
      <c r="I66" s="75">
        <f t="shared" si="2"/>
        <v>697.95258862260971</v>
      </c>
      <c r="J66" s="73">
        <f t="shared" si="3"/>
        <v>1.0444795783227477E-2</v>
      </c>
      <c r="K66" s="73">
        <f t="shared" si="4"/>
        <v>1.0390438319230144E-2</v>
      </c>
      <c r="L66" s="73">
        <f t="shared" si="11"/>
        <v>1.038001053601841E-2</v>
      </c>
      <c r="M66" s="73">
        <f t="shared" si="12"/>
        <v>88229.60357734251</v>
      </c>
      <c r="N66" s="73">
        <f t="shared" si="5"/>
        <v>915.82421472154965</v>
      </c>
      <c r="O66" s="73">
        <f t="shared" si="6"/>
        <v>18167.155890312202</v>
      </c>
      <c r="P66" s="73">
        <f t="shared" si="7"/>
        <v>295968.41465952003</v>
      </c>
      <c r="Q66" s="73">
        <f t="shared" si="10"/>
        <v>87771.691469981743</v>
      </c>
      <c r="R66" s="73">
        <f>SUM(Q66:$Q$102)</f>
        <v>1857243.0302439942</v>
      </c>
      <c r="S66" s="73">
        <f t="shared" si="8"/>
        <v>21.050111923215496</v>
      </c>
      <c r="T66" s="73"/>
      <c r="U66" s="73"/>
      <c r="V66" s="73"/>
      <c r="W66" s="73">
        <f t="shared" si="13"/>
        <v>0.98960956168076986</v>
      </c>
      <c r="X66" s="73">
        <f t="shared" si="14"/>
        <v>-1.0444795783227467E-2</v>
      </c>
      <c r="Y66" s="73"/>
      <c r="Z66" s="73"/>
      <c r="AA66" s="73"/>
      <c r="AB66" s="73"/>
      <c r="AC66" s="73"/>
      <c r="AD66" s="73"/>
      <c r="AE66" s="85"/>
    </row>
    <row r="67" spans="1:31" ht="15" x14ac:dyDescent="0.25">
      <c r="A67" s="77">
        <v>65</v>
      </c>
      <c r="B67" s="67">
        <v>31423</v>
      </c>
      <c r="C67" s="67">
        <v>33537</v>
      </c>
      <c r="D67" s="67">
        <v>64960</v>
      </c>
      <c r="E67" s="136">
        <v>1.612288859785654E-2</v>
      </c>
      <c r="F67" s="205">
        <v>6.6100748686641784E-3</v>
      </c>
      <c r="G67" s="75">
        <f t="shared" ref="G67:G102" si="15">C67*F67</f>
        <v>221.68208087039056</v>
      </c>
      <c r="H67" s="75">
        <f t="shared" ref="H67:H102" si="16">B67*E67</f>
        <v>506.62952841044608</v>
      </c>
      <c r="I67" s="75">
        <f t="shared" ref="I67:I102" si="17">G67+H67</f>
        <v>728.31160928083659</v>
      </c>
      <c r="J67" s="73">
        <f t="shared" ref="J67:J102" si="18">I67/D67</f>
        <v>1.1211693492623716E-2</v>
      </c>
      <c r="K67" s="73">
        <f t="shared" ref="K67:K102" si="19">1-($W$2^((-1)*J67))</f>
        <v>1.1149076689083937E-2</v>
      </c>
      <c r="L67" s="73">
        <f t="shared" si="11"/>
        <v>1.1147595444877518E-2</v>
      </c>
      <c r="M67" s="73">
        <f t="shared" si="12"/>
        <v>87313.77936262096</v>
      </c>
      <c r="N67" s="73">
        <f t="shared" ref="N67:N102" si="20">M67-M68</f>
        <v>973.33868909779994</v>
      </c>
      <c r="O67" s="73">
        <f t="shared" ref="O67:O102" si="21">M67*$W$3^A67</f>
        <v>17540.078654401244</v>
      </c>
      <c r="P67" s="73">
        <f t="shared" ref="P67:P102" si="22">SUM(O67:O167)</f>
        <v>277801.25876920781</v>
      </c>
      <c r="Q67" s="73">
        <f t="shared" si="10"/>
        <v>86827.110018072068</v>
      </c>
      <c r="R67" s="73">
        <f>SUM(Q67:$Q$102)</f>
        <v>1769471.3387740126</v>
      </c>
      <c r="S67" s="73">
        <f t="shared" ref="S67:S102" si="23">R67/M67</f>
        <v>20.265659689580719</v>
      </c>
      <c r="T67" s="73"/>
      <c r="U67" s="73"/>
      <c r="V67" s="73"/>
      <c r="W67" s="73">
        <f t="shared" si="13"/>
        <v>0.98885092331091606</v>
      </c>
      <c r="X67" s="73">
        <f t="shared" si="14"/>
        <v>-1.1211693492623581E-2</v>
      </c>
      <c r="Y67" s="73"/>
      <c r="Z67" s="73"/>
      <c r="AA67" s="73"/>
      <c r="AB67" s="73"/>
      <c r="AC67" s="73"/>
      <c r="AD67" s="73"/>
      <c r="AE67" s="85"/>
    </row>
    <row r="68" spans="1:31" ht="15" x14ac:dyDescent="0.25">
      <c r="A68" s="77">
        <v>66</v>
      </c>
      <c r="B68" s="67">
        <v>29181</v>
      </c>
      <c r="C68" s="67">
        <v>31906</v>
      </c>
      <c r="D68" s="67">
        <v>61087</v>
      </c>
      <c r="E68" s="136">
        <v>1.7366540362658497E-2</v>
      </c>
      <c r="F68" s="205">
        <v>7.1684619933488304E-3</v>
      </c>
      <c r="G68" s="75">
        <f t="shared" si="15"/>
        <v>228.71694835978778</v>
      </c>
      <c r="H68" s="75">
        <f t="shared" si="16"/>
        <v>506.77301432273759</v>
      </c>
      <c r="I68" s="75">
        <f t="shared" si="17"/>
        <v>735.4899626825254</v>
      </c>
      <c r="J68" s="73">
        <f t="shared" si="18"/>
        <v>1.2040040641749069E-2</v>
      </c>
      <c r="K68" s="73">
        <f t="shared" si="19"/>
        <v>1.1967849371492534E-2</v>
      </c>
      <c r="L68" s="73">
        <f t="shared" si="11"/>
        <v>1.1981367062885251E-2</v>
      </c>
      <c r="M68" s="73">
        <f t="shared" si="12"/>
        <v>86340.440673523161</v>
      </c>
      <c r="N68" s="73">
        <f t="shared" si="20"/>
        <v>1034.4765120807424</v>
      </c>
      <c r="O68" s="73">
        <f t="shared" si="21"/>
        <v>16921.511174137217</v>
      </c>
      <c r="P68" s="73">
        <f t="shared" si="22"/>
        <v>260261.18011480648</v>
      </c>
      <c r="Q68" s="73">
        <f t="shared" ref="Q68:Q101" si="24">AVERAGEA(M68:M69)</f>
        <v>85823.202417482797</v>
      </c>
      <c r="R68" s="73">
        <f>SUM(Q68:$Q$102)</f>
        <v>1682644.2287559405</v>
      </c>
      <c r="S68" s="73">
        <f t="shared" si="23"/>
        <v>19.488483214007196</v>
      </c>
      <c r="T68" s="73"/>
      <c r="U68" s="73"/>
      <c r="V68" s="73"/>
      <c r="W68" s="73">
        <f t="shared" si="13"/>
        <v>0.98803215062850747</v>
      </c>
      <c r="X68" s="73">
        <f t="shared" si="14"/>
        <v>-1.2040040641748941E-2</v>
      </c>
      <c r="Y68" s="73"/>
      <c r="Z68" s="73"/>
      <c r="AA68" s="73"/>
      <c r="AB68" s="73"/>
      <c r="AC68" s="73"/>
      <c r="AD68" s="73"/>
      <c r="AE68" s="85"/>
    </row>
    <row r="69" spans="1:31" ht="15" x14ac:dyDescent="0.25">
      <c r="A69" s="77">
        <v>67</v>
      </c>
      <c r="B69" s="67">
        <v>28877</v>
      </c>
      <c r="C69" s="67">
        <v>31821</v>
      </c>
      <c r="D69" s="67">
        <v>60698</v>
      </c>
      <c r="E69" s="136">
        <v>1.8736575047508905E-2</v>
      </c>
      <c r="F69" s="205">
        <v>7.8403997457676816E-3</v>
      </c>
      <c r="G69" s="75">
        <f t="shared" si="15"/>
        <v>249.48936031007341</v>
      </c>
      <c r="H69" s="75">
        <f t="shared" si="16"/>
        <v>541.05607764691467</v>
      </c>
      <c r="I69" s="75">
        <f t="shared" si="17"/>
        <v>790.54543795698805</v>
      </c>
      <c r="J69" s="73">
        <f t="shared" si="18"/>
        <v>1.3024241951250256E-2</v>
      </c>
      <c r="K69" s="73">
        <f t="shared" si="19"/>
        <v>1.2939793535154842E-2</v>
      </c>
      <c r="L69" s="73">
        <f t="shared" si="11"/>
        <v>1.2920027188399781E-2</v>
      </c>
      <c r="M69" s="73">
        <f t="shared" si="12"/>
        <v>85305.964161442418</v>
      </c>
      <c r="N69" s="73">
        <f t="shared" si="20"/>
        <v>1102.1553762984986</v>
      </c>
      <c r="O69" s="73">
        <f t="shared" si="21"/>
        <v>16310.993500001137</v>
      </c>
      <c r="P69" s="73">
        <f t="shared" si="22"/>
        <v>243339.6689406693</v>
      </c>
      <c r="Q69" s="73">
        <f t="shared" si="24"/>
        <v>84754.886473293169</v>
      </c>
      <c r="R69" s="73">
        <f>SUM(Q69:$Q$102)</f>
        <v>1596821.0263384574</v>
      </c>
      <c r="S69" s="73">
        <f t="shared" si="23"/>
        <v>18.718750113608202</v>
      </c>
      <c r="T69" s="73"/>
      <c r="U69" s="73"/>
      <c r="V69" s="73"/>
      <c r="W69" s="73">
        <f t="shared" si="13"/>
        <v>0.98706020646484516</v>
      </c>
      <c r="X69" s="73">
        <f t="shared" si="14"/>
        <v>-1.3024241951250227E-2</v>
      </c>
      <c r="Y69" s="73"/>
      <c r="Z69" s="73"/>
      <c r="AA69" s="73"/>
      <c r="AB69" s="73"/>
      <c r="AC69" s="73"/>
      <c r="AD69" s="73"/>
      <c r="AE69" s="85"/>
    </row>
    <row r="70" spans="1:31" ht="15" x14ac:dyDescent="0.25">
      <c r="A70" s="77">
        <v>68</v>
      </c>
      <c r="B70" s="67">
        <v>28987</v>
      </c>
      <c r="C70" s="67">
        <v>32976</v>
      </c>
      <c r="D70" s="67">
        <v>61963</v>
      </c>
      <c r="E70" s="136">
        <v>2.0269165202129697E-2</v>
      </c>
      <c r="F70" s="205">
        <v>8.6521360856822282E-3</v>
      </c>
      <c r="G70" s="75">
        <f t="shared" si="15"/>
        <v>285.31283956145717</v>
      </c>
      <c r="H70" s="75">
        <f t="shared" si="16"/>
        <v>587.54229171413351</v>
      </c>
      <c r="I70" s="75">
        <f t="shared" si="17"/>
        <v>872.85513127559068</v>
      </c>
      <c r="J70" s="73">
        <f t="shared" si="18"/>
        <v>1.4086715157038727E-2</v>
      </c>
      <c r="K70" s="73">
        <f t="shared" si="19"/>
        <v>1.3987961633162183E-2</v>
      </c>
      <c r="L70" s="73">
        <f t="shared" si="11"/>
        <v>1.4003647804608674E-2</v>
      </c>
      <c r="M70" s="73">
        <f t="shared" si="12"/>
        <v>84203.80878514392</v>
      </c>
      <c r="N70" s="73">
        <f t="shared" si="20"/>
        <v>1179.160482033767</v>
      </c>
      <c r="O70" s="73">
        <f t="shared" si="21"/>
        <v>15707.565873669571</v>
      </c>
      <c r="P70" s="73">
        <f t="shared" si="22"/>
        <v>227028.67544066813</v>
      </c>
      <c r="Q70" s="73">
        <f t="shared" si="24"/>
        <v>83614.228544127036</v>
      </c>
      <c r="R70" s="73">
        <f>SUM(Q70:$Q$102)</f>
        <v>1512066.1398651644</v>
      </c>
      <c r="S70" s="73">
        <f t="shared" si="23"/>
        <v>17.957217870314892</v>
      </c>
      <c r="T70" s="73"/>
      <c r="U70" s="73"/>
      <c r="V70" s="73"/>
      <c r="W70" s="73">
        <f t="shared" si="13"/>
        <v>0.98601203836683782</v>
      </c>
      <c r="X70" s="73">
        <f t="shared" si="14"/>
        <v>-1.4086715157038738E-2</v>
      </c>
      <c r="Y70" s="73"/>
      <c r="Z70" s="73"/>
      <c r="AA70" s="73"/>
      <c r="AB70" s="73"/>
      <c r="AC70" s="73"/>
      <c r="AD70" s="73"/>
      <c r="AE70" s="85"/>
    </row>
    <row r="71" spans="1:31" ht="15" x14ac:dyDescent="0.25">
      <c r="A71" s="77">
        <v>69</v>
      </c>
      <c r="B71" s="67">
        <v>29179</v>
      </c>
      <c r="C71" s="67">
        <v>33681</v>
      </c>
      <c r="D71" s="67">
        <v>62860</v>
      </c>
      <c r="E71" s="136">
        <v>2.1990816422204098E-2</v>
      </c>
      <c r="F71" s="205">
        <v>9.626529353953469E-3</v>
      </c>
      <c r="G71" s="75">
        <f t="shared" si="15"/>
        <v>324.23113517050678</v>
      </c>
      <c r="H71" s="75">
        <f t="shared" si="16"/>
        <v>641.67003238349332</v>
      </c>
      <c r="I71" s="75">
        <f t="shared" si="17"/>
        <v>965.90116755400004</v>
      </c>
      <c r="J71" s="73">
        <f t="shared" si="18"/>
        <v>1.5365911033312123E-2</v>
      </c>
      <c r="K71" s="73">
        <f t="shared" si="19"/>
        <v>1.5248457783974323E-2</v>
      </c>
      <c r="L71" s="73">
        <f t="shared" si="11"/>
        <v>1.5262494113703107E-2</v>
      </c>
      <c r="M71" s="73">
        <f t="shared" si="12"/>
        <v>83024.648303110152</v>
      </c>
      <c r="N71" s="73">
        <f t="shared" si="20"/>
        <v>1267.1632060184784</v>
      </c>
      <c r="O71" s="73">
        <f t="shared" si="21"/>
        <v>15109.856247128793</v>
      </c>
      <c r="P71" s="73">
        <f t="shared" si="22"/>
        <v>211321.10956699858</v>
      </c>
      <c r="Q71" s="73">
        <f t="shared" si="24"/>
        <v>82391.066700100913</v>
      </c>
      <c r="R71" s="73">
        <f>SUM(Q71:$Q$102)</f>
        <v>1428451.9113210372</v>
      </c>
      <c r="S71" s="73">
        <f t="shared" si="23"/>
        <v>17.20515461993865</v>
      </c>
      <c r="T71" s="73"/>
      <c r="U71" s="73"/>
      <c r="V71" s="73"/>
      <c r="W71" s="73">
        <f t="shared" si="13"/>
        <v>0.98475154221602568</v>
      </c>
      <c r="X71" s="73">
        <f t="shared" si="14"/>
        <v>-1.5365911033312149E-2</v>
      </c>
      <c r="Y71" s="73"/>
      <c r="Z71" s="73"/>
      <c r="AA71" s="73"/>
      <c r="AB71" s="73"/>
      <c r="AC71" s="73"/>
      <c r="AD71" s="73"/>
      <c r="AE71" s="85"/>
    </row>
    <row r="72" spans="1:31" ht="15" x14ac:dyDescent="0.25">
      <c r="A72" s="77">
        <v>70</v>
      </c>
      <c r="B72" s="67">
        <v>29462</v>
      </c>
      <c r="C72" s="67">
        <v>34379</v>
      </c>
      <c r="D72" s="67">
        <v>63841</v>
      </c>
      <c r="E72" s="136">
        <v>2.3916096525592439E-2</v>
      </c>
      <c r="F72" s="205">
        <v>1.0782160957174583E-2</v>
      </c>
      <c r="G72" s="75">
        <f t="shared" si="15"/>
        <v>370.679911546705</v>
      </c>
      <c r="H72" s="75">
        <f t="shared" si="16"/>
        <v>704.61603583700446</v>
      </c>
      <c r="I72" s="75">
        <f t="shared" si="17"/>
        <v>1075.2959473837095</v>
      </c>
      <c r="J72" s="73">
        <f t="shared" si="18"/>
        <v>1.684334436151861E-2</v>
      </c>
      <c r="K72" s="73">
        <f t="shared" si="19"/>
        <v>1.6702288299165646E-2</v>
      </c>
      <c r="L72" s="73">
        <f t="shared" si="11"/>
        <v>1.6700510243024963E-2</v>
      </c>
      <c r="M72" s="73">
        <f t="shared" si="12"/>
        <v>81757.485097091674</v>
      </c>
      <c r="N72" s="73">
        <f t="shared" si="20"/>
        <v>1365.391717307939</v>
      </c>
      <c r="O72" s="73">
        <f t="shared" si="21"/>
        <v>14516.3338098518</v>
      </c>
      <c r="P72" s="73">
        <f t="shared" si="22"/>
        <v>196211.25331986981</v>
      </c>
      <c r="Q72" s="73">
        <f t="shared" si="24"/>
        <v>81074.789238437705</v>
      </c>
      <c r="R72" s="73">
        <f>SUM(Q72:$Q$102)</f>
        <v>1346060.8446209363</v>
      </c>
      <c r="S72" s="73">
        <f t="shared" si="23"/>
        <v>16.46406861735549</v>
      </c>
      <c r="T72" s="73"/>
      <c r="U72" s="73"/>
      <c r="V72" s="73"/>
      <c r="W72" s="73">
        <f t="shared" si="13"/>
        <v>0.98329771170083435</v>
      </c>
      <c r="X72" s="73">
        <f t="shared" si="14"/>
        <v>-1.6843344361518499E-2</v>
      </c>
      <c r="Y72" s="73"/>
      <c r="Z72" s="73"/>
      <c r="AA72" s="73"/>
      <c r="AB72" s="73"/>
      <c r="AC72" s="73"/>
      <c r="AD72" s="73"/>
      <c r="AE72" s="85"/>
    </row>
    <row r="73" spans="1:31" ht="15" x14ac:dyDescent="0.25">
      <c r="A73" s="77">
        <v>71</v>
      </c>
      <c r="B73" s="67">
        <v>28314</v>
      </c>
      <c r="C73" s="67">
        <v>33475</v>
      </c>
      <c r="D73" s="67">
        <v>61789</v>
      </c>
      <c r="E73" s="136">
        <v>2.6050414146438796E-2</v>
      </c>
      <c r="F73" s="205">
        <v>1.2133453899651477E-2</v>
      </c>
      <c r="G73" s="75">
        <f t="shared" si="15"/>
        <v>406.16736929083322</v>
      </c>
      <c r="H73" s="75">
        <f t="shared" si="16"/>
        <v>737.59142614226812</v>
      </c>
      <c r="I73" s="75">
        <f t="shared" si="17"/>
        <v>1143.7587954331013</v>
      </c>
      <c r="J73" s="73">
        <f t="shared" si="18"/>
        <v>1.8510718662433465E-2</v>
      </c>
      <c r="K73" s="73">
        <f t="shared" si="19"/>
        <v>1.8340447541967397E-2</v>
      </c>
      <c r="L73" s="73">
        <f t="shared" ref="L73:L77" si="25">((105*K73+90*(K72+K74)+45*(K71+K75)-30*(K70+K76))/315)</f>
        <v>1.8320690863938619E-2</v>
      </c>
      <c r="M73" s="73">
        <f t="shared" si="12"/>
        <v>80392.093379783735</v>
      </c>
      <c r="N73" s="73">
        <f t="shared" si="20"/>
        <v>1472.8386907159002</v>
      </c>
      <c r="O73" s="73">
        <f t="shared" si="21"/>
        <v>13925.759637433366</v>
      </c>
      <c r="P73" s="73">
        <f t="shared" si="22"/>
        <v>181694.91951001802</v>
      </c>
      <c r="Q73" s="73">
        <f t="shared" si="24"/>
        <v>79655.674034425785</v>
      </c>
      <c r="R73" s="73">
        <f>SUM(Q73:$Q$102)</f>
        <v>1264986.0553824983</v>
      </c>
      <c r="S73" s="73">
        <f t="shared" si="23"/>
        <v>15.73520482177922</v>
      </c>
      <c r="T73" s="73"/>
      <c r="U73" s="73"/>
      <c r="V73" s="73"/>
      <c r="W73" s="73">
        <f t="shared" si="13"/>
        <v>0.9816595524580326</v>
      </c>
      <c r="X73" s="73">
        <f t="shared" si="14"/>
        <v>-1.8510718662433461E-2</v>
      </c>
      <c r="Y73" s="73"/>
      <c r="Z73" s="73"/>
      <c r="AA73" s="73"/>
      <c r="AB73" s="73"/>
      <c r="AC73" s="73"/>
      <c r="AD73" s="73"/>
      <c r="AE73" s="85"/>
    </row>
    <row r="74" spans="1:31" ht="15" x14ac:dyDescent="0.25">
      <c r="A74" s="77">
        <v>72</v>
      </c>
      <c r="B74" s="67">
        <v>26338</v>
      </c>
      <c r="C74" s="67">
        <v>31904</v>
      </c>
      <c r="D74" s="67">
        <v>58242</v>
      </c>
      <c r="E74" s="136">
        <v>2.8397460339246075E-2</v>
      </c>
      <c r="F74" s="205">
        <v>1.3692235438339945E-2</v>
      </c>
      <c r="G74" s="75">
        <f t="shared" si="15"/>
        <v>436.83707942479759</v>
      </c>
      <c r="H74" s="75">
        <f t="shared" si="16"/>
        <v>747.93231041506317</v>
      </c>
      <c r="I74" s="75">
        <f t="shared" si="17"/>
        <v>1184.7693898398607</v>
      </c>
      <c r="J74" s="73">
        <f t="shared" si="18"/>
        <v>2.0342182442908221E-2</v>
      </c>
      <c r="K74" s="73">
        <f t="shared" si="19"/>
        <v>2.0136676091201844E-2</v>
      </c>
      <c r="L74" s="73">
        <f t="shared" si="25"/>
        <v>2.0127675339463334E-2</v>
      </c>
      <c r="M74" s="73">
        <f t="shared" ref="M74:M102" si="26">M73*(1-L73)</f>
        <v>78919.254689067835</v>
      </c>
      <c r="N74" s="73">
        <f t="shared" si="20"/>
        <v>1588.4611364139855</v>
      </c>
      <c r="O74" s="73">
        <f t="shared" si="21"/>
        <v>13337.200097629695</v>
      </c>
      <c r="P74" s="73">
        <f t="shared" si="22"/>
        <v>167769.15987258463</v>
      </c>
      <c r="Q74" s="73">
        <f t="shared" si="24"/>
        <v>78125.02412086085</v>
      </c>
      <c r="R74" s="73">
        <f>SUM(Q74:$Q$102)</f>
        <v>1185330.3813480726</v>
      </c>
      <c r="S74" s="73">
        <f t="shared" si="23"/>
        <v>15.0195333954702</v>
      </c>
      <c r="T74" s="73"/>
      <c r="U74" s="73"/>
      <c r="V74" s="73"/>
      <c r="W74" s="73">
        <f t="shared" si="13"/>
        <v>0.97986332390879816</v>
      </c>
      <c r="X74" s="73">
        <f t="shared" si="14"/>
        <v>-2.034218244290811E-2</v>
      </c>
      <c r="Y74" s="73"/>
      <c r="Z74" s="73"/>
      <c r="AA74" s="73"/>
      <c r="AB74" s="73"/>
      <c r="AC74" s="73"/>
      <c r="AD74" s="73"/>
      <c r="AE74" s="85"/>
    </row>
    <row r="75" spans="1:31" ht="15" x14ac:dyDescent="0.25">
      <c r="A75" s="77">
        <v>73</v>
      </c>
      <c r="B75" s="67">
        <v>26131</v>
      </c>
      <c r="C75" s="67">
        <v>32617</v>
      </c>
      <c r="D75" s="67">
        <v>58748</v>
      </c>
      <c r="E75" s="136">
        <v>3.096955767668659E-2</v>
      </c>
      <c r="F75" s="205">
        <v>1.5471069492818531E-2</v>
      </c>
      <c r="G75" s="75">
        <f t="shared" si="15"/>
        <v>504.61987364726201</v>
      </c>
      <c r="H75" s="75">
        <f t="shared" si="16"/>
        <v>809.26551164949728</v>
      </c>
      <c r="I75" s="75">
        <f t="shared" si="17"/>
        <v>1313.8853852967593</v>
      </c>
      <c r="J75" s="73">
        <f t="shared" si="18"/>
        <v>2.2364767912043972E-2</v>
      </c>
      <c r="K75" s="73">
        <f t="shared" si="19"/>
        <v>2.2116530524533995E-2</v>
      </c>
      <c r="L75" s="73">
        <f t="shared" si="25"/>
        <v>2.2145476790846042E-2</v>
      </c>
      <c r="M75" s="73">
        <f t="shared" si="26"/>
        <v>77330.793552653849</v>
      </c>
      <c r="N75" s="73">
        <f t="shared" si="20"/>
        <v>1712.5272938379931</v>
      </c>
      <c r="O75" s="73">
        <f t="shared" si="21"/>
        <v>12750.003184514288</v>
      </c>
      <c r="P75" s="73">
        <f t="shared" si="22"/>
        <v>154431.95977495491</v>
      </c>
      <c r="Q75" s="73">
        <f t="shared" si="24"/>
        <v>76474.529905734846</v>
      </c>
      <c r="R75" s="73">
        <f>SUM(Q75:$Q$102)</f>
        <v>1107205.3572272118</v>
      </c>
      <c r="S75" s="73">
        <f t="shared" si="23"/>
        <v>14.3177808782387</v>
      </c>
      <c r="T75" s="73"/>
      <c r="U75" s="73"/>
      <c r="V75" s="73"/>
      <c r="W75" s="73">
        <f t="shared" si="13"/>
        <v>0.97788346947546601</v>
      </c>
      <c r="X75" s="73">
        <f t="shared" si="14"/>
        <v>-2.2364767912043858E-2</v>
      </c>
      <c r="Y75" s="73"/>
      <c r="Z75" s="73"/>
      <c r="AA75" s="73"/>
      <c r="AB75" s="73"/>
      <c r="AC75" s="73"/>
      <c r="AD75" s="73"/>
      <c r="AE75" s="85"/>
    </row>
    <row r="76" spans="1:31" ht="15" x14ac:dyDescent="0.25">
      <c r="A76" s="77">
        <v>74</v>
      </c>
      <c r="B76" s="67">
        <v>25308</v>
      </c>
      <c r="C76" s="67">
        <v>31901</v>
      </c>
      <c r="D76" s="67">
        <v>57209</v>
      </c>
      <c r="E76" s="136">
        <v>3.379803594196347E-2</v>
      </c>
      <c r="F76" s="205">
        <v>1.7488281388451734E-2</v>
      </c>
      <c r="G76" s="75">
        <f t="shared" si="15"/>
        <v>557.89366457299877</v>
      </c>
      <c r="H76" s="75">
        <f t="shared" si="16"/>
        <v>855.36069361921147</v>
      </c>
      <c r="I76" s="75">
        <f t="shared" si="17"/>
        <v>1413.2543581922102</v>
      </c>
      <c r="J76" s="73">
        <f t="shared" si="18"/>
        <v>2.4703357132482829E-2</v>
      </c>
      <c r="K76" s="73">
        <f t="shared" si="19"/>
        <v>2.4400726326233135E-2</v>
      </c>
      <c r="L76" s="73">
        <f t="shared" si="25"/>
        <v>2.4379007148186905E-2</v>
      </c>
      <c r="M76" s="73">
        <f t="shared" si="26"/>
        <v>75618.266258815856</v>
      </c>
      <c r="N76" s="73">
        <f t="shared" si="20"/>
        <v>1843.4982536571624</v>
      </c>
      <c r="O76" s="73">
        <f t="shared" si="21"/>
        <v>12163.559302349673</v>
      </c>
      <c r="P76" s="73">
        <f t="shared" si="22"/>
        <v>141681.95659044065</v>
      </c>
      <c r="Q76" s="73">
        <f t="shared" si="24"/>
        <v>74696.517131987275</v>
      </c>
      <c r="R76" s="73">
        <f>SUM(Q76:$Q$102)</f>
        <v>1030730.8273214768</v>
      </c>
      <c r="S76" s="73">
        <f t="shared" si="23"/>
        <v>13.630712238146698</v>
      </c>
      <c r="T76" s="73"/>
      <c r="U76" s="73"/>
      <c r="V76" s="73"/>
      <c r="W76" s="73">
        <f t="shared" si="13"/>
        <v>0.97559927367376686</v>
      </c>
      <c r="X76" s="73">
        <f t="shared" si="14"/>
        <v>-2.470335713248285E-2</v>
      </c>
      <c r="Y76" s="73"/>
      <c r="Z76" s="73"/>
      <c r="AA76" s="73"/>
      <c r="AB76" s="73"/>
      <c r="AC76" s="73"/>
      <c r="AD76" s="73"/>
      <c r="AE76" s="85"/>
    </row>
    <row r="77" spans="1:31" ht="15" x14ac:dyDescent="0.25">
      <c r="A77" s="77">
        <v>75</v>
      </c>
      <c r="B77" s="67">
        <v>24028</v>
      </c>
      <c r="C77" s="67">
        <v>30899</v>
      </c>
      <c r="D77" s="67">
        <v>54927</v>
      </c>
      <c r="E77" s="136">
        <v>3.6940564199797042E-2</v>
      </c>
      <c r="F77" s="205">
        <v>1.9774068092523585E-2</v>
      </c>
      <c r="G77" s="75">
        <f t="shared" si="15"/>
        <v>610.99892999088627</v>
      </c>
      <c r="H77" s="75">
        <f t="shared" si="16"/>
        <v>887.6078765927233</v>
      </c>
      <c r="I77" s="75">
        <f t="shared" si="17"/>
        <v>1498.6068065836096</v>
      </c>
      <c r="J77" s="73">
        <f t="shared" si="18"/>
        <v>2.7283609273829074E-2</v>
      </c>
      <c r="K77" s="73">
        <f t="shared" si="19"/>
        <v>2.69147736084695E-2</v>
      </c>
      <c r="L77" s="73">
        <f t="shared" si="25"/>
        <v>2.6887458939938508E-2</v>
      </c>
      <c r="M77" s="73">
        <f t="shared" si="26"/>
        <v>73774.768005158694</v>
      </c>
      <c r="N77" s="73">
        <f t="shared" si="20"/>
        <v>1983.6160455421923</v>
      </c>
      <c r="O77" s="73">
        <f t="shared" si="21"/>
        <v>11577.584198214925</v>
      </c>
      <c r="P77" s="73">
        <f t="shared" si="22"/>
        <v>129518.39728809096</v>
      </c>
      <c r="Q77" s="73">
        <f t="shared" si="24"/>
        <v>72782.959982387605</v>
      </c>
      <c r="R77" s="73">
        <f>SUM(Q77:$Q$102)</f>
        <v>956034.31018948951</v>
      </c>
      <c r="S77" s="73">
        <f t="shared" si="23"/>
        <v>12.958825029753246</v>
      </c>
      <c r="T77" s="73"/>
      <c r="U77" s="73"/>
      <c r="V77" s="73"/>
      <c r="W77" s="73">
        <f t="shared" si="13"/>
        <v>0.9730852263915305</v>
      </c>
      <c r="X77" s="73">
        <f t="shared" si="14"/>
        <v>-2.728360927382906E-2</v>
      </c>
      <c r="Y77" s="73"/>
      <c r="Z77" s="73"/>
      <c r="AA77" s="73"/>
      <c r="AB77" s="73"/>
      <c r="AC77" s="73"/>
      <c r="AD77" s="73"/>
      <c r="AE77" s="85"/>
    </row>
    <row r="78" spans="1:31" ht="15" x14ac:dyDescent="0.25">
      <c r="A78" s="77">
        <v>76</v>
      </c>
      <c r="B78" s="67">
        <v>23759</v>
      </c>
      <c r="C78" s="67">
        <v>31782</v>
      </c>
      <c r="D78" s="67">
        <v>55541</v>
      </c>
      <c r="E78" s="136">
        <v>4.0483363829678605E-2</v>
      </c>
      <c r="F78" s="205">
        <v>2.2376689155751254E-2</v>
      </c>
      <c r="G78" s="75">
        <f t="shared" si="15"/>
        <v>711.17593474808632</v>
      </c>
      <c r="H78" s="75">
        <f t="shared" si="16"/>
        <v>961.84424122933399</v>
      </c>
      <c r="I78" s="75">
        <f t="shared" si="17"/>
        <v>1673.0201759774204</v>
      </c>
      <c r="J78" s="73">
        <f t="shared" si="18"/>
        <v>3.0122255198455562E-2</v>
      </c>
      <c r="K78" s="73">
        <f t="shared" si="19"/>
        <v>2.9673101210780151E-2</v>
      </c>
      <c r="L78">
        <f>IF(T78=1,1-V78,((105*K78+90*(K77+K79)+45*(K76+K80)-30*(K75+K81))/315))</f>
        <v>2.7084666293754389E-2</v>
      </c>
      <c r="M78" s="73">
        <f t="shared" si="26"/>
        <v>71791.151959616502</v>
      </c>
      <c r="N78" s="73">
        <f t="shared" si="20"/>
        <v>1944.4393936704291</v>
      </c>
      <c r="O78" s="73">
        <f t="shared" si="21"/>
        <v>10991.50475947487</v>
      </c>
      <c r="P78" s="73">
        <f t="shared" si="22"/>
        <v>117940.81308987606</v>
      </c>
      <c r="Q78" s="73">
        <f t="shared" si="24"/>
        <v>70818.93226278128</v>
      </c>
      <c r="R78" s="73">
        <f>SUM(Q78:$Q$102)</f>
        <v>883251.35020710202</v>
      </c>
      <c r="S78" s="73">
        <f t="shared" si="23"/>
        <v>12.30306696713744</v>
      </c>
      <c r="T78" s="73">
        <f>IF(U78=$U$62,1,0)</f>
        <v>1</v>
      </c>
      <c r="U78" s="73">
        <f>ABS(W78-V78)</f>
        <v>2.5884349170257615E-3</v>
      </c>
      <c r="V78" s="73">
        <f>$W$2^($AC$62+$AE$62*$AD$62^A77)</f>
        <v>0.97291533370624561</v>
      </c>
      <c r="W78" s="73">
        <f t="shared" si="13"/>
        <v>0.97032689878921985</v>
      </c>
      <c r="X78" s="73">
        <f t="shared" si="14"/>
        <v>-3.0122255198455381E-2</v>
      </c>
      <c r="Y78" s="73"/>
      <c r="Z78" s="73"/>
      <c r="AA78" s="73"/>
      <c r="AB78" s="73"/>
      <c r="AC78" s="73"/>
      <c r="AD78" s="73"/>
      <c r="AE78" s="85"/>
    </row>
    <row r="79" spans="1:31" ht="15" x14ac:dyDescent="0.25">
      <c r="A79" s="77">
        <v>77</v>
      </c>
      <c r="B79" s="67">
        <v>23262</v>
      </c>
      <c r="C79" s="67">
        <v>31952</v>
      </c>
      <c r="D79" s="67">
        <v>55214</v>
      </c>
      <c r="E79" s="136">
        <v>4.4537859577257907E-2</v>
      </c>
      <c r="F79" s="205">
        <v>2.5367638573245602E-2</v>
      </c>
      <c r="G79" s="75">
        <f t="shared" si="15"/>
        <v>810.54678769234351</v>
      </c>
      <c r="H79" s="75">
        <f t="shared" si="16"/>
        <v>1036.0396894861735</v>
      </c>
      <c r="I79" s="75">
        <f t="shared" si="17"/>
        <v>1846.586477178517</v>
      </c>
      <c r="J79" s="73">
        <f t="shared" si="18"/>
        <v>3.3444171354702013E-2</v>
      </c>
      <c r="K79" s="73">
        <f t="shared" si="19"/>
        <v>3.2891097895869525E-2</v>
      </c>
      <c r="L79" s="73">
        <f t="shared" ref="L79:L102" si="27">IF(T79=1,1-V79,((105*K79+90*(K78+K80)+45*(K77+K81)-30*(K76+K82))/315))</f>
        <v>3.005612298859639E-2</v>
      </c>
      <c r="M79" s="73">
        <f t="shared" si="26"/>
        <v>69846.712565946073</v>
      </c>
      <c r="N79" s="73">
        <f t="shared" si="20"/>
        <v>2099.3213832312176</v>
      </c>
      <c r="O79" s="73">
        <f t="shared" si="21"/>
        <v>10432.979044876369</v>
      </c>
      <c r="P79" s="73">
        <f t="shared" si="22"/>
        <v>106949.30833040117</v>
      </c>
      <c r="Q79" s="73">
        <f t="shared" si="24"/>
        <v>68797.051874330471</v>
      </c>
      <c r="R79" s="73">
        <f>SUM(Q79:$Q$102)</f>
        <v>812432.41794432071</v>
      </c>
      <c r="S79" s="73">
        <f t="shared" si="23"/>
        <v>11.631648621647857</v>
      </c>
      <c r="T79" s="73">
        <f>IF(T78=1,1,IF(U79=$U$62,1,T78))</f>
        <v>1</v>
      </c>
      <c r="U79" s="73">
        <f t="shared" ref="U79:U87" si="28">ABS(W79-V79)</f>
        <v>2.8349749072731356E-3</v>
      </c>
      <c r="V79" s="73">
        <f t="shared" ref="V79:V103" si="29">$W$2^($AC$62+$AE$62*$AD$62^A78)</f>
        <v>0.96994387701140361</v>
      </c>
      <c r="W79" s="73">
        <f t="shared" si="13"/>
        <v>0.96710890210413047</v>
      </c>
      <c r="X79" s="73">
        <f t="shared" si="14"/>
        <v>-3.3444171354701874E-2</v>
      </c>
      <c r="Y79" s="73"/>
      <c r="Z79" s="73"/>
      <c r="AA79" s="73"/>
      <c r="AB79" s="73"/>
      <c r="AC79" s="73"/>
      <c r="AD79" s="73"/>
      <c r="AE79" s="85"/>
    </row>
    <row r="80" spans="1:31" ht="15" x14ac:dyDescent="0.25">
      <c r="A80" s="77">
        <v>78</v>
      </c>
      <c r="B80" s="67">
        <v>22142</v>
      </c>
      <c r="C80" s="67">
        <v>32137</v>
      </c>
      <c r="D80" s="67">
        <v>54279</v>
      </c>
      <c r="E80" s="136">
        <v>4.923269133184608E-2</v>
      </c>
      <c r="F80" s="205">
        <v>2.8844863464721638E-2</v>
      </c>
      <c r="G80" s="75">
        <f t="shared" si="15"/>
        <v>926.98737716575931</v>
      </c>
      <c r="H80" s="75">
        <f t="shared" si="16"/>
        <v>1090.1102514697359</v>
      </c>
      <c r="I80" s="75">
        <f t="shared" si="17"/>
        <v>2017.0976286354953</v>
      </c>
      <c r="J80" s="73">
        <f t="shared" si="18"/>
        <v>3.7161657890445572E-2</v>
      </c>
      <c r="K80" s="73">
        <f t="shared" si="19"/>
        <v>3.6479637910732166E-2</v>
      </c>
      <c r="L80" s="73">
        <f t="shared" si="27"/>
        <v>3.3412967528350879E-2</v>
      </c>
      <c r="M80" s="73">
        <f t="shared" si="26"/>
        <v>67747.391182714855</v>
      </c>
      <c r="N80" s="73">
        <f t="shared" si="20"/>
        <v>2263.6413817185385</v>
      </c>
      <c r="O80" s="73">
        <f t="shared" si="21"/>
        <v>9872.5894083571893</v>
      </c>
      <c r="P80" s="73">
        <f t="shared" si="22"/>
        <v>96516.329285524815</v>
      </c>
      <c r="Q80" s="73">
        <f t="shared" si="24"/>
        <v>66615.570491855586</v>
      </c>
      <c r="R80" s="73">
        <f>SUM(Q80:$Q$102)</f>
        <v>743635.36606999021</v>
      </c>
      <c r="S80" s="73">
        <f t="shared" si="23"/>
        <v>10.976590435259773</v>
      </c>
      <c r="T80" s="73">
        <f t="shared" ref="T80:T87" si="30">IF(T79=1,1,IF(U80=$U$62,1,T79))</f>
        <v>1</v>
      </c>
      <c r="U80" s="73">
        <f t="shared" si="28"/>
        <v>3.0666703823812869E-3</v>
      </c>
      <c r="V80" s="73">
        <f t="shared" si="29"/>
        <v>0.96658703247164912</v>
      </c>
      <c r="W80" s="73">
        <f t="shared" si="13"/>
        <v>0.96352036208926783</v>
      </c>
      <c r="X80" s="73">
        <f>LN(W80)</f>
        <v>-3.7161657890445433E-2</v>
      </c>
      <c r="Y80" s="73"/>
      <c r="Z80" s="73"/>
      <c r="AA80" s="73"/>
      <c r="AB80" s="73"/>
      <c r="AC80" s="73"/>
      <c r="AD80" s="73"/>
      <c r="AE80" s="85"/>
    </row>
    <row r="81" spans="1:31" ht="15" x14ac:dyDescent="0.25">
      <c r="A81" s="77">
        <v>79</v>
      </c>
      <c r="B81" s="67">
        <v>20743</v>
      </c>
      <c r="C81" s="67">
        <v>30940</v>
      </c>
      <c r="D81" s="67">
        <v>51683</v>
      </c>
      <c r="E81" s="136">
        <v>5.4702594252809815E-2</v>
      </c>
      <c r="F81" s="205">
        <v>3.2933301638364325E-2</v>
      </c>
      <c r="G81" s="75">
        <f t="shared" si="15"/>
        <v>1018.9563526909922</v>
      </c>
      <c r="H81" s="75">
        <f t="shared" si="16"/>
        <v>1134.695912586034</v>
      </c>
      <c r="I81" s="75">
        <f t="shared" si="17"/>
        <v>2153.6522652770263</v>
      </c>
      <c r="J81" s="73">
        <f t="shared" si="18"/>
        <v>4.1670419001935383E-2</v>
      </c>
      <c r="K81" s="73">
        <f t="shared" si="19"/>
        <v>4.0814142084538374E-2</v>
      </c>
      <c r="L81" s="73">
        <f t="shared" si="27"/>
        <v>3.7203533408078471E-2</v>
      </c>
      <c r="M81" s="73">
        <f t="shared" si="26"/>
        <v>65483.749800996316</v>
      </c>
      <c r="N81" s="73">
        <f t="shared" si="20"/>
        <v>2436.2268734076206</v>
      </c>
      <c r="O81" s="73">
        <f t="shared" si="21"/>
        <v>9309.9677063756208</v>
      </c>
      <c r="P81" s="73">
        <f t="shared" si="22"/>
        <v>86643.739877167623</v>
      </c>
      <c r="Q81" s="73">
        <f t="shared" si="24"/>
        <v>64265.636364292506</v>
      </c>
      <c r="R81" s="73">
        <f>SUM(Q81:$Q$102)</f>
        <v>677019.79557813471</v>
      </c>
      <c r="S81" s="73">
        <f t="shared" si="23"/>
        <v>10.338745072412364</v>
      </c>
      <c r="T81" s="73">
        <f t="shared" si="30"/>
        <v>1</v>
      </c>
      <c r="U81" s="73">
        <f t="shared" si="28"/>
        <v>3.6106086764599032E-3</v>
      </c>
      <c r="V81" s="73">
        <f t="shared" si="29"/>
        <v>0.96279646659192153</v>
      </c>
      <c r="W81" s="73">
        <f t="shared" si="13"/>
        <v>0.95918585791546163</v>
      </c>
      <c r="X81" s="73">
        <f t="shared" ref="X81:X102" si="31">LN(W81)</f>
        <v>-4.1670419001935348E-2</v>
      </c>
      <c r="Y81" s="84"/>
      <c r="Z81" s="84"/>
      <c r="AA81" s="73"/>
      <c r="AB81" s="73"/>
      <c r="AC81" s="73"/>
      <c r="AD81" s="73"/>
      <c r="AE81" s="85"/>
    </row>
    <row r="82" spans="1:31" ht="15" x14ac:dyDescent="0.25">
      <c r="A82" s="77">
        <v>80</v>
      </c>
      <c r="B82" s="67">
        <v>19025</v>
      </c>
      <c r="C82" s="67">
        <v>29047</v>
      </c>
      <c r="D82" s="67">
        <v>48072</v>
      </c>
      <c r="E82" s="136">
        <v>6.107562918645465E-2</v>
      </c>
      <c r="F82" s="205">
        <v>3.7782036106391102E-2</v>
      </c>
      <c r="G82" s="75">
        <f t="shared" si="15"/>
        <v>1097.4548027823423</v>
      </c>
      <c r="H82" s="75">
        <f t="shared" si="16"/>
        <v>1161.9638452722997</v>
      </c>
      <c r="I82" s="75">
        <f t="shared" si="17"/>
        <v>2259.4186480546423</v>
      </c>
      <c r="J82" s="73">
        <f t="shared" si="18"/>
        <v>4.7000720753341704E-2</v>
      </c>
      <c r="K82" s="73">
        <f t="shared" si="19"/>
        <v>4.5913290071061041E-2</v>
      </c>
      <c r="L82" s="73">
        <f t="shared" si="27"/>
        <v>4.1481748908831939E-2</v>
      </c>
      <c r="M82" s="73">
        <f t="shared" si="26"/>
        <v>63047.522927588696</v>
      </c>
      <c r="N82" s="73">
        <f t="shared" si="20"/>
        <v>2615.3215154060599</v>
      </c>
      <c r="O82" s="73">
        <f t="shared" si="21"/>
        <v>8744.979523691065</v>
      </c>
      <c r="P82" s="73">
        <f t="shared" si="22"/>
        <v>77333.772170792014</v>
      </c>
      <c r="Q82" s="73">
        <f t="shared" si="24"/>
        <v>61739.862169885666</v>
      </c>
      <c r="R82" s="73">
        <f>SUM(Q82:$Q$102)</f>
        <v>612754.15921384224</v>
      </c>
      <c r="S82" s="73">
        <f t="shared" si="23"/>
        <v>9.7189251973880442</v>
      </c>
      <c r="T82" s="73">
        <f t="shared" si="30"/>
        <v>1</v>
      </c>
      <c r="U82" s="73">
        <f t="shared" si="28"/>
        <v>4.4315411622291023E-3</v>
      </c>
      <c r="V82" s="73">
        <f t="shared" si="29"/>
        <v>0.95851825109116806</v>
      </c>
      <c r="W82" s="73">
        <f t="shared" si="13"/>
        <v>0.95408670992893896</v>
      </c>
      <c r="X82" s="73">
        <f t="shared" si="31"/>
        <v>-4.7000720753341607E-2</v>
      </c>
      <c r="Y82" s="73"/>
      <c r="Z82" s="73"/>
      <c r="AA82" s="73"/>
      <c r="AB82" s="73"/>
      <c r="AC82" s="73"/>
      <c r="AD82" s="73"/>
      <c r="AE82" s="85"/>
    </row>
    <row r="83" spans="1:31" ht="15" x14ac:dyDescent="0.25">
      <c r="A83" s="77">
        <v>81</v>
      </c>
      <c r="B83" s="67">
        <v>17468</v>
      </c>
      <c r="C83" s="67">
        <v>27441</v>
      </c>
      <c r="D83" s="67">
        <v>44909</v>
      </c>
      <c r="E83" s="136">
        <v>6.8460114524773269E-2</v>
      </c>
      <c r="F83" s="205">
        <v>4.3557179713985268E-2</v>
      </c>
      <c r="G83" s="75">
        <f t="shared" si="15"/>
        <v>1195.2525685314697</v>
      </c>
      <c r="H83" s="75">
        <f t="shared" si="16"/>
        <v>1195.8612805187395</v>
      </c>
      <c r="I83" s="75">
        <f t="shared" si="17"/>
        <v>2391.113849050209</v>
      </c>
      <c r="J83" s="73">
        <f t="shared" si="18"/>
        <v>5.3243533568999732E-2</v>
      </c>
      <c r="K83" s="73">
        <f t="shared" si="19"/>
        <v>5.1850921765647318E-2</v>
      </c>
      <c r="L83" s="73">
        <f t="shared" si="27"/>
        <v>4.630765072352272E-2</v>
      </c>
      <c r="M83" s="73">
        <f t="shared" si="26"/>
        <v>60432.201412182636</v>
      </c>
      <c r="N83" s="73">
        <f t="shared" si="20"/>
        <v>2798.4732754489305</v>
      </c>
      <c r="O83" s="73">
        <f t="shared" si="21"/>
        <v>8177.7780281721325</v>
      </c>
      <c r="P83" s="73">
        <f t="shared" si="22"/>
        <v>68588.792647100941</v>
      </c>
      <c r="Q83" s="73">
        <f t="shared" si="24"/>
        <v>59032.964774458174</v>
      </c>
      <c r="R83" s="73">
        <f>SUM(Q83:$Q$102)</f>
        <v>551014.29704395658</v>
      </c>
      <c r="S83" s="73">
        <f t="shared" si="23"/>
        <v>9.1178921860833722</v>
      </c>
      <c r="T83" s="73">
        <f t="shared" si="30"/>
        <v>1</v>
      </c>
      <c r="U83" s="73">
        <f t="shared" si="28"/>
        <v>5.5432710421245979E-3</v>
      </c>
      <c r="V83" s="73">
        <f t="shared" si="29"/>
        <v>0.95369234927647728</v>
      </c>
      <c r="W83" s="73">
        <f t="shared" si="13"/>
        <v>0.94814907823435268</v>
      </c>
      <c r="X83" s="73">
        <f t="shared" si="31"/>
        <v>-5.3243533568999572E-2</v>
      </c>
      <c r="Y83" s="73"/>
      <c r="Z83" s="73"/>
      <c r="AA83" s="73"/>
      <c r="AB83" s="73"/>
      <c r="AC83" s="73"/>
      <c r="AD83" s="73"/>
      <c r="AE83" s="85"/>
    </row>
    <row r="84" spans="1:31" ht="15" x14ac:dyDescent="0.25">
      <c r="A84" s="77">
        <v>82</v>
      </c>
      <c r="B84" s="67">
        <v>16026</v>
      </c>
      <c r="C84" s="67">
        <v>26362</v>
      </c>
      <c r="D84" s="67">
        <v>42388</v>
      </c>
      <c r="E84" s="136">
        <v>7.6932668416590702E-2</v>
      </c>
      <c r="F84" s="205">
        <v>5.0429451292399168E-2</v>
      </c>
      <c r="G84" s="75">
        <f t="shared" si="15"/>
        <v>1329.4211949702269</v>
      </c>
      <c r="H84" s="75">
        <f t="shared" si="16"/>
        <v>1232.9229440442825</v>
      </c>
      <c r="I84" s="75">
        <f t="shared" si="17"/>
        <v>2562.3441390145094</v>
      </c>
      <c r="J84" s="73">
        <f t="shared" si="18"/>
        <v>6.0449753208797523E-2</v>
      </c>
      <c r="K84" s="73">
        <f t="shared" si="19"/>
        <v>5.8658932801841313E-2</v>
      </c>
      <c r="L84" s="73">
        <f t="shared" si="27"/>
        <v>5.1747904291270963E-2</v>
      </c>
      <c r="M84" s="73">
        <f t="shared" si="26"/>
        <v>57633.728136733705</v>
      </c>
      <c r="N84" s="73">
        <f t="shared" si="20"/>
        <v>2982.4246475688269</v>
      </c>
      <c r="O84" s="73">
        <f t="shared" si="21"/>
        <v>7608.8627702917456</v>
      </c>
      <c r="P84" s="73">
        <f t="shared" si="22"/>
        <v>60411.014618928806</v>
      </c>
      <c r="Q84" s="73">
        <f t="shared" si="24"/>
        <v>56142.515812949292</v>
      </c>
      <c r="R84" s="73">
        <f>SUM(Q84:$Q$102)</f>
        <v>491981.33226949826</v>
      </c>
      <c r="S84" s="73">
        <f t="shared" si="23"/>
        <v>8.5363440501765275</v>
      </c>
      <c r="T84" s="73">
        <f t="shared" si="30"/>
        <v>1</v>
      </c>
      <c r="U84" s="73">
        <f t="shared" si="28"/>
        <v>6.9110285105703495E-3</v>
      </c>
      <c r="V84" s="73">
        <f t="shared" si="29"/>
        <v>0.94825209570872904</v>
      </c>
      <c r="W84" s="73">
        <f t="shared" si="13"/>
        <v>0.94134106719815869</v>
      </c>
      <c r="X84" s="73">
        <f t="shared" si="31"/>
        <v>-6.044975320879746E-2</v>
      </c>
      <c r="Y84" s="73"/>
      <c r="Z84" s="73"/>
      <c r="AA84" s="73"/>
      <c r="AB84" s="73"/>
      <c r="AC84" s="73"/>
      <c r="AD84" s="73"/>
      <c r="AE84" s="85"/>
    </row>
    <row r="85" spans="1:31" ht="15" x14ac:dyDescent="0.25">
      <c r="A85" s="77">
        <v>83</v>
      </c>
      <c r="B85" s="67">
        <v>14228</v>
      </c>
      <c r="C85" s="67">
        <v>24534</v>
      </c>
      <c r="D85" s="67">
        <v>38762</v>
      </c>
      <c r="E85" s="136">
        <v>8.6528846139931476E-2</v>
      </c>
      <c r="F85" s="205">
        <v>5.8555742298619734E-2</v>
      </c>
      <c r="G85" s="75">
        <f t="shared" si="15"/>
        <v>1436.6065815543366</v>
      </c>
      <c r="H85" s="75">
        <f t="shared" si="16"/>
        <v>1231.1324228789451</v>
      </c>
      <c r="I85" s="75">
        <f t="shared" si="17"/>
        <v>2667.7390044332815</v>
      </c>
      <c r="J85" s="73">
        <f t="shared" si="18"/>
        <v>6.8823564429938644E-2</v>
      </c>
      <c r="K85" s="73">
        <f t="shared" si="19"/>
        <v>6.6508633369089076E-2</v>
      </c>
      <c r="L85" s="73">
        <f t="shared" si="27"/>
        <v>5.7876316085220925E-2</v>
      </c>
      <c r="M85" s="73">
        <f t="shared" si="26"/>
        <v>54651.303489164879</v>
      </c>
      <c r="N85" s="73">
        <f t="shared" si="20"/>
        <v>3163.0161152082437</v>
      </c>
      <c r="O85" s="73">
        <f t="shared" si="21"/>
        <v>7039.1415296480727</v>
      </c>
      <c r="P85" s="73">
        <f t="shared" si="22"/>
        <v>52802.151848637062</v>
      </c>
      <c r="Q85" s="73">
        <f t="shared" si="24"/>
        <v>53069.795431560757</v>
      </c>
      <c r="R85" s="73">
        <f>SUM(Q85:$Q$102)</f>
        <v>435838.81645654893</v>
      </c>
      <c r="S85" s="73">
        <f t="shared" si="23"/>
        <v>7.9749024932764501</v>
      </c>
      <c r="T85" s="73">
        <f t="shared" si="30"/>
        <v>1</v>
      </c>
      <c r="U85" s="73">
        <f t="shared" si="28"/>
        <v>8.6323172838681517E-3</v>
      </c>
      <c r="V85" s="73">
        <f t="shared" si="29"/>
        <v>0.94212368391477908</v>
      </c>
      <c r="W85" s="73">
        <f t="shared" si="13"/>
        <v>0.93349136663091092</v>
      </c>
      <c r="X85" s="73">
        <f t="shared" si="31"/>
        <v>-6.8823564429938422E-2</v>
      </c>
      <c r="Y85" s="73"/>
      <c r="Z85" s="73"/>
      <c r="AA85" s="73"/>
      <c r="AB85" s="73"/>
      <c r="AC85" s="73"/>
      <c r="AD85" s="73"/>
      <c r="AE85" s="85"/>
    </row>
    <row r="86" spans="1:31" ht="15" x14ac:dyDescent="0.25">
      <c r="A86" s="77">
        <v>84</v>
      </c>
      <c r="B86" s="67">
        <v>12192</v>
      </c>
      <c r="C86" s="67">
        <v>21819</v>
      </c>
      <c r="D86" s="67">
        <v>34011</v>
      </c>
      <c r="E86" s="136">
        <v>9.7237509378852185E-2</v>
      </c>
      <c r="F86" s="205">
        <v>6.8055258168934873E-2</v>
      </c>
      <c r="G86" s="75">
        <f t="shared" si="15"/>
        <v>1484.8976779879899</v>
      </c>
      <c r="H86" s="75">
        <f t="shared" si="16"/>
        <v>1185.5197143469659</v>
      </c>
      <c r="I86" s="75">
        <f t="shared" si="17"/>
        <v>2670.4173923349558</v>
      </c>
      <c r="J86" s="73">
        <f t="shared" si="18"/>
        <v>7.8516285682130954E-2</v>
      </c>
      <c r="K86" s="73">
        <f t="shared" si="19"/>
        <v>7.5512996092524931E-2</v>
      </c>
      <c r="L86" s="73">
        <f t="shared" si="27"/>
        <v>6.4774317516146374E-2</v>
      </c>
      <c r="M86" s="73">
        <f t="shared" si="26"/>
        <v>51488.287373956635</v>
      </c>
      <c r="N86" s="73">
        <f t="shared" si="20"/>
        <v>3335.1186747232568</v>
      </c>
      <c r="O86" s="73">
        <f t="shared" si="21"/>
        <v>6469.9921458629806</v>
      </c>
      <c r="P86" s="73">
        <f t="shared" si="22"/>
        <v>45763.010318988992</v>
      </c>
      <c r="Q86" s="73">
        <f t="shared" si="24"/>
        <v>49820.728036595006</v>
      </c>
      <c r="R86" s="73">
        <f>SUM(Q86:$Q$102)</f>
        <v>382769.02102498821</v>
      </c>
      <c r="S86" s="73">
        <f t="shared" si="23"/>
        <v>7.4340989096210874</v>
      </c>
      <c r="T86" s="73">
        <f t="shared" si="30"/>
        <v>1</v>
      </c>
      <c r="U86" s="73">
        <f t="shared" si="28"/>
        <v>1.0738678576378557E-2</v>
      </c>
      <c r="V86" s="73">
        <f t="shared" si="29"/>
        <v>0.93522568248385363</v>
      </c>
      <c r="W86" s="73">
        <f t="shared" si="13"/>
        <v>0.92448700390747507</v>
      </c>
      <c r="X86" s="73">
        <f t="shared" si="31"/>
        <v>-7.851628568213069E-2</v>
      </c>
      <c r="Y86" s="73"/>
      <c r="Z86" s="73"/>
      <c r="AA86" s="73"/>
      <c r="AB86" s="73"/>
      <c r="AC86" s="73"/>
      <c r="AD86" s="73"/>
      <c r="AE86" s="85"/>
    </row>
    <row r="87" spans="1:31" ht="15" x14ac:dyDescent="0.25">
      <c r="A87" s="77">
        <v>85</v>
      </c>
      <c r="B87" s="67">
        <v>9931</v>
      </c>
      <c r="C87" s="67">
        <v>18545</v>
      </c>
      <c r="D87" s="67">
        <v>28476</v>
      </c>
      <c r="E87" s="136">
        <v>0.10899903729768402</v>
      </c>
      <c r="F87" s="205">
        <v>7.898317002552413E-2</v>
      </c>
      <c r="G87" s="75">
        <f t="shared" si="15"/>
        <v>1464.742888123345</v>
      </c>
      <c r="H87" s="75">
        <f t="shared" si="16"/>
        <v>1082.4694394032999</v>
      </c>
      <c r="I87" s="75">
        <f t="shared" si="17"/>
        <v>2547.2123275266449</v>
      </c>
      <c r="J87" s="73">
        <f t="shared" si="18"/>
        <v>8.9451198466310042E-2</v>
      </c>
      <c r="K87" s="73">
        <f t="shared" si="19"/>
        <v>8.5567110237102506E-2</v>
      </c>
      <c r="L87" s="73">
        <f t="shared" si="27"/>
        <v>7.2531393112893805E-2</v>
      </c>
      <c r="M87" s="73">
        <f t="shared" si="26"/>
        <v>48153.168699233378</v>
      </c>
      <c r="N87" s="73">
        <f t="shared" si="20"/>
        <v>3492.6164085555865</v>
      </c>
      <c r="O87" s="73">
        <f t="shared" si="21"/>
        <v>5903.3198246632974</v>
      </c>
      <c r="P87" s="73">
        <f t="shared" si="22"/>
        <v>39293.018173126009</v>
      </c>
      <c r="Q87" s="73">
        <f t="shared" si="24"/>
        <v>46406.860494955588</v>
      </c>
      <c r="R87" s="73">
        <f>SUM(Q87:$Q$102)</f>
        <v>332948.29298839322</v>
      </c>
      <c r="S87" s="73">
        <f t="shared" si="23"/>
        <v>6.9143589504566485</v>
      </c>
      <c r="T87" s="73">
        <f t="shared" si="30"/>
        <v>1</v>
      </c>
      <c r="U87" s="73">
        <f t="shared" si="28"/>
        <v>1.3035717124208701E-2</v>
      </c>
      <c r="V87" s="73">
        <f t="shared" si="29"/>
        <v>0.9274686068871062</v>
      </c>
      <c r="W87" s="73">
        <f t="shared" si="13"/>
        <v>0.91443288976289749</v>
      </c>
      <c r="X87" s="73">
        <f t="shared" si="31"/>
        <v>-8.945119846630982E-2</v>
      </c>
      <c r="Y87" s="73"/>
      <c r="Z87" s="73"/>
      <c r="AA87" s="73"/>
      <c r="AB87" s="73"/>
      <c r="AC87" s="73"/>
      <c r="AD87" s="73"/>
      <c r="AE87" s="85"/>
    </row>
    <row r="88" spans="1:31" ht="15" x14ac:dyDescent="0.25">
      <c r="A88" s="77">
        <v>86</v>
      </c>
      <c r="B88" s="67">
        <v>8589</v>
      </c>
      <c r="C88" s="67">
        <v>16602</v>
      </c>
      <c r="D88" s="67">
        <v>25191</v>
      </c>
      <c r="E88" s="136">
        <v>0.12170609446825706</v>
      </c>
      <c r="F88" s="205">
        <v>9.130753482042174E-2</v>
      </c>
      <c r="G88" s="75">
        <f t="shared" si="15"/>
        <v>1515.8876930886418</v>
      </c>
      <c r="H88" s="75">
        <f t="shared" si="16"/>
        <v>1045.3336453878599</v>
      </c>
      <c r="I88" s="75">
        <f t="shared" si="17"/>
        <v>2561.2213384765018</v>
      </c>
      <c r="J88" s="73">
        <f t="shared" si="18"/>
        <v>0.10167207885659568</v>
      </c>
      <c r="K88" s="73">
        <f t="shared" si="19"/>
        <v>9.6674277290292765E-2</v>
      </c>
      <c r="L88" s="73">
        <f t="shared" si="27"/>
        <v>8.1245416984108143E-2</v>
      </c>
      <c r="M88" s="73">
        <f t="shared" si="26"/>
        <v>44660.552290677791</v>
      </c>
      <c r="N88" s="73">
        <f t="shared" si="20"/>
        <v>3628.4651935966831</v>
      </c>
      <c r="O88" s="73">
        <f t="shared" si="21"/>
        <v>5341.6037207702484</v>
      </c>
      <c r="P88" s="73">
        <f t="shared" si="22"/>
        <v>33389.698348462713</v>
      </c>
      <c r="Q88" s="73">
        <f t="shared" si="24"/>
        <v>42846.31969387945</v>
      </c>
      <c r="R88" s="73">
        <f>SUM(Q88:$Q$102)</f>
        <v>286541.43249343761</v>
      </c>
      <c r="S88" s="73">
        <f t="shared" si="23"/>
        <v>6.4159849754757454</v>
      </c>
      <c r="T88" s="73">
        <f>T87</f>
        <v>1</v>
      </c>
      <c r="U88" s="73"/>
      <c r="V88" s="73">
        <f t="shared" si="29"/>
        <v>0.91875458301589186</v>
      </c>
      <c r="W88" s="73">
        <f t="shared" si="13"/>
        <v>0.90332572270970724</v>
      </c>
      <c r="X88" s="73">
        <f t="shared" si="31"/>
        <v>-0.10167207885659559</v>
      </c>
      <c r="Y88" s="73"/>
      <c r="Z88" s="73"/>
      <c r="AA88" s="73"/>
      <c r="AB88" s="73"/>
      <c r="AC88" s="73"/>
      <c r="AD88" s="73"/>
      <c r="AE88" s="85"/>
    </row>
    <row r="89" spans="1:31" ht="15" x14ac:dyDescent="0.25">
      <c r="A89" s="77">
        <v>87</v>
      </c>
      <c r="B89" s="67">
        <v>7074</v>
      </c>
      <c r="C89" s="67">
        <v>14450</v>
      </c>
      <c r="D89" s="67">
        <v>21524</v>
      </c>
      <c r="E89" s="136">
        <v>0.13520475585136751</v>
      </c>
      <c r="F89" s="205">
        <v>0.10489711124263448</v>
      </c>
      <c r="G89" s="75">
        <f t="shared" si="15"/>
        <v>1515.7632574560682</v>
      </c>
      <c r="H89" s="75">
        <f t="shared" si="16"/>
        <v>956.43844289257379</v>
      </c>
      <c r="I89" s="75">
        <f t="shared" si="17"/>
        <v>2472.2017003486421</v>
      </c>
      <c r="J89" s="73">
        <f t="shared" si="18"/>
        <v>0.11485791211432085</v>
      </c>
      <c r="K89" s="73">
        <f t="shared" si="19"/>
        <v>0.10850719476410764</v>
      </c>
      <c r="L89" s="73">
        <f t="shared" si="27"/>
        <v>9.1022851027237173E-2</v>
      </c>
      <c r="M89" s="73">
        <f t="shared" si="26"/>
        <v>41032.087097081108</v>
      </c>
      <c r="N89" s="73">
        <f t="shared" si="20"/>
        <v>3734.857551174231</v>
      </c>
      <c r="O89" s="73">
        <f t="shared" si="21"/>
        <v>4787.9247796218606</v>
      </c>
      <c r="P89" s="73">
        <f t="shared" si="22"/>
        <v>28048.094627692455</v>
      </c>
      <c r="Q89" s="73">
        <f t="shared" si="24"/>
        <v>39164.658321493989</v>
      </c>
      <c r="R89" s="73">
        <f>SUM(Q89:$Q$102)</f>
        <v>243695.11279955829</v>
      </c>
      <c r="S89" s="73">
        <f t="shared" si="23"/>
        <v>5.9391351998005968</v>
      </c>
      <c r="T89" s="73">
        <f t="shared" ref="T89:T102" si="32">T88</f>
        <v>1</v>
      </c>
      <c r="U89" s="73"/>
      <c r="V89" s="73">
        <f t="shared" si="29"/>
        <v>0.90897714897276283</v>
      </c>
      <c r="W89" s="73">
        <f t="shared" si="13"/>
        <v>0.89149280523589236</v>
      </c>
      <c r="X89" s="73">
        <f t="shared" si="31"/>
        <v>-0.11485791211432066</v>
      </c>
      <c r="Y89" s="73"/>
      <c r="Z89" s="73"/>
      <c r="AA89" s="73"/>
      <c r="AB89" s="73"/>
      <c r="AC89" s="73"/>
      <c r="AD89" s="73"/>
      <c r="AE89" s="85"/>
    </row>
    <row r="90" spans="1:31" ht="15" x14ac:dyDescent="0.25">
      <c r="A90" s="77">
        <v>88</v>
      </c>
      <c r="B90" s="67">
        <v>5153</v>
      </c>
      <c r="C90" s="67">
        <v>11003</v>
      </c>
      <c r="D90" s="67">
        <v>16156</v>
      </c>
      <c r="E90" s="136">
        <v>0.14929423808752226</v>
      </c>
      <c r="F90" s="205">
        <v>0.1195268803869428</v>
      </c>
      <c r="G90" s="75">
        <f t="shared" si="15"/>
        <v>1315.1542648975317</v>
      </c>
      <c r="H90" s="75">
        <f t="shared" si="16"/>
        <v>769.31320886500225</v>
      </c>
      <c r="I90" s="75">
        <f t="shared" si="17"/>
        <v>2084.4674737625337</v>
      </c>
      <c r="J90" s="73">
        <f t="shared" si="18"/>
        <v>0.12902125982684659</v>
      </c>
      <c r="K90" s="73">
        <f t="shared" si="19"/>
        <v>0.12104472109008879</v>
      </c>
      <c r="L90" s="73">
        <f t="shared" si="27"/>
        <v>0.10197874574616905</v>
      </c>
      <c r="M90" s="73">
        <f t="shared" si="26"/>
        <v>37297.229545906877</v>
      </c>
      <c r="N90" s="73">
        <f t="shared" si="20"/>
        <v>3803.5246888985421</v>
      </c>
      <c r="O90" s="73">
        <f t="shared" si="21"/>
        <v>4245.9650884650955</v>
      </c>
      <c r="P90" s="73">
        <f t="shared" si="22"/>
        <v>23260.169848070593</v>
      </c>
      <c r="Q90" s="73">
        <f t="shared" si="24"/>
        <v>35395.467201457606</v>
      </c>
      <c r="R90" s="73">
        <f>SUM(Q90:$Q$102)</f>
        <v>204530.45447806429</v>
      </c>
      <c r="S90" s="73">
        <f t="shared" si="23"/>
        <v>5.4837975090434066</v>
      </c>
      <c r="T90" s="73">
        <f t="shared" si="32"/>
        <v>1</v>
      </c>
      <c r="U90" s="73"/>
      <c r="V90" s="73">
        <f t="shared" si="29"/>
        <v>0.89802125425383095</v>
      </c>
      <c r="W90" s="73">
        <f t="shared" si="13"/>
        <v>0.87895527890991121</v>
      </c>
      <c r="X90" s="73">
        <f t="shared" si="31"/>
        <v>-0.1290212598268464</v>
      </c>
      <c r="Y90" s="73"/>
      <c r="Z90" s="73"/>
      <c r="AA90" s="73"/>
      <c r="AB90" s="73"/>
      <c r="AC90" s="73"/>
      <c r="AD90" s="73"/>
      <c r="AE90" s="85"/>
    </row>
    <row r="91" spans="1:31" ht="15" x14ac:dyDescent="0.25">
      <c r="A91" s="77">
        <v>89</v>
      </c>
      <c r="B91" s="67">
        <v>3951</v>
      </c>
      <c r="C91" s="67">
        <v>8959</v>
      </c>
      <c r="D91" s="67">
        <v>12910</v>
      </c>
      <c r="E91" s="136">
        <v>0.16370922356266462</v>
      </c>
      <c r="F91" s="205">
        <v>0.13415041504281711</v>
      </c>
      <c r="G91" s="75">
        <f t="shared" si="15"/>
        <v>1201.8535683685984</v>
      </c>
      <c r="H91" s="75">
        <f t="shared" si="16"/>
        <v>646.81514229608797</v>
      </c>
      <c r="I91" s="75">
        <f t="shared" si="17"/>
        <v>1848.6687106646864</v>
      </c>
      <c r="J91" s="73">
        <f t="shared" si="18"/>
        <v>0.14319664683692382</v>
      </c>
      <c r="K91" s="73">
        <f t="shared" si="19"/>
        <v>0.13341635879296787</v>
      </c>
      <c r="L91" s="73">
        <f t="shared" si="27"/>
        <v>0.11423646977595125</v>
      </c>
      <c r="M91" s="73">
        <f t="shared" si="26"/>
        <v>33493.704857008335</v>
      </c>
      <c r="N91" s="73">
        <f t="shared" si="20"/>
        <v>3826.2026025822634</v>
      </c>
      <c r="O91" s="73">
        <f t="shared" si="21"/>
        <v>3719.9677017184426</v>
      </c>
      <c r="P91" s="73">
        <f t="shared" si="22"/>
        <v>19014.204759605502</v>
      </c>
      <c r="Q91" s="73">
        <f t="shared" si="24"/>
        <v>31580.603555717204</v>
      </c>
      <c r="R91" s="73">
        <f>SUM(Q91:$Q$102)</f>
        <v>169134.98727660664</v>
      </c>
      <c r="S91" s="73">
        <f t="shared" si="23"/>
        <v>5.0497545135326014</v>
      </c>
      <c r="T91" s="73">
        <f t="shared" si="32"/>
        <v>1</v>
      </c>
      <c r="U91" s="73"/>
      <c r="V91" s="73">
        <f t="shared" si="29"/>
        <v>0.88576353022404875</v>
      </c>
      <c r="W91" s="73">
        <f t="shared" si="13"/>
        <v>0.86658364120703213</v>
      </c>
      <c r="X91" s="73">
        <f t="shared" si="31"/>
        <v>-0.1431966468369236</v>
      </c>
      <c r="Y91" s="73"/>
      <c r="Z91" s="73"/>
      <c r="AA91" s="73"/>
      <c r="AB91" s="73"/>
      <c r="AC91" s="73"/>
      <c r="AD91" s="73"/>
      <c r="AE91" s="85"/>
    </row>
    <row r="92" spans="1:31" x14ac:dyDescent="0.3">
      <c r="A92" s="77">
        <v>90</v>
      </c>
      <c r="B92" s="67">
        <v>3353</v>
      </c>
      <c r="C92" s="67">
        <v>7962</v>
      </c>
      <c r="D92" s="67">
        <v>11315</v>
      </c>
      <c r="E92" s="136">
        <v>0.179024951753711</v>
      </c>
      <c r="F92" s="205">
        <v>0.14984643940536768</v>
      </c>
      <c r="G92" s="75">
        <f t="shared" si="15"/>
        <v>1193.0773505455375</v>
      </c>
      <c r="H92" s="75">
        <f t="shared" si="16"/>
        <v>600.27066323019301</v>
      </c>
      <c r="I92" s="75">
        <f t="shared" si="17"/>
        <v>1793.3480137757306</v>
      </c>
      <c r="J92" s="73">
        <f t="shared" si="18"/>
        <v>0.1584929751458887</v>
      </c>
      <c r="K92" s="73">
        <f t="shared" si="19"/>
        <v>0.14657104101619223</v>
      </c>
      <c r="L92" s="73">
        <f t="shared" si="27"/>
        <v>0.1279270773665645</v>
      </c>
      <c r="M92" s="73">
        <f t="shared" si="26"/>
        <v>29667.502254426072</v>
      </c>
      <c r="N92" s="73">
        <f t="shared" si="20"/>
        <v>3795.2768561746925</v>
      </c>
      <c r="O92" s="73">
        <f t="shared" si="21"/>
        <v>3214.6455841888478</v>
      </c>
      <c r="P92" s="73">
        <f t="shared" si="22"/>
        <v>15294.237057887063</v>
      </c>
      <c r="Q92" s="73">
        <f t="shared" si="24"/>
        <v>27769.863826338726</v>
      </c>
      <c r="R92" s="73">
        <f>SUM(Q92:$Q$102)</f>
        <v>137554.38372088945</v>
      </c>
      <c r="S92" s="73">
        <f t="shared" si="23"/>
        <v>4.6365340277463982</v>
      </c>
      <c r="T92" s="73">
        <f t="shared" si="32"/>
        <v>1</v>
      </c>
      <c r="U92" s="73"/>
      <c r="V92" s="73">
        <f t="shared" si="29"/>
        <v>0.8720729226334355</v>
      </c>
      <c r="W92" s="73">
        <f t="shared" si="13"/>
        <v>0.85342895898380777</v>
      </c>
      <c r="X92" s="73">
        <f t="shared" si="31"/>
        <v>-0.15849297514588831</v>
      </c>
      <c r="Y92" s="73"/>
      <c r="Z92" s="73"/>
      <c r="AA92" s="73"/>
      <c r="AB92" s="73"/>
      <c r="AC92" s="73"/>
      <c r="AD92" s="73"/>
      <c r="AE92" s="85"/>
    </row>
    <row r="93" spans="1:31" x14ac:dyDescent="0.3">
      <c r="A93" s="77">
        <v>91</v>
      </c>
      <c r="B93" s="67">
        <v>2532</v>
      </c>
      <c r="C93" s="67">
        <v>6101</v>
      </c>
      <c r="D93" s="67">
        <v>8633</v>
      </c>
      <c r="E93" s="136">
        <v>0.19460963352955926</v>
      </c>
      <c r="F93" s="205">
        <v>0.16562312418932779</v>
      </c>
      <c r="G93" s="75">
        <f t="shared" si="15"/>
        <v>1010.4666806790888</v>
      </c>
      <c r="H93" s="75">
        <f t="shared" si="16"/>
        <v>492.75159209684404</v>
      </c>
      <c r="I93" s="75">
        <f t="shared" si="17"/>
        <v>1503.2182727759327</v>
      </c>
      <c r="J93" s="73">
        <f t="shared" si="18"/>
        <v>0.17412466961379969</v>
      </c>
      <c r="K93" s="73">
        <f t="shared" si="19"/>
        <v>0.1598078553013853</v>
      </c>
      <c r="L93" s="73">
        <f t="shared" si="27"/>
        <v>0.14318820449600278</v>
      </c>
      <c r="M93" s="73">
        <f t="shared" si="26"/>
        <v>25872.225398251379</v>
      </c>
      <c r="N93" s="73">
        <f t="shared" si="20"/>
        <v>3704.5975010914954</v>
      </c>
      <c r="O93" s="73">
        <f t="shared" si="21"/>
        <v>2735.029629106572</v>
      </c>
      <c r="P93" s="73">
        <f t="shared" si="22"/>
        <v>12079.591473698214</v>
      </c>
      <c r="Q93" s="73">
        <f t="shared" si="24"/>
        <v>24019.92664770563</v>
      </c>
      <c r="R93" s="73">
        <f>SUM(Q93:$Q$102)</f>
        <v>109784.51989455074</v>
      </c>
      <c r="S93" s="73">
        <f t="shared" si="23"/>
        <v>4.2433350129197134</v>
      </c>
      <c r="T93" s="73">
        <f t="shared" si="32"/>
        <v>1</v>
      </c>
      <c r="U93" s="73"/>
      <c r="V93" s="73">
        <f t="shared" si="29"/>
        <v>0.85681179550399722</v>
      </c>
      <c r="W93" s="73">
        <f t="shared" si="13"/>
        <v>0.8401921446986147</v>
      </c>
      <c r="X93" s="73">
        <f t="shared" si="31"/>
        <v>-0.17412466961379944</v>
      </c>
      <c r="Y93" s="73"/>
      <c r="Z93" s="73"/>
      <c r="AA93" s="73"/>
      <c r="AB93" s="73"/>
      <c r="AC93" s="73"/>
      <c r="AD93" s="73"/>
      <c r="AE93" s="85"/>
    </row>
    <row r="94" spans="1:31" x14ac:dyDescent="0.3">
      <c r="A94" s="77">
        <v>92</v>
      </c>
      <c r="B94" s="67">
        <v>1946</v>
      </c>
      <c r="C94" s="67">
        <v>4886</v>
      </c>
      <c r="D94" s="67">
        <v>6832</v>
      </c>
      <c r="E94" s="136">
        <v>0.21011500916659848</v>
      </c>
      <c r="F94" s="205">
        <v>0.18105905802421149</v>
      </c>
      <c r="G94" s="75">
        <f t="shared" si="15"/>
        <v>884.65455750629735</v>
      </c>
      <c r="H94" s="75">
        <f t="shared" si="16"/>
        <v>408.88380783820065</v>
      </c>
      <c r="I94" s="75">
        <f t="shared" si="17"/>
        <v>1293.5383653444981</v>
      </c>
      <c r="J94" s="73">
        <f t="shared" si="18"/>
        <v>0.18933524082911271</v>
      </c>
      <c r="K94" s="73">
        <f t="shared" si="19"/>
        <v>0.17249095462931796</v>
      </c>
      <c r="L94" s="73">
        <f t="shared" si="27"/>
        <v>0.16016236473507384</v>
      </c>
      <c r="M94" s="73">
        <f t="shared" si="26"/>
        <v>22167.627897159884</v>
      </c>
      <c r="N94" s="73">
        <f t="shared" si="20"/>
        <v>3550.4197045763176</v>
      </c>
      <c r="O94" s="73">
        <f t="shared" si="21"/>
        <v>2286.2494119721305</v>
      </c>
      <c r="P94" s="73">
        <f t="shared" si="22"/>
        <v>9344.5618445916425</v>
      </c>
      <c r="Q94" s="73">
        <f t="shared" si="24"/>
        <v>20392.418044871723</v>
      </c>
      <c r="R94" s="73">
        <f>SUM(Q94:$Q$102)</f>
        <v>85764.593246845106</v>
      </c>
      <c r="S94" s="73">
        <f t="shared" si="23"/>
        <v>3.8689116239556358</v>
      </c>
      <c r="T94" s="73">
        <f t="shared" si="32"/>
        <v>1</v>
      </c>
      <c r="U94" s="73"/>
      <c r="V94" s="73">
        <f t="shared" si="29"/>
        <v>0.83983763526492616</v>
      </c>
      <c r="W94" s="73">
        <f t="shared" si="13"/>
        <v>0.82750904537068204</v>
      </c>
      <c r="X94" s="73">
        <f t="shared" si="31"/>
        <v>-0.18933524082911232</v>
      </c>
      <c r="Y94" s="73"/>
      <c r="Z94" s="73"/>
      <c r="AA94" s="73"/>
      <c r="AB94" s="73"/>
      <c r="AC94" s="73"/>
      <c r="AD94" s="73"/>
      <c r="AE94" s="85"/>
    </row>
    <row r="95" spans="1:31" x14ac:dyDescent="0.3">
      <c r="A95" s="77">
        <v>93</v>
      </c>
      <c r="B95" s="67">
        <v>1470</v>
      </c>
      <c r="C95" s="67">
        <v>3756</v>
      </c>
      <c r="D95" s="67">
        <v>5226</v>
      </c>
      <c r="E95" s="136">
        <v>0.22513431329078587</v>
      </c>
      <c r="F95" s="205">
        <v>0.19576291517875125</v>
      </c>
      <c r="G95" s="75">
        <f t="shared" si="15"/>
        <v>735.28550941138963</v>
      </c>
      <c r="H95" s="75">
        <f t="shared" si="16"/>
        <v>330.94744053745524</v>
      </c>
      <c r="I95" s="75">
        <f t="shared" si="17"/>
        <v>1066.2329499488449</v>
      </c>
      <c r="J95" s="73">
        <f t="shared" si="18"/>
        <v>0.20402467469361746</v>
      </c>
      <c r="K95" s="73">
        <f t="shared" si="19"/>
        <v>0.18455774984863138</v>
      </c>
      <c r="L95" s="73">
        <f t="shared" si="27"/>
        <v>0.17899449685779167</v>
      </c>
      <c r="M95" s="73">
        <f t="shared" si="26"/>
        <v>18617.208192583566</v>
      </c>
      <c r="N95" s="73">
        <f t="shared" si="20"/>
        <v>3332.3778133282522</v>
      </c>
      <c r="O95" s="73">
        <f t="shared" si="21"/>
        <v>1873.2471217331727</v>
      </c>
      <c r="P95" s="73">
        <f t="shared" si="22"/>
        <v>7058.3124326195102</v>
      </c>
      <c r="Q95" s="73">
        <f t="shared" si="24"/>
        <v>16951.019285919439</v>
      </c>
      <c r="R95" s="73">
        <f>SUM(Q95:$Q$102)</f>
        <v>65372.175201973376</v>
      </c>
      <c r="S95" s="73">
        <f t="shared" si="23"/>
        <v>3.5113844420569635</v>
      </c>
      <c r="T95" s="73">
        <f t="shared" si="32"/>
        <v>1</v>
      </c>
      <c r="U95" s="73"/>
      <c r="V95" s="73">
        <f t="shared" si="29"/>
        <v>0.82100550314220833</v>
      </c>
      <c r="W95" s="73">
        <f t="shared" si="13"/>
        <v>0.81544225015136862</v>
      </c>
      <c r="X95" s="73">
        <f t="shared" si="31"/>
        <v>-0.20402467469361704</v>
      </c>
      <c r="Y95" s="73"/>
      <c r="Z95" s="73"/>
      <c r="AA95" s="73"/>
      <c r="AB95" s="73"/>
      <c r="AC95" s="73"/>
      <c r="AD95" s="73"/>
      <c r="AE95" s="85"/>
    </row>
    <row r="96" spans="1:31" x14ac:dyDescent="0.3">
      <c r="A96" s="77">
        <v>94</v>
      </c>
      <c r="B96" s="67">
        <v>1067</v>
      </c>
      <c r="C96" s="67">
        <v>2726</v>
      </c>
      <c r="D96" s="67">
        <v>3793</v>
      </c>
      <c r="E96" s="136">
        <v>0.23926376102535563</v>
      </c>
      <c r="F96" s="205">
        <v>0.20942839302830304</v>
      </c>
      <c r="G96" s="75">
        <f t="shared" si="15"/>
        <v>570.90179939515406</v>
      </c>
      <c r="H96" s="75">
        <f t="shared" si="16"/>
        <v>255.29443301405445</v>
      </c>
      <c r="I96" s="75">
        <f t="shared" si="17"/>
        <v>826.19623240920851</v>
      </c>
      <c r="J96" s="73">
        <f t="shared" si="18"/>
        <v>0.21782131094363524</v>
      </c>
      <c r="K96" s="73">
        <f t="shared" si="19"/>
        <v>0.19573085707853133</v>
      </c>
      <c r="L96" s="73">
        <f t="shared" si="27"/>
        <v>0.1998285997308894</v>
      </c>
      <c r="M96" s="73">
        <f t="shared" si="26"/>
        <v>15284.830379255314</v>
      </c>
      <c r="N96" s="73">
        <f t="shared" si="20"/>
        <v>3054.3462518107481</v>
      </c>
      <c r="O96" s="73">
        <f t="shared" si="21"/>
        <v>1500.4353128665732</v>
      </c>
      <c r="P96" s="73">
        <f t="shared" si="22"/>
        <v>5185.0653108863371</v>
      </c>
      <c r="Q96" s="73">
        <f t="shared" si="24"/>
        <v>13757.65725334994</v>
      </c>
      <c r="R96" s="73">
        <f>SUM(Q96:$Q$102)</f>
        <v>48421.15591605394</v>
      </c>
      <c r="S96" s="73">
        <f t="shared" si="23"/>
        <v>3.1679223592674925</v>
      </c>
      <c r="T96" s="73">
        <f t="shared" si="32"/>
        <v>1</v>
      </c>
      <c r="U96" s="73"/>
      <c r="V96" s="73">
        <f t="shared" si="29"/>
        <v>0.8001714002691106</v>
      </c>
      <c r="W96" s="73">
        <f t="shared" si="13"/>
        <v>0.80426914292146867</v>
      </c>
      <c r="X96" s="73">
        <f t="shared" si="31"/>
        <v>-0.21782131094363491</v>
      </c>
      <c r="Y96" s="73"/>
      <c r="Z96" s="73"/>
      <c r="AA96" s="73"/>
      <c r="AB96" s="73"/>
      <c r="AC96" s="73"/>
      <c r="AD96" s="73"/>
      <c r="AE96" s="85"/>
    </row>
    <row r="97" spans="1:31" x14ac:dyDescent="0.3">
      <c r="A97" s="77">
        <v>95</v>
      </c>
      <c r="B97" s="67">
        <v>690</v>
      </c>
      <c r="C97" s="67">
        <v>1841</v>
      </c>
      <c r="D97" s="67">
        <v>2531</v>
      </c>
      <c r="E97" s="136">
        <v>0.25218096627943654</v>
      </c>
      <c r="F97" s="205">
        <v>0.22187970072865104</v>
      </c>
      <c r="G97" s="75">
        <f t="shared" si="15"/>
        <v>408.48052904144657</v>
      </c>
      <c r="H97" s="75">
        <f t="shared" si="16"/>
        <v>174.00486673281122</v>
      </c>
      <c r="I97" s="75">
        <f t="shared" si="17"/>
        <v>582.48539577425777</v>
      </c>
      <c r="J97" s="73">
        <f t="shared" si="18"/>
        <v>0.23014041713720179</v>
      </c>
      <c r="K97" s="73">
        <f t="shared" si="19"/>
        <v>0.20557795579800775</v>
      </c>
      <c r="L97" s="73">
        <f t="shared" si="27"/>
        <v>0.22280327963168101</v>
      </c>
      <c r="M97" s="73">
        <f t="shared" si="26"/>
        <v>12230.484127444566</v>
      </c>
      <c r="N97" s="73">
        <f t="shared" si="20"/>
        <v>2724.9919750778681</v>
      </c>
      <c r="O97" s="73">
        <f t="shared" si="21"/>
        <v>1171.3223661557729</v>
      </c>
      <c r="P97" s="73">
        <f t="shared" si="22"/>
        <v>3684.6299980197646</v>
      </c>
      <c r="Q97" s="73">
        <f t="shared" si="24"/>
        <v>10867.988139905632</v>
      </c>
      <c r="R97" s="73">
        <f>SUM(Q97:$Q$102)</f>
        <v>34663.498662703998</v>
      </c>
      <c r="S97" s="73">
        <f t="shared" si="23"/>
        <v>2.83418859805565</v>
      </c>
      <c r="T97" s="73">
        <f t="shared" si="32"/>
        <v>1</v>
      </c>
      <c r="U97" s="73"/>
      <c r="V97" s="73">
        <f t="shared" si="29"/>
        <v>0.77719672036831899</v>
      </c>
      <c r="W97" s="73">
        <f t="shared" si="13"/>
        <v>0.79442204420199225</v>
      </c>
      <c r="X97" s="73">
        <f t="shared" si="31"/>
        <v>-0.23014041713720124</v>
      </c>
      <c r="Y97" s="73"/>
      <c r="Z97" s="73"/>
      <c r="AA97" s="73"/>
      <c r="AB97" s="73"/>
      <c r="AC97" s="73"/>
      <c r="AD97" s="73"/>
      <c r="AE97" s="85"/>
    </row>
    <row r="98" spans="1:31" x14ac:dyDescent="0.3">
      <c r="A98" s="77">
        <v>96</v>
      </c>
      <c r="B98" s="67">
        <v>444</v>
      </c>
      <c r="C98" s="67">
        <v>1173</v>
      </c>
      <c r="D98" s="67">
        <v>1617</v>
      </c>
      <c r="E98" s="136">
        <v>0.26371653177446874</v>
      </c>
      <c r="F98" s="205">
        <v>0.23309526860695171</v>
      </c>
      <c r="G98" s="75">
        <f t="shared" si="15"/>
        <v>273.42075007595434</v>
      </c>
      <c r="H98" s="75">
        <f t="shared" si="16"/>
        <v>117.09014010786412</v>
      </c>
      <c r="I98" s="75">
        <f t="shared" si="17"/>
        <v>390.51089018381845</v>
      </c>
      <c r="J98" s="73">
        <f t="shared" si="18"/>
        <v>0.24150333344701203</v>
      </c>
      <c r="K98" s="73">
        <f t="shared" si="19"/>
        <v>0.21455381445861887</v>
      </c>
      <c r="L98" s="73">
        <f t="shared" si="27"/>
        <v>0.24804603572575401</v>
      </c>
      <c r="M98" s="73">
        <f t="shared" si="26"/>
        <v>9505.4921523666981</v>
      </c>
      <c r="N98" s="73">
        <f t="shared" si="20"/>
        <v>2357.7996460168242</v>
      </c>
      <c r="O98" s="73">
        <f t="shared" si="21"/>
        <v>888.14429411739093</v>
      </c>
      <c r="P98" s="73">
        <f t="shared" si="22"/>
        <v>2513.3076318639914</v>
      </c>
      <c r="Q98" s="73">
        <f t="shared" si="24"/>
        <v>8326.5923293582855</v>
      </c>
      <c r="R98" s="73">
        <f>SUM(Q98:$Q$102)</f>
        <v>23795.510522798366</v>
      </c>
      <c r="S98" s="73">
        <f t="shared" si="23"/>
        <v>2.5033433452337035</v>
      </c>
      <c r="T98" s="73">
        <f t="shared" si="32"/>
        <v>1</v>
      </c>
      <c r="U98" s="73"/>
      <c r="V98" s="73">
        <f t="shared" si="29"/>
        <v>0.75195396427424599</v>
      </c>
      <c r="W98" s="73">
        <f t="shared" si="13"/>
        <v>0.78544618554138113</v>
      </c>
      <c r="X98" s="73">
        <f t="shared" si="31"/>
        <v>-0.24150333344701161</v>
      </c>
      <c r="Y98" s="73"/>
      <c r="Z98" s="73"/>
      <c r="AA98" s="73"/>
      <c r="AB98" s="73"/>
      <c r="AC98" s="73"/>
      <c r="AD98" s="73"/>
      <c r="AE98" s="85"/>
    </row>
    <row r="99" spans="1:31" x14ac:dyDescent="0.3">
      <c r="A99" s="77">
        <v>97</v>
      </c>
      <c r="B99" s="67">
        <v>280</v>
      </c>
      <c r="C99" s="67">
        <v>718</v>
      </c>
      <c r="D99" s="67">
        <v>998</v>
      </c>
      <c r="E99" s="136">
        <v>0.27389287523959871</v>
      </c>
      <c r="F99" s="205">
        <v>0.24320180112660217</v>
      </c>
      <c r="G99" s="75">
        <f t="shared" si="15"/>
        <v>174.61889320890035</v>
      </c>
      <c r="H99" s="75">
        <f t="shared" si="16"/>
        <v>76.69000506708764</v>
      </c>
      <c r="I99" s="75">
        <f t="shared" si="17"/>
        <v>251.30889827598799</v>
      </c>
      <c r="J99" s="73">
        <f t="shared" si="18"/>
        <v>0.25181252332263326</v>
      </c>
      <c r="K99" s="73">
        <f t="shared" si="19"/>
        <v>0.22260953301009945</v>
      </c>
      <c r="L99" s="73">
        <f t="shared" si="27"/>
        <v>0.27566612766411258</v>
      </c>
      <c r="M99" s="73">
        <f t="shared" si="26"/>
        <v>7147.6925063498738</v>
      </c>
      <c r="N99" s="73">
        <f t="shared" si="20"/>
        <v>1970.376714959265</v>
      </c>
      <c r="O99" s="73">
        <f t="shared" si="21"/>
        <v>651.55475396012116</v>
      </c>
      <c r="P99" s="73">
        <f t="shared" si="22"/>
        <v>1625.1633377466007</v>
      </c>
      <c r="Q99" s="73">
        <f t="shared" si="24"/>
        <v>6162.5041488702409</v>
      </c>
      <c r="R99" s="73">
        <f>SUM(Q99:$Q$102)</f>
        <v>15468.91819344008</v>
      </c>
      <c r="S99" s="73">
        <f t="shared" si="23"/>
        <v>2.1641835011365957</v>
      </c>
      <c r="T99" s="73">
        <f t="shared" si="32"/>
        <v>1</v>
      </c>
      <c r="U99" s="73"/>
      <c r="V99" s="73">
        <f t="shared" si="29"/>
        <v>0.72433387233588742</v>
      </c>
      <c r="W99" s="73">
        <f t="shared" si="13"/>
        <v>0.77739046698990055</v>
      </c>
      <c r="X99" s="73">
        <f t="shared" si="31"/>
        <v>-0.25181252332263282</v>
      </c>
      <c r="Y99" s="73"/>
      <c r="Z99" s="73"/>
      <c r="AA99" s="73"/>
      <c r="AB99" s="73"/>
      <c r="AC99" s="73"/>
      <c r="AD99" s="73"/>
      <c r="AE99" s="85"/>
    </row>
    <row r="100" spans="1:31" x14ac:dyDescent="0.3">
      <c r="A100" s="77">
        <v>98</v>
      </c>
      <c r="B100" s="67">
        <v>170</v>
      </c>
      <c r="C100" s="67">
        <v>418</v>
      </c>
      <c r="D100" s="67">
        <v>588</v>
      </c>
      <c r="E100" s="136">
        <v>0.28291260504268345</v>
      </c>
      <c r="F100" s="205">
        <v>0.25243751802783959</v>
      </c>
      <c r="G100" s="75">
        <f t="shared" si="15"/>
        <v>105.51888253563695</v>
      </c>
      <c r="H100" s="75">
        <f t="shared" si="16"/>
        <v>48.095142857256185</v>
      </c>
      <c r="I100" s="75">
        <f t="shared" si="17"/>
        <v>153.61402539289313</v>
      </c>
      <c r="J100" s="73">
        <f t="shared" si="18"/>
        <v>0.26124834250492029</v>
      </c>
      <c r="K100" s="73">
        <f t="shared" si="19"/>
        <v>0.22991035012680361</v>
      </c>
      <c r="L100" s="73">
        <f t="shared" si="27"/>
        <v>0.30574591380230964</v>
      </c>
      <c r="M100" s="73">
        <f t="shared" si="26"/>
        <v>5177.3157913906089</v>
      </c>
      <c r="N100" s="73">
        <f t="shared" si="20"/>
        <v>1582.9431476818495</v>
      </c>
      <c r="O100" s="73">
        <f t="shared" si="21"/>
        <v>460.43236875589361</v>
      </c>
      <c r="P100" s="73">
        <f t="shared" si="22"/>
        <v>973.60858378647958</v>
      </c>
      <c r="Q100" s="73">
        <f t="shared" si="24"/>
        <v>4385.8442175496839</v>
      </c>
      <c r="R100" s="73">
        <f>SUM(Q100:$Q$102)</f>
        <v>9306.4140445698395</v>
      </c>
      <c r="S100" s="73">
        <f t="shared" si="23"/>
        <v>1.7975364879317453</v>
      </c>
      <c r="T100" s="73">
        <f t="shared" si="32"/>
        <v>1</v>
      </c>
      <c r="U100" s="73"/>
      <c r="V100" s="73">
        <f t="shared" si="29"/>
        <v>0.69425408619769036</v>
      </c>
      <c r="W100" s="73">
        <f t="shared" si="13"/>
        <v>0.77008964987319639</v>
      </c>
      <c r="X100" s="73">
        <f t="shared" si="31"/>
        <v>-0.26124834250491985</v>
      </c>
      <c r="Y100" s="73"/>
      <c r="Z100" s="73"/>
      <c r="AA100" s="73"/>
      <c r="AB100" s="73"/>
      <c r="AC100" s="73"/>
      <c r="AD100" s="73"/>
      <c r="AE100" s="85"/>
    </row>
    <row r="101" spans="1:31" x14ac:dyDescent="0.3">
      <c r="A101" s="77">
        <v>99</v>
      </c>
      <c r="B101" s="67">
        <v>106</v>
      </c>
      <c r="C101" s="67">
        <v>233</v>
      </c>
      <c r="D101" s="67">
        <v>339</v>
      </c>
      <c r="E101" s="136">
        <v>0.291093353070216</v>
      </c>
      <c r="F101" s="205">
        <v>0.26108936229305624</v>
      </c>
      <c r="G101" s="75">
        <f t="shared" si="15"/>
        <v>60.833821414282106</v>
      </c>
      <c r="H101" s="75">
        <f t="shared" si="16"/>
        <v>30.855895425442895</v>
      </c>
      <c r="I101" s="75">
        <f t="shared" si="17"/>
        <v>91.689716839725008</v>
      </c>
      <c r="J101" s="73">
        <f t="shared" si="18"/>
        <v>0.27047114112013276</v>
      </c>
      <c r="K101" s="73">
        <f t="shared" si="19"/>
        <v>0.23698008042131624</v>
      </c>
      <c r="L101" s="73">
        <f t="shared" si="27"/>
        <v>0.33833063000736996</v>
      </c>
      <c r="M101" s="73">
        <f t="shared" si="26"/>
        <v>3594.3726437087594</v>
      </c>
      <c r="N101" s="73">
        <f t="shared" si="20"/>
        <v>1216.0863610272404</v>
      </c>
      <c r="O101" s="73">
        <f t="shared" si="21"/>
        <v>311.86053992825458</v>
      </c>
      <c r="P101" s="73">
        <f t="shared" si="22"/>
        <v>513.17621503058592</v>
      </c>
      <c r="Q101" s="73">
        <f t="shared" si="24"/>
        <v>2986.3294631951394</v>
      </c>
      <c r="R101" s="73">
        <f>SUM(Q101:$Q$102)</f>
        <v>4920.5698270201556</v>
      </c>
      <c r="S101" s="73">
        <f t="shared" si="23"/>
        <v>1.3689648555590481</v>
      </c>
      <c r="T101" s="73">
        <f t="shared" si="32"/>
        <v>1</v>
      </c>
      <c r="U101" s="73"/>
      <c r="V101" s="73">
        <f t="shared" si="29"/>
        <v>0.66166936999263004</v>
      </c>
      <c r="W101" s="73">
        <f t="shared" si="13"/>
        <v>0.76301991957868376</v>
      </c>
      <c r="X101" s="73">
        <f t="shared" si="31"/>
        <v>-0.27047114112013237</v>
      </c>
      <c r="Y101" s="73"/>
      <c r="Z101" s="73"/>
      <c r="AA101" s="73"/>
      <c r="AB101" s="73"/>
      <c r="AC101" s="73"/>
      <c r="AD101" s="73"/>
      <c r="AE101" s="85"/>
    </row>
    <row r="102" spans="1:31" x14ac:dyDescent="0.3">
      <c r="A102" s="77">
        <v>100</v>
      </c>
      <c r="B102" s="67">
        <v>124</v>
      </c>
      <c r="C102" s="67">
        <v>215</v>
      </c>
      <c r="D102" s="67">
        <v>339</v>
      </c>
      <c r="E102" s="137">
        <v>0.30357855178119925</v>
      </c>
      <c r="F102" s="206">
        <v>0.26941166189247923</v>
      </c>
      <c r="G102" s="75">
        <f t="shared" si="15"/>
        <v>57.923507306883032</v>
      </c>
      <c r="H102" s="75">
        <f t="shared" si="16"/>
        <v>37.64374042086871</v>
      </c>
      <c r="I102" s="75">
        <f t="shared" si="17"/>
        <v>95.567247727751749</v>
      </c>
      <c r="J102" s="73">
        <f t="shared" si="18"/>
        <v>0.28190928533260101</v>
      </c>
      <c r="K102" s="73">
        <f t="shared" si="19"/>
        <v>0.24565788867688065</v>
      </c>
      <c r="L102" s="73">
        <f t="shared" si="27"/>
        <v>0.37341670940963489</v>
      </c>
      <c r="M102" s="73">
        <f t="shared" si="26"/>
        <v>2378.286282681519</v>
      </c>
      <c r="N102" s="73">
        <f t="shared" si="20"/>
        <v>2378.286282681519</v>
      </c>
      <c r="O102" s="73">
        <f t="shared" si="21"/>
        <v>201.31567510233137</v>
      </c>
      <c r="P102" s="73">
        <f t="shared" si="22"/>
        <v>201.31567510233137</v>
      </c>
      <c r="Q102">
        <f>M102-0.5*(M102*L102)</f>
        <v>1934.2403638250162</v>
      </c>
      <c r="R102">
        <f>M102-0.5*(M102*L102)</f>
        <v>1934.2403638250162</v>
      </c>
      <c r="S102" s="73">
        <f t="shared" si="23"/>
        <v>0.8132916452951825</v>
      </c>
      <c r="T102" s="73">
        <f t="shared" si="32"/>
        <v>1</v>
      </c>
      <c r="U102" s="73"/>
      <c r="V102" s="73">
        <f t="shared" si="29"/>
        <v>0.62658329059036511</v>
      </c>
      <c r="W102" s="73">
        <f t="shared" si="13"/>
        <v>0.75434211132311935</v>
      </c>
      <c r="X102" s="73">
        <f t="shared" si="31"/>
        <v>-0.28190928533260051</v>
      </c>
      <c r="Y102" s="73"/>
      <c r="Z102" s="73"/>
      <c r="AA102" s="73"/>
      <c r="AB102" s="73"/>
      <c r="AC102" s="73"/>
      <c r="AD102" s="73"/>
      <c r="AE102" s="85"/>
    </row>
    <row r="103" spans="1:31" x14ac:dyDescent="0.3">
      <c r="A103" s="77" t="s">
        <v>9</v>
      </c>
      <c r="B103" s="67">
        <v>2738522</v>
      </c>
      <c r="C103" s="67">
        <v>2814550</v>
      </c>
      <c r="D103" s="67">
        <v>5553072</v>
      </c>
      <c r="T103" s="73"/>
      <c r="U103" s="73"/>
      <c r="V103" s="73">
        <f t="shared" si="29"/>
        <v>0.5890610651512036</v>
      </c>
      <c r="W103" s="73"/>
      <c r="X103" s="73"/>
      <c r="Y103" s="73"/>
      <c r="Z103" s="73"/>
      <c r="AA103" s="73"/>
      <c r="AB103" s="73"/>
      <c r="AC103" s="73"/>
      <c r="AD103" s="73"/>
      <c r="AE103" s="85"/>
    </row>
  </sheetData>
  <pageMargins left="0.7" right="0.7" top="0.75" bottom="0.75" header="0.3" footer="0.3"/>
  <legacy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04"/>
  <sheetViews>
    <sheetView workbookViewId="0"/>
  </sheetViews>
  <sheetFormatPr defaultRowHeight="14.4" x14ac:dyDescent="0.3"/>
  <cols>
    <col min="1" max="1" width="9.109375" style="73"/>
  </cols>
  <sheetData>
    <row r="1" spans="1:23" s="73" customFormat="1" x14ac:dyDescent="0.3">
      <c r="A1" s="73" t="s">
        <v>36</v>
      </c>
    </row>
    <row r="2" spans="1:23" ht="72" x14ac:dyDescent="0.3">
      <c r="A2" s="79" t="s">
        <v>0</v>
      </c>
      <c r="B2" s="79" t="s">
        <v>1</v>
      </c>
      <c r="C2" s="79" t="s">
        <v>2</v>
      </c>
      <c r="D2" s="80" t="s">
        <v>3</v>
      </c>
      <c r="E2" s="81" t="s">
        <v>5</v>
      </c>
      <c r="F2" s="81" t="s">
        <v>4</v>
      </c>
      <c r="G2" s="7" t="s">
        <v>6</v>
      </c>
      <c r="H2" s="7" t="s">
        <v>7</v>
      </c>
      <c r="I2" s="86" t="s">
        <v>8</v>
      </c>
      <c r="J2" s="82" t="s">
        <v>10</v>
      </c>
      <c r="K2" s="7" t="s">
        <v>13</v>
      </c>
      <c r="L2" s="83" t="s">
        <v>14</v>
      </c>
      <c r="M2" s="79" t="s">
        <v>15</v>
      </c>
      <c r="N2" s="79" t="s">
        <v>16</v>
      </c>
      <c r="O2" s="79" t="s">
        <v>17</v>
      </c>
      <c r="P2" s="79" t="s">
        <v>18</v>
      </c>
      <c r="Q2" s="79" t="s">
        <v>19</v>
      </c>
      <c r="R2" s="79" t="s">
        <v>20</v>
      </c>
      <c r="S2" s="79" t="s">
        <v>21</v>
      </c>
    </row>
    <row r="3" spans="1:23" ht="28.8" x14ac:dyDescent="0.3">
      <c r="A3" s="77">
        <v>0</v>
      </c>
      <c r="B3" s="68">
        <v>23148</v>
      </c>
      <c r="C3" s="68">
        <v>22084</v>
      </c>
      <c r="D3" s="68">
        <v>45232</v>
      </c>
      <c r="E3" s="138">
        <v>4.0956656386990026E-3</v>
      </c>
      <c r="F3" s="207">
        <v>2.9465299511818857E-3</v>
      </c>
      <c r="G3" s="75">
        <f>C3*F3</f>
        <v>65.071167441900769</v>
      </c>
      <c r="H3" s="75">
        <f>B3*E3</f>
        <v>94.806468204604514</v>
      </c>
      <c r="I3" s="13">
        <f>G3+H3</f>
        <v>159.87763564650527</v>
      </c>
      <c r="J3">
        <f>I3/D3</f>
        <v>3.5346134516825536E-3</v>
      </c>
      <c r="K3">
        <f>1-($W$3^((-1)*J3))</f>
        <v>3.5283740590013046E-3</v>
      </c>
      <c r="M3">
        <v>100000</v>
      </c>
      <c r="N3">
        <f>M3-M4</f>
        <v>352.83740590013622</v>
      </c>
      <c r="O3">
        <f>M3*$W$4^A3</f>
        <v>100000</v>
      </c>
      <c r="P3">
        <f>SUM(O3:O103)</f>
        <v>3505809.4174316805</v>
      </c>
      <c r="Q3">
        <f>M3-(I3/D3)*M3*K3</f>
        <v>99998.752856158855</v>
      </c>
      <c r="R3">
        <f>SUM(Q3:$Q$103)</f>
        <v>8117768.8649424138</v>
      </c>
      <c r="S3">
        <f>R3/M3</f>
        <v>81.177688649424141</v>
      </c>
      <c r="V3" s="76" t="s">
        <v>11</v>
      </c>
      <c r="W3" s="73">
        <v>2.7182818284590402</v>
      </c>
    </row>
    <row r="4" spans="1:23" x14ac:dyDescent="0.3">
      <c r="A4" s="77">
        <v>1</v>
      </c>
      <c r="B4" s="68">
        <v>23177</v>
      </c>
      <c r="C4" s="68">
        <v>22193</v>
      </c>
      <c r="D4" s="68">
        <v>45370</v>
      </c>
      <c r="E4" s="139">
        <v>5.8102799181012938E-4</v>
      </c>
      <c r="F4" s="208">
        <v>4.4981996620476085E-4</v>
      </c>
      <c r="G4" s="75">
        <f t="shared" ref="G4:G67" si="0">C4*F4</f>
        <v>9.982854509982257</v>
      </c>
      <c r="H4" s="75">
        <f t="shared" ref="H4:H67" si="1">B4*E4</f>
        <v>13.466485766183368</v>
      </c>
      <c r="I4" s="75">
        <f t="shared" ref="I4:I67" si="2">G4+H4</f>
        <v>23.449340276165625</v>
      </c>
      <c r="J4" s="73">
        <f t="shared" ref="J4:J67" si="3">I4/D4</f>
        <v>5.168468211630069E-4</v>
      </c>
      <c r="K4" s="73">
        <f t="shared" ref="K4:K67" si="4">1-($W$3^((-1)*J4))</f>
        <v>5.1671327885260965E-4</v>
      </c>
      <c r="M4">
        <f>M3*(1-K3)</f>
        <v>99647.162594099864</v>
      </c>
      <c r="N4" s="73">
        <f t="shared" ref="N4:N67" si="5">M4-M5</f>
        <v>51.489012112360797</v>
      </c>
      <c r="O4" s="73">
        <f t="shared" ref="O4:O67" si="6">M4*$W$4^A4</f>
        <v>97216.743994243778</v>
      </c>
      <c r="P4" s="73">
        <f t="shared" ref="P4:P67" si="7">SUM(O4:O104)</f>
        <v>3405809.4174316805</v>
      </c>
      <c r="Q4">
        <f>AVERAGEA(M4:M5)</f>
        <v>99621.418088043691</v>
      </c>
      <c r="R4" s="73">
        <f>SUM(Q4:$Q$103)</f>
        <v>8017770.1120862551</v>
      </c>
      <c r="S4" s="73">
        <f t="shared" ref="S4:S67" si="8">R4/M4</f>
        <v>80.461599742138461</v>
      </c>
      <c r="V4" s="78" t="s">
        <v>12</v>
      </c>
      <c r="W4" s="73">
        <f>1/1.025</f>
        <v>0.97560975609756106</v>
      </c>
    </row>
    <row r="5" spans="1:23" x14ac:dyDescent="0.3">
      <c r="A5" s="77">
        <v>2</v>
      </c>
      <c r="B5" s="68">
        <v>23220</v>
      </c>
      <c r="C5" s="68">
        <v>22259</v>
      </c>
      <c r="D5" s="68">
        <v>45479</v>
      </c>
      <c r="E5" s="139">
        <v>1.9132283816542716E-4</v>
      </c>
      <c r="F5" s="208">
        <v>1.6118785875125164E-4</v>
      </c>
      <c r="G5" s="75">
        <f t="shared" si="0"/>
        <v>3.5878805479441103</v>
      </c>
      <c r="H5" s="75">
        <f t="shared" si="1"/>
        <v>4.4425163022012182</v>
      </c>
      <c r="I5" s="75">
        <f t="shared" si="2"/>
        <v>8.030396850145328</v>
      </c>
      <c r="J5" s="73">
        <f t="shared" si="3"/>
        <v>1.7657373403428677E-4</v>
      </c>
      <c r="K5" s="73">
        <f t="shared" si="4"/>
        <v>1.7655814581007956E-4</v>
      </c>
      <c r="M5" s="73">
        <f t="shared" ref="M5:M9" si="9">M4*(1-K4)</f>
        <v>99595.673581987503</v>
      </c>
      <c r="N5" s="73">
        <f t="shared" si="5"/>
        <v>17.584427458335995</v>
      </c>
      <c r="O5" s="73">
        <f t="shared" si="6"/>
        <v>94796.595913848912</v>
      </c>
      <c r="P5" s="73">
        <f t="shared" si="7"/>
        <v>3308592.6734374361</v>
      </c>
      <c r="Q5" s="73">
        <f t="shared" ref="Q5:Q68" si="10">AVERAGEA(M5:M6)</f>
        <v>99586.881368258328</v>
      </c>
      <c r="R5" s="73">
        <f>SUM(Q5:$Q$103)</f>
        <v>7918148.6939982111</v>
      </c>
      <c r="S5" s="73">
        <f t="shared" si="8"/>
        <v>79.502938322717043</v>
      </c>
    </row>
    <row r="6" spans="1:23" x14ac:dyDescent="0.3">
      <c r="A6" s="77">
        <v>3</v>
      </c>
      <c r="B6" s="68">
        <v>23314</v>
      </c>
      <c r="C6" s="68">
        <v>22350</v>
      </c>
      <c r="D6" s="68">
        <v>45664</v>
      </c>
      <c r="E6" s="139">
        <v>1.3878817716344525E-4</v>
      </c>
      <c r="F6" s="208">
        <v>1.4787653701947329E-4</v>
      </c>
      <c r="G6" s="75">
        <f t="shared" si="0"/>
        <v>3.3050406023852279</v>
      </c>
      <c r="H6" s="75">
        <f t="shared" si="1"/>
        <v>3.2357075623885625</v>
      </c>
      <c r="I6" s="75">
        <f t="shared" si="2"/>
        <v>6.54074816477379</v>
      </c>
      <c r="J6" s="73">
        <f t="shared" si="3"/>
        <v>1.4323642617321719E-4</v>
      </c>
      <c r="K6" s="73">
        <f t="shared" si="4"/>
        <v>1.4322616832618262E-4</v>
      </c>
      <c r="M6" s="73">
        <f t="shared" si="9"/>
        <v>99578.089154529167</v>
      </c>
      <c r="N6" s="73">
        <f t="shared" si="5"/>
        <v>14.262188158842037</v>
      </c>
      <c r="O6" s="73">
        <f t="shared" si="6"/>
        <v>92468.154929410026</v>
      </c>
      <c r="P6" s="73">
        <f t="shared" si="7"/>
        <v>3213796.0775235873</v>
      </c>
      <c r="Q6" s="73">
        <f t="shared" si="10"/>
        <v>99570.958060449746</v>
      </c>
      <c r="R6" s="73">
        <f>SUM(Q6:$Q$103)</f>
        <v>7818561.8126299521</v>
      </c>
      <c r="S6" s="73">
        <f t="shared" si="8"/>
        <v>78.516889398196852</v>
      </c>
    </row>
    <row r="7" spans="1:23" x14ac:dyDescent="0.3">
      <c r="A7" s="77">
        <v>4</v>
      </c>
      <c r="B7" s="68">
        <v>23455</v>
      </c>
      <c r="C7" s="68">
        <v>22510</v>
      </c>
      <c r="D7" s="68">
        <v>45965</v>
      </c>
      <c r="E7" s="139">
        <v>9.4561913405660412E-5</v>
      </c>
      <c r="F7" s="208">
        <v>1.1453012229164666E-4</v>
      </c>
      <c r="G7" s="75">
        <f t="shared" si="0"/>
        <v>2.5780730527849665</v>
      </c>
      <c r="H7" s="75">
        <f t="shared" si="1"/>
        <v>2.2179496789297648</v>
      </c>
      <c r="I7" s="75">
        <f t="shared" si="2"/>
        <v>4.7960227317147313</v>
      </c>
      <c r="J7" s="73">
        <f t="shared" si="3"/>
        <v>1.0434075343663072E-4</v>
      </c>
      <c r="K7" s="73">
        <f t="shared" si="4"/>
        <v>1.0433531012954411E-4</v>
      </c>
      <c r="M7" s="73">
        <f t="shared" si="9"/>
        <v>99563.826966370325</v>
      </c>
      <c r="N7" s="73">
        <f t="shared" si="5"/>
        <v>10.388022764222114</v>
      </c>
      <c r="O7" s="73">
        <f t="shared" si="6"/>
        <v>90199.913238914436</v>
      </c>
      <c r="P7" s="73">
        <f t="shared" si="7"/>
        <v>3121327.9225941775</v>
      </c>
      <c r="Q7" s="73">
        <f t="shared" si="10"/>
        <v>99558.632954988221</v>
      </c>
      <c r="R7" s="73">
        <f>SUM(Q7:$Q$103)</f>
        <v>7718990.8545695022</v>
      </c>
      <c r="S7" s="73">
        <f t="shared" si="8"/>
        <v>77.528065058977148</v>
      </c>
    </row>
    <row r="8" spans="1:23" x14ac:dyDescent="0.3">
      <c r="A8" s="77">
        <v>5</v>
      </c>
      <c r="B8" s="68">
        <v>23661</v>
      </c>
      <c r="C8" s="68">
        <v>22723</v>
      </c>
      <c r="D8" s="68">
        <v>46384</v>
      </c>
      <c r="E8" s="139">
        <v>7.8686023231081377E-5</v>
      </c>
      <c r="F8" s="208">
        <v>8.1091687658948461E-5</v>
      </c>
      <c r="G8" s="75">
        <f t="shared" si="0"/>
        <v>1.8426464186742859</v>
      </c>
      <c r="H8" s="75">
        <f t="shared" si="1"/>
        <v>1.8617899956706165</v>
      </c>
      <c r="I8" s="75">
        <f t="shared" si="2"/>
        <v>3.7044364143449027</v>
      </c>
      <c r="J8" s="73">
        <f t="shared" si="3"/>
        <v>7.9864531181978753E-5</v>
      </c>
      <c r="K8" s="73">
        <f t="shared" si="4"/>
        <v>7.9861342095255416E-5</v>
      </c>
      <c r="M8" s="73">
        <f t="shared" si="9"/>
        <v>99553.438943606103</v>
      </c>
      <c r="N8" s="73">
        <f t="shared" si="5"/>
        <v>7.9504712442285381</v>
      </c>
      <c r="O8" s="73">
        <f t="shared" si="6"/>
        <v>87990.733856578547</v>
      </c>
      <c r="P8" s="73">
        <f t="shared" si="7"/>
        <v>3031128.0093552629</v>
      </c>
      <c r="Q8" s="73">
        <f t="shared" si="10"/>
        <v>99549.463707983989</v>
      </c>
      <c r="R8" s="73">
        <f>SUM(Q8:$Q$103)</f>
        <v>7619432.2216145145</v>
      </c>
      <c r="S8" s="73">
        <f t="shared" si="8"/>
        <v>76.536102644637751</v>
      </c>
    </row>
    <row r="9" spans="1:23" x14ac:dyDescent="0.3">
      <c r="A9" s="77">
        <v>6</v>
      </c>
      <c r="B9" s="68">
        <v>23945</v>
      </c>
      <c r="C9" s="68">
        <v>22994</v>
      </c>
      <c r="D9" s="68">
        <v>46939</v>
      </c>
      <c r="E9" s="139">
        <v>6.9333683676591151E-5</v>
      </c>
      <c r="F9" s="208">
        <v>6.080169946673953E-5</v>
      </c>
      <c r="G9" s="75">
        <f t="shared" si="0"/>
        <v>1.3980742775382087</v>
      </c>
      <c r="H9" s="75">
        <f t="shared" si="1"/>
        <v>1.660195055635975</v>
      </c>
      <c r="I9" s="75">
        <f t="shared" si="2"/>
        <v>3.0582693331741835</v>
      </c>
      <c r="J9" s="73">
        <f t="shared" si="3"/>
        <v>6.5154122013127324E-5</v>
      </c>
      <c r="K9" s="73">
        <f t="shared" si="4"/>
        <v>6.5151999529389215E-5</v>
      </c>
      <c r="L9">
        <f>((105*K9+90*(K8+K10)+45*(K7+K11)-30*(K6+K12))/315)</f>
        <v>6.4166318895651051E-5</v>
      </c>
      <c r="M9" s="73">
        <f t="shared" si="9"/>
        <v>99545.488472361874</v>
      </c>
      <c r="N9" s="73">
        <f t="shared" si="5"/>
        <v>6.3874675579427276</v>
      </c>
      <c r="O9" s="73">
        <f t="shared" si="6"/>
        <v>85837.762730225193</v>
      </c>
      <c r="P9" s="73">
        <f t="shared" si="7"/>
        <v>2943137.2754986845</v>
      </c>
      <c r="Q9" s="73">
        <f t="shared" si="10"/>
        <v>99542.294738582903</v>
      </c>
      <c r="R9" s="73">
        <f>SUM(Q9:$Q$103)</f>
        <v>7519882.757906531</v>
      </c>
      <c r="S9" s="73">
        <f t="shared" si="8"/>
        <v>75.542175474827019</v>
      </c>
    </row>
    <row r="10" spans="1:23" x14ac:dyDescent="0.3">
      <c r="A10" s="77">
        <v>7</v>
      </c>
      <c r="B10" s="68">
        <v>24295</v>
      </c>
      <c r="C10" s="68">
        <v>23336</v>
      </c>
      <c r="D10" s="68">
        <v>47631</v>
      </c>
      <c r="E10" s="139">
        <v>6.2255465695284682E-5</v>
      </c>
      <c r="F10" s="208">
        <v>5.2054887437546192E-5</v>
      </c>
      <c r="G10" s="75">
        <f t="shared" si="0"/>
        <v>1.214752853242578</v>
      </c>
      <c r="H10" s="75">
        <f t="shared" si="1"/>
        <v>1.5124965390669414</v>
      </c>
      <c r="I10" s="75">
        <f t="shared" si="2"/>
        <v>2.7272493923095196</v>
      </c>
      <c r="J10" s="73">
        <f t="shared" si="3"/>
        <v>5.7257865514255831E-5</v>
      </c>
      <c r="K10" s="73">
        <f t="shared" si="4"/>
        <v>5.7256226314028602E-5</v>
      </c>
      <c r="L10" s="73">
        <f t="shared" ref="L10:L73" si="11">((105*K10+90*(K9+K11)+45*(K8+K12)-30*(K7+K13))/315)</f>
        <v>5.7918035941795232E-5</v>
      </c>
      <c r="M10" s="73">
        <f>M9*(1-L9)</f>
        <v>99539.101004803932</v>
      </c>
      <c r="N10" s="73">
        <f t="shared" si="5"/>
        <v>5.7651092296146089</v>
      </c>
      <c r="O10" s="73">
        <f t="shared" si="6"/>
        <v>83738.785206798595</v>
      </c>
      <c r="P10" s="73">
        <f t="shared" si="7"/>
        <v>2857299.5127684595</v>
      </c>
      <c r="Q10" s="73">
        <f t="shared" si="10"/>
        <v>99536.218450189132</v>
      </c>
      <c r="R10" s="73">
        <f>SUM(Q10:$Q$103)</f>
        <v>7420340.4631679477</v>
      </c>
      <c r="S10" s="73">
        <f t="shared" si="8"/>
        <v>74.546990963981372</v>
      </c>
    </row>
    <row r="11" spans="1:23" x14ac:dyDescent="0.3">
      <c r="A11" s="77">
        <v>8</v>
      </c>
      <c r="B11" s="68">
        <v>24707</v>
      </c>
      <c r="C11" s="68">
        <v>23733</v>
      </c>
      <c r="D11" s="68">
        <v>48440</v>
      </c>
      <c r="E11" s="139">
        <v>6.3055149846731362E-5</v>
      </c>
      <c r="F11" s="208">
        <v>5.3236809557085292E-5</v>
      </c>
      <c r="G11" s="75">
        <f t="shared" si="0"/>
        <v>1.2634692012183053</v>
      </c>
      <c r="H11" s="75">
        <f t="shared" si="1"/>
        <v>1.5579035872631917</v>
      </c>
      <c r="I11" s="75">
        <f t="shared" si="2"/>
        <v>2.8213727884814972</v>
      </c>
      <c r="J11" s="73">
        <f t="shared" si="3"/>
        <v>5.8244690100774092E-5</v>
      </c>
      <c r="K11" s="73">
        <f t="shared" si="4"/>
        <v>5.8242993911772345E-5</v>
      </c>
      <c r="L11" s="73">
        <f t="shared" si="11"/>
        <v>5.8973438686887603E-5</v>
      </c>
      <c r="M11" s="73">
        <f t="shared" ref="M11:M74" si="12">M10*(1-L10)</f>
        <v>99533.335895574317</v>
      </c>
      <c r="N11" s="73">
        <f t="shared" si="5"/>
        <v>5.869823081739014</v>
      </c>
      <c r="O11" s="73">
        <f t="shared" si="6"/>
        <v>81691.644117880263</v>
      </c>
      <c r="P11" s="73">
        <f t="shared" si="7"/>
        <v>2773560.727561661</v>
      </c>
      <c r="Q11" s="73">
        <f t="shared" si="10"/>
        <v>99530.400984033447</v>
      </c>
      <c r="R11" s="73">
        <f>SUM(Q11:$Q$103)</f>
        <v>7320804.2447177581</v>
      </c>
      <c r="S11" s="73">
        <f t="shared" si="8"/>
        <v>73.551279868670335</v>
      </c>
    </row>
    <row r="12" spans="1:23" x14ac:dyDescent="0.3">
      <c r="A12" s="77">
        <v>9</v>
      </c>
      <c r="B12" s="68">
        <v>25159</v>
      </c>
      <c r="C12" s="68">
        <v>24171</v>
      </c>
      <c r="D12" s="68">
        <v>49330</v>
      </c>
      <c r="E12" s="139">
        <v>6.9197824296823705E-5</v>
      </c>
      <c r="F12" s="208">
        <v>6.3246662582915059E-5</v>
      </c>
      <c r="G12" s="75">
        <f t="shared" si="0"/>
        <v>1.5287350812916398</v>
      </c>
      <c r="H12" s="75">
        <f t="shared" si="1"/>
        <v>1.7409480614837876</v>
      </c>
      <c r="I12" s="75">
        <f t="shared" si="2"/>
        <v>3.2696831427754276</v>
      </c>
      <c r="J12" s="73">
        <f t="shared" si="3"/>
        <v>6.6281839504873859E-5</v>
      </c>
      <c r="K12" s="73">
        <f t="shared" si="4"/>
        <v>6.6279642912170367E-5</v>
      </c>
      <c r="L12" s="73">
        <f t="shared" si="11"/>
        <v>6.5920761817756765E-5</v>
      </c>
      <c r="M12" s="73">
        <f t="shared" si="12"/>
        <v>99527.466072492578</v>
      </c>
      <c r="N12" s="73">
        <f t="shared" si="5"/>
        <v>6.5609263852966251</v>
      </c>
      <c r="O12" s="73">
        <f t="shared" si="6"/>
        <v>79694.464859233805</v>
      </c>
      <c r="P12" s="73">
        <f t="shared" si="7"/>
        <v>2691869.0834437809</v>
      </c>
      <c r="Q12" s="73">
        <f t="shared" si="10"/>
        <v>99524.185609299922</v>
      </c>
      <c r="R12" s="73">
        <f>SUM(Q12:$Q$103)</f>
        <v>7221273.8437337251</v>
      </c>
      <c r="S12" s="73">
        <f t="shared" si="8"/>
        <v>72.555588207922256</v>
      </c>
    </row>
    <row r="13" spans="1:23" x14ac:dyDescent="0.3">
      <c r="A13" s="77">
        <v>10</v>
      </c>
      <c r="B13" s="68">
        <v>25666</v>
      </c>
      <c r="C13" s="68">
        <v>24647</v>
      </c>
      <c r="D13" s="68">
        <v>50313</v>
      </c>
      <c r="E13" s="139">
        <v>7.4842200946569916E-5</v>
      </c>
      <c r="F13" s="208">
        <v>7.9903408067637634E-5</v>
      </c>
      <c r="G13" s="75">
        <f t="shared" si="0"/>
        <v>1.9693792986430647</v>
      </c>
      <c r="H13" s="75">
        <f t="shared" si="1"/>
        <v>1.9208999294946634</v>
      </c>
      <c r="I13" s="75">
        <f t="shared" si="2"/>
        <v>3.8902792281377279</v>
      </c>
      <c r="J13" s="73">
        <f t="shared" si="3"/>
        <v>7.7321551649429127E-5</v>
      </c>
      <c r="K13" s="73">
        <f t="shared" si="4"/>
        <v>7.7318562415329417E-5</v>
      </c>
      <c r="L13" s="73">
        <f t="shared" si="11"/>
        <v>7.6780444872486566E-5</v>
      </c>
      <c r="M13" s="73">
        <f t="shared" si="12"/>
        <v>99520.905146107281</v>
      </c>
      <c r="N13" s="73">
        <f t="shared" si="5"/>
        <v>7.6412593712302623</v>
      </c>
      <c r="O13" s="73">
        <f t="shared" si="6"/>
        <v>77745.572038436701</v>
      </c>
      <c r="P13" s="73">
        <f t="shared" si="7"/>
        <v>2612174.6185845477</v>
      </c>
      <c r="Q13" s="73">
        <f t="shared" si="10"/>
        <v>99517.084516421659</v>
      </c>
      <c r="R13" s="73">
        <f>SUM(Q13:$Q$103)</f>
        <v>7121749.6581244254</v>
      </c>
      <c r="S13" s="73">
        <f t="shared" si="8"/>
        <v>71.560338480331737</v>
      </c>
    </row>
    <row r="14" spans="1:23" x14ac:dyDescent="0.3">
      <c r="A14" s="77">
        <v>11</v>
      </c>
      <c r="B14" s="68">
        <v>26204</v>
      </c>
      <c r="C14" s="68">
        <v>25148</v>
      </c>
      <c r="D14" s="68">
        <v>51352</v>
      </c>
      <c r="E14" s="139">
        <v>8.052798897660773E-5</v>
      </c>
      <c r="F14" s="208">
        <v>9.8002248781989734E-5</v>
      </c>
      <c r="G14" s="75">
        <f t="shared" si="0"/>
        <v>2.4645605523694778</v>
      </c>
      <c r="H14" s="75">
        <f t="shared" si="1"/>
        <v>2.1101554231430288</v>
      </c>
      <c r="I14" s="75">
        <f t="shared" si="2"/>
        <v>4.5747159755125066</v>
      </c>
      <c r="J14" s="73">
        <f t="shared" si="3"/>
        <v>8.9085448970098666E-5</v>
      </c>
      <c r="K14" s="73">
        <f t="shared" si="4"/>
        <v>8.9081480979302796E-5</v>
      </c>
      <c r="L14" s="73">
        <f t="shared" si="11"/>
        <v>8.8917188184880902E-5</v>
      </c>
      <c r="M14" s="73">
        <f t="shared" si="12"/>
        <v>99513.263886736051</v>
      </c>
      <c r="N14" s="73">
        <f t="shared" si="5"/>
        <v>8.8484396119165467</v>
      </c>
      <c r="O14" s="73">
        <f t="shared" si="6"/>
        <v>75843.514828125597</v>
      </c>
      <c r="P14" s="73">
        <f t="shared" si="7"/>
        <v>2534429.0465461109</v>
      </c>
      <c r="Q14" s="73">
        <f t="shared" si="10"/>
        <v>99508.839666930086</v>
      </c>
      <c r="R14" s="73">
        <f>SUM(Q14:$Q$103)</f>
        <v>7022232.5736080036</v>
      </c>
      <c r="S14" s="73">
        <f t="shared" si="8"/>
        <v>70.565794943682718</v>
      </c>
    </row>
    <row r="15" spans="1:23" x14ac:dyDescent="0.3">
      <c r="A15" s="77">
        <v>12</v>
      </c>
      <c r="B15" s="68">
        <v>26746</v>
      </c>
      <c r="C15" s="68">
        <v>25668</v>
      </c>
      <c r="D15" s="68">
        <v>52414</v>
      </c>
      <c r="E15" s="139">
        <v>9.1579977973464213E-5</v>
      </c>
      <c r="F15" s="208">
        <v>1.1051968993738117E-4</v>
      </c>
      <c r="G15" s="75">
        <f t="shared" si="0"/>
        <v>2.8368194013126997</v>
      </c>
      <c r="H15" s="75">
        <f t="shared" si="1"/>
        <v>2.4493980908782738</v>
      </c>
      <c r="I15" s="75">
        <f t="shared" si="2"/>
        <v>5.286217492190973</v>
      </c>
      <c r="J15" s="73">
        <f t="shared" si="3"/>
        <v>1.0085506719943094E-4</v>
      </c>
      <c r="K15" s="73">
        <f t="shared" si="4"/>
        <v>1.0084998149806346E-4</v>
      </c>
      <c r="L15" s="73">
        <f t="shared" si="11"/>
        <v>1.0064540964566369E-4</v>
      </c>
      <c r="M15" s="73">
        <f t="shared" si="12"/>
        <v>99504.415447124135</v>
      </c>
      <c r="N15" s="73">
        <f t="shared" si="5"/>
        <v>10.014662654226413</v>
      </c>
      <c r="O15" s="73">
        <f t="shared" si="6"/>
        <v>73987.093693702453</v>
      </c>
      <c r="P15" s="73">
        <f t="shared" si="7"/>
        <v>2458585.5317179854</v>
      </c>
      <c r="Q15" s="73">
        <f t="shared" si="10"/>
        <v>99499.408115797021</v>
      </c>
      <c r="R15" s="73">
        <f>SUM(Q15:$Q$103)</f>
        <v>6922723.7339410735</v>
      </c>
      <c r="S15" s="73">
        <f t="shared" si="8"/>
        <v>69.572025551165154</v>
      </c>
    </row>
    <row r="16" spans="1:23" x14ac:dyDescent="0.3">
      <c r="A16" s="77">
        <v>13</v>
      </c>
      <c r="B16" s="68">
        <v>27303</v>
      </c>
      <c r="C16" s="68">
        <v>26194</v>
      </c>
      <c r="D16" s="68">
        <v>53497</v>
      </c>
      <c r="E16" s="139">
        <v>1.0993029142958851E-4</v>
      </c>
      <c r="F16" s="208">
        <v>1.1393914376728545E-4</v>
      </c>
      <c r="G16" s="75">
        <f t="shared" si="0"/>
        <v>2.9845219318402751</v>
      </c>
      <c r="H16" s="75">
        <f t="shared" si="1"/>
        <v>3.0014267469020552</v>
      </c>
      <c r="I16" s="75">
        <f t="shared" si="2"/>
        <v>5.9859486787423304</v>
      </c>
      <c r="J16" s="73">
        <f t="shared" si="3"/>
        <v>1.1189316557456176E-4</v>
      </c>
      <c r="K16" s="73">
        <f t="shared" si="4"/>
        <v>1.1188690576768856E-4</v>
      </c>
      <c r="L16" s="73">
        <f t="shared" si="11"/>
        <v>1.1113548193391371E-4</v>
      </c>
      <c r="M16" s="73">
        <f t="shared" si="12"/>
        <v>99494.400784469908</v>
      </c>
      <c r="N16" s="73">
        <f t="shared" si="5"/>
        <v>11.057358180900337</v>
      </c>
      <c r="O16" s="73">
        <f t="shared" si="6"/>
        <v>72175.265592535769</v>
      </c>
      <c r="P16" s="73">
        <f t="shared" si="7"/>
        <v>2384598.4380242834</v>
      </c>
      <c r="Q16" s="73">
        <f t="shared" si="10"/>
        <v>99488.872105379458</v>
      </c>
      <c r="R16" s="73">
        <f>SUM(Q16:$Q$103)</f>
        <v>6823224.3258252768</v>
      </c>
      <c r="S16" s="73">
        <f t="shared" si="8"/>
        <v>68.578978033207221</v>
      </c>
    </row>
    <row r="17" spans="1:19" x14ac:dyDescent="0.3">
      <c r="A17" s="77">
        <v>14</v>
      </c>
      <c r="B17" s="68">
        <v>27866</v>
      </c>
      <c r="C17" s="68">
        <v>26739</v>
      </c>
      <c r="D17" s="68">
        <v>54605</v>
      </c>
      <c r="E17" s="139">
        <v>1.3158368572969693E-4</v>
      </c>
      <c r="F17" s="208">
        <v>1.1134780393140092E-4</v>
      </c>
      <c r="G17" s="75">
        <f t="shared" si="0"/>
        <v>2.9773289293217293</v>
      </c>
      <c r="H17" s="75">
        <f t="shared" si="1"/>
        <v>3.6667109865437348</v>
      </c>
      <c r="I17" s="75">
        <f t="shared" si="2"/>
        <v>6.6440399158654646</v>
      </c>
      <c r="J17" s="73">
        <f t="shared" si="3"/>
        <v>1.2167457038486338E-4</v>
      </c>
      <c r="K17" s="73">
        <f t="shared" si="4"/>
        <v>1.2166716833450497E-4</v>
      </c>
      <c r="L17" s="73">
        <f t="shared" si="11"/>
        <v>1.204549305458996E-4</v>
      </c>
      <c r="M17" s="73">
        <f t="shared" si="12"/>
        <v>99483.343426289008</v>
      </c>
      <c r="N17" s="73">
        <f t="shared" si="5"/>
        <v>11.983259222892229</v>
      </c>
      <c r="O17" s="73">
        <f t="shared" si="6"/>
        <v>70407.067667912634</v>
      </c>
      <c r="P17" s="73">
        <f t="shared" si="7"/>
        <v>2312423.1724317479</v>
      </c>
      <c r="Q17" s="73">
        <f t="shared" si="10"/>
        <v>99477.351796677569</v>
      </c>
      <c r="R17" s="73">
        <f>SUM(Q17:$Q$103)</f>
        <v>6723735.4537198963</v>
      </c>
      <c r="S17" s="73">
        <f t="shared" si="8"/>
        <v>67.586544864183892</v>
      </c>
    </row>
    <row r="18" spans="1:19" x14ac:dyDescent="0.3">
      <c r="A18" s="77">
        <v>15</v>
      </c>
      <c r="B18" s="68">
        <v>28418</v>
      </c>
      <c r="C18" s="68">
        <v>27258</v>
      </c>
      <c r="D18" s="68">
        <v>55676</v>
      </c>
      <c r="E18" s="139">
        <v>1.5277173826771831E-4</v>
      </c>
      <c r="F18" s="208">
        <v>1.0893670284152106E-4</v>
      </c>
      <c r="G18" s="75">
        <f t="shared" si="0"/>
        <v>2.969396646054181</v>
      </c>
      <c r="H18" s="75">
        <f t="shared" si="1"/>
        <v>4.3414672580920186</v>
      </c>
      <c r="I18" s="75">
        <f t="shared" si="2"/>
        <v>7.3108639041461991</v>
      </c>
      <c r="J18" s="73">
        <f t="shared" si="3"/>
        <v>1.3131086831213087E-4</v>
      </c>
      <c r="K18" s="73">
        <f t="shared" si="4"/>
        <v>1.3130224741730867E-4</v>
      </c>
      <c r="L18" s="73">
        <f t="shared" si="11"/>
        <v>1.306586091747481E-4</v>
      </c>
      <c r="M18" s="73">
        <f t="shared" si="12"/>
        <v>99471.360167066116</v>
      </c>
      <c r="N18" s="73">
        <f t="shared" si="5"/>
        <v>12.996789572149282</v>
      </c>
      <c r="O18" s="73">
        <f t="shared" si="6"/>
        <v>68681.548087284653</v>
      </c>
      <c r="P18" s="73">
        <f t="shared" si="7"/>
        <v>2242016.1047638347</v>
      </c>
      <c r="Q18" s="73">
        <f t="shared" si="10"/>
        <v>99464.861772280041</v>
      </c>
      <c r="R18" s="73">
        <f>SUM(Q18:$Q$103)</f>
        <v>6624258.1019232189</v>
      </c>
      <c r="S18" s="73">
        <f t="shared" si="8"/>
        <v>66.594626742788208</v>
      </c>
    </row>
    <row r="19" spans="1:19" x14ac:dyDescent="0.3">
      <c r="A19" s="77">
        <v>16</v>
      </c>
      <c r="B19" s="68">
        <v>28939</v>
      </c>
      <c r="C19" s="68">
        <v>27749</v>
      </c>
      <c r="D19" s="68">
        <v>56688</v>
      </c>
      <c r="E19" s="139">
        <v>1.7849384303845038E-4</v>
      </c>
      <c r="F19" s="208">
        <v>1.1109261231762992E-4</v>
      </c>
      <c r="G19" s="75">
        <f t="shared" si="0"/>
        <v>3.0827088992019127</v>
      </c>
      <c r="H19" s="75">
        <f t="shared" si="1"/>
        <v>5.1654333236897152</v>
      </c>
      <c r="I19" s="75">
        <f t="shared" si="2"/>
        <v>8.2481422228916284</v>
      </c>
      <c r="J19" s="73">
        <f t="shared" si="3"/>
        <v>1.4550067426777498E-4</v>
      </c>
      <c r="K19" s="73">
        <f t="shared" si="4"/>
        <v>1.4549008955810905E-4</v>
      </c>
      <c r="L19" s="73">
        <f t="shared" si="11"/>
        <v>1.4652059069841794E-4</v>
      </c>
      <c r="M19" s="73">
        <f t="shared" si="12"/>
        <v>99458.363377493966</v>
      </c>
      <c r="N19" s="73">
        <f t="shared" si="5"/>
        <v>14.572698151969234</v>
      </c>
      <c r="O19" s="73">
        <f t="shared" si="6"/>
        <v>66997.6334163274</v>
      </c>
      <c r="P19" s="73">
        <f t="shared" si="7"/>
        <v>2173334.5566765508</v>
      </c>
      <c r="Q19" s="73">
        <f t="shared" si="10"/>
        <v>99451.077028417989</v>
      </c>
      <c r="R19" s="73">
        <f>SUM(Q19:$Q$103)</f>
        <v>6524793.2401509387</v>
      </c>
      <c r="S19" s="73">
        <f t="shared" si="8"/>
        <v>65.603263703285592</v>
      </c>
    </row>
    <row r="20" spans="1:19" x14ac:dyDescent="0.3">
      <c r="A20" s="77">
        <v>17</v>
      </c>
      <c r="B20" s="68">
        <v>29497</v>
      </c>
      <c r="C20" s="68">
        <v>28279</v>
      </c>
      <c r="D20" s="68">
        <v>57776</v>
      </c>
      <c r="E20" s="139">
        <v>2.2131163339812962E-4</v>
      </c>
      <c r="F20" s="208">
        <v>1.1866244633718794E-4</v>
      </c>
      <c r="G20" s="75">
        <f t="shared" si="0"/>
        <v>3.3556553199693377</v>
      </c>
      <c r="H20" s="75">
        <f t="shared" si="1"/>
        <v>6.5280292503446296</v>
      </c>
      <c r="I20" s="75">
        <f t="shared" si="2"/>
        <v>9.8836845703139673</v>
      </c>
      <c r="J20" s="73">
        <f t="shared" si="3"/>
        <v>1.7106903507189779E-4</v>
      </c>
      <c r="K20" s="73">
        <f t="shared" si="4"/>
        <v>1.7105440359876933E-4</v>
      </c>
      <c r="L20" s="73">
        <f t="shared" si="11"/>
        <v>1.7414333692200579E-4</v>
      </c>
      <c r="M20" s="73">
        <f t="shared" si="12"/>
        <v>99443.790679341997</v>
      </c>
      <c r="N20" s="73">
        <f t="shared" si="5"/>
        <v>17.317473545073881</v>
      </c>
      <c r="O20" s="73">
        <f t="shared" si="6"/>
        <v>65353.967691223275</v>
      </c>
      <c r="P20" s="73">
        <f t="shared" si="7"/>
        <v>2106336.9232602231</v>
      </c>
      <c r="Q20" s="73">
        <f t="shared" si="10"/>
        <v>99435.131942569453</v>
      </c>
      <c r="R20" s="73">
        <f>SUM(Q20:$Q$103)</f>
        <v>6425342.1631225208</v>
      </c>
      <c r="S20" s="73">
        <f t="shared" si="8"/>
        <v>64.612804069799935</v>
      </c>
    </row>
    <row r="21" spans="1:19" x14ac:dyDescent="0.3">
      <c r="A21" s="77">
        <v>18</v>
      </c>
      <c r="B21" s="68">
        <v>30065</v>
      </c>
      <c r="C21" s="68">
        <v>28833</v>
      </c>
      <c r="D21" s="68">
        <v>58898</v>
      </c>
      <c r="E21" s="139">
        <v>2.9270665914128284E-4</v>
      </c>
      <c r="F21" s="208">
        <v>1.2927239084247816E-4</v>
      </c>
      <c r="G21" s="75">
        <f t="shared" si="0"/>
        <v>3.7273108451611727</v>
      </c>
      <c r="H21" s="75">
        <f t="shared" si="1"/>
        <v>8.800225707082669</v>
      </c>
      <c r="I21" s="75">
        <f t="shared" si="2"/>
        <v>12.527536552243841</v>
      </c>
      <c r="J21" s="73">
        <f t="shared" si="3"/>
        <v>2.1269884465081738E-4</v>
      </c>
      <c r="K21" s="73">
        <f t="shared" si="4"/>
        <v>2.1267622585519064E-4</v>
      </c>
      <c r="L21" s="73">
        <f t="shared" si="11"/>
        <v>2.1635759219264448E-4</v>
      </c>
      <c r="M21" s="73">
        <f t="shared" si="12"/>
        <v>99426.473205796923</v>
      </c>
      <c r="N21" s="73">
        <f t="shared" si="5"/>
        <v>21.511672343011014</v>
      </c>
      <c r="O21" s="73">
        <f t="shared" si="6"/>
        <v>63748.865105569203</v>
      </c>
      <c r="P21" s="73">
        <f t="shared" si="7"/>
        <v>2040982.9555689998</v>
      </c>
      <c r="Q21" s="73">
        <f t="shared" si="10"/>
        <v>99415.717369625418</v>
      </c>
      <c r="R21" s="73">
        <f>SUM(Q21:$Q$103)</f>
        <v>6325907.0311799515</v>
      </c>
      <c r="S21" s="73">
        <f t="shared" si="8"/>
        <v>63.623970832057317</v>
      </c>
    </row>
    <row r="22" spans="1:19" x14ac:dyDescent="0.3">
      <c r="A22" s="77">
        <v>19</v>
      </c>
      <c r="B22" s="68">
        <v>30449</v>
      </c>
      <c r="C22" s="68">
        <v>29221</v>
      </c>
      <c r="D22" s="68">
        <v>59670</v>
      </c>
      <c r="E22" s="139">
        <v>3.909848173252404E-4</v>
      </c>
      <c r="F22" s="208">
        <v>1.3879111273923988E-4</v>
      </c>
      <c r="G22" s="75">
        <f t="shared" si="0"/>
        <v>4.0556151053533283</v>
      </c>
      <c r="H22" s="75">
        <f t="shared" si="1"/>
        <v>11.905096702736245</v>
      </c>
      <c r="I22" s="75">
        <f t="shared" si="2"/>
        <v>15.960711808089574</v>
      </c>
      <c r="J22" s="73">
        <f t="shared" si="3"/>
        <v>2.6748302007859184E-4</v>
      </c>
      <c r="K22" s="73">
        <f t="shared" si="4"/>
        <v>2.6744724968508216E-4</v>
      </c>
      <c r="L22" s="73">
        <f t="shared" si="11"/>
        <v>2.6783095011490802E-4</v>
      </c>
      <c r="M22" s="73">
        <f t="shared" si="12"/>
        <v>99404.961533453912</v>
      </c>
      <c r="N22" s="73">
        <f t="shared" si="5"/>
        <v>26.623725293640746</v>
      </c>
      <c r="O22" s="73">
        <f t="shared" si="6"/>
        <v>62180.558589863373</v>
      </c>
      <c r="P22" s="73">
        <f t="shared" si="7"/>
        <v>1977234.0904634304</v>
      </c>
      <c r="Q22" s="73">
        <f t="shared" si="10"/>
        <v>99391.649670807092</v>
      </c>
      <c r="R22" s="73">
        <f>SUM(Q22:$Q$103)</f>
        <v>6226491.3138103252</v>
      </c>
      <c r="S22" s="73">
        <f t="shared" si="8"/>
        <v>62.63763113790705</v>
      </c>
    </row>
    <row r="23" spans="1:19" x14ac:dyDescent="0.3">
      <c r="A23" s="77">
        <v>20</v>
      </c>
      <c r="B23" s="68">
        <v>30834</v>
      </c>
      <c r="C23" s="68">
        <v>29609</v>
      </c>
      <c r="D23" s="68">
        <v>60443</v>
      </c>
      <c r="E23" s="139">
        <v>4.9114948425226781E-4</v>
      </c>
      <c r="F23" s="208">
        <v>1.4420493145936655E-4</v>
      </c>
      <c r="G23" s="75">
        <f t="shared" si="0"/>
        <v>4.2697638155803839</v>
      </c>
      <c r="H23" s="75">
        <f t="shared" si="1"/>
        <v>15.144103197434426</v>
      </c>
      <c r="I23" s="75">
        <f t="shared" si="2"/>
        <v>19.413867013014809</v>
      </c>
      <c r="J23" s="73">
        <f t="shared" si="3"/>
        <v>3.2119297541509866E-4</v>
      </c>
      <c r="K23" s="73">
        <f t="shared" si="4"/>
        <v>3.2114139847361223E-4</v>
      </c>
      <c r="L23" s="73">
        <f t="shared" si="11"/>
        <v>3.1657278597617742E-4</v>
      </c>
      <c r="M23" s="73">
        <f t="shared" si="12"/>
        <v>99378.337808160271</v>
      </c>
      <c r="N23" s="73">
        <f t="shared" si="5"/>
        <v>31.460477265616646</v>
      </c>
      <c r="O23" s="73">
        <f t="shared" si="6"/>
        <v>60647.711913929335</v>
      </c>
      <c r="P23" s="73">
        <f t="shared" si="7"/>
        <v>1915053.531873567</v>
      </c>
      <c r="Q23" s="73">
        <f t="shared" si="10"/>
        <v>99362.607569527463</v>
      </c>
      <c r="R23" s="73">
        <f>SUM(Q23:$Q$103)</f>
        <v>6127099.6641395194</v>
      </c>
      <c r="S23" s="73">
        <f t="shared" si="8"/>
        <v>61.654277977231409</v>
      </c>
    </row>
    <row r="24" spans="1:19" x14ac:dyDescent="0.3">
      <c r="A24" s="77">
        <v>21</v>
      </c>
      <c r="B24" s="68">
        <v>31164</v>
      </c>
      <c r="C24" s="68">
        <v>29951</v>
      </c>
      <c r="D24" s="68">
        <v>61115</v>
      </c>
      <c r="E24" s="139">
        <v>5.5955894846597073E-4</v>
      </c>
      <c r="F24" s="208">
        <v>1.4588180206199895E-4</v>
      </c>
      <c r="G24" s="75">
        <f t="shared" si="0"/>
        <v>4.3693058535589309</v>
      </c>
      <c r="H24" s="75">
        <f t="shared" si="1"/>
        <v>17.438095069993512</v>
      </c>
      <c r="I24" s="75">
        <f t="shared" si="2"/>
        <v>21.807400923552443</v>
      </c>
      <c r="J24" s="73">
        <f t="shared" si="3"/>
        <v>3.5682567166084338E-4</v>
      </c>
      <c r="K24" s="73">
        <f t="shared" si="4"/>
        <v>3.5676201695222787E-4</v>
      </c>
      <c r="L24" s="73">
        <f t="shared" si="11"/>
        <v>3.5175445088404746E-4</v>
      </c>
      <c r="M24" s="73">
        <f t="shared" si="12"/>
        <v>99346.877330894655</v>
      </c>
      <c r="N24" s="73">
        <f t="shared" si="5"/>
        <v>34.94570628258225</v>
      </c>
      <c r="O24" s="73">
        <f t="shared" si="6"/>
        <v>59149.768291517728</v>
      </c>
      <c r="P24" s="73">
        <f t="shared" si="7"/>
        <v>1854405.8199596377</v>
      </c>
      <c r="Q24" s="73">
        <f t="shared" si="10"/>
        <v>99329.404477753356</v>
      </c>
      <c r="R24" s="73">
        <f>SUM(Q24:$Q$103)</f>
        <v>6027737.0565699926</v>
      </c>
      <c r="S24" s="73">
        <f t="shared" si="8"/>
        <v>60.673643888105389</v>
      </c>
    </row>
    <row r="25" spans="1:19" x14ac:dyDescent="0.3">
      <c r="A25" s="77">
        <v>22</v>
      </c>
      <c r="B25" s="68">
        <v>31499</v>
      </c>
      <c r="C25" s="68">
        <v>30292</v>
      </c>
      <c r="D25" s="68">
        <v>61791</v>
      </c>
      <c r="E25" s="139">
        <v>5.8776789815412854E-4</v>
      </c>
      <c r="F25" s="208">
        <v>1.4681234835928615E-4</v>
      </c>
      <c r="G25" s="75">
        <f t="shared" si="0"/>
        <v>4.4472396564994963</v>
      </c>
      <c r="H25" s="75">
        <f t="shared" si="1"/>
        <v>18.514101023956893</v>
      </c>
      <c r="I25" s="75">
        <f t="shared" si="2"/>
        <v>22.961340680456388</v>
      </c>
      <c r="J25" s="73">
        <f t="shared" si="3"/>
        <v>3.7159684550268465E-4</v>
      </c>
      <c r="K25" s="73">
        <f t="shared" si="4"/>
        <v>3.7152781194604856E-4</v>
      </c>
      <c r="L25" s="73">
        <f t="shared" si="11"/>
        <v>3.7085193422323854E-4</v>
      </c>
      <c r="M25" s="73">
        <f t="shared" si="12"/>
        <v>99311.931624612072</v>
      </c>
      <c r="N25" s="73">
        <f t="shared" si="5"/>
        <v>36.830021934438264</v>
      </c>
      <c r="O25" s="73">
        <f t="shared" si="6"/>
        <v>57686.792290002362</v>
      </c>
      <c r="P25" s="73">
        <f t="shared" si="7"/>
        <v>1795256.0516681198</v>
      </c>
      <c r="Q25" s="73">
        <f t="shared" si="10"/>
        <v>99293.516613644853</v>
      </c>
      <c r="R25" s="73">
        <f>SUM(Q25:$Q$103)</f>
        <v>5928407.6520922389</v>
      </c>
      <c r="S25" s="73">
        <f t="shared" si="8"/>
        <v>59.694817683145594</v>
      </c>
    </row>
    <row r="26" spans="1:19" x14ac:dyDescent="0.3">
      <c r="A26" s="77">
        <v>23</v>
      </c>
      <c r="B26" s="68">
        <v>31831</v>
      </c>
      <c r="C26" s="68">
        <v>30596</v>
      </c>
      <c r="D26" s="68">
        <v>62427</v>
      </c>
      <c r="E26" s="139">
        <v>5.9688163966386881E-4</v>
      </c>
      <c r="F26" s="208">
        <v>1.5014349606244477E-4</v>
      </c>
      <c r="G26" s="75">
        <f t="shared" si="0"/>
        <v>4.5937904055265601</v>
      </c>
      <c r="H26" s="75">
        <f t="shared" si="1"/>
        <v>18.999339472140608</v>
      </c>
      <c r="I26" s="75">
        <f t="shared" si="2"/>
        <v>23.593129877667167</v>
      </c>
      <c r="J26" s="73">
        <f t="shared" si="3"/>
        <v>3.7793150203705393E-4</v>
      </c>
      <c r="K26" s="73">
        <f t="shared" si="4"/>
        <v>3.7786009492279948E-4</v>
      </c>
      <c r="L26" s="73">
        <f t="shared" si="11"/>
        <v>3.7990052986555271E-4</v>
      </c>
      <c r="M26" s="73">
        <f t="shared" si="12"/>
        <v>99275.101602677634</v>
      </c>
      <c r="N26" s="73">
        <f t="shared" si="5"/>
        <v>37.714663701321115</v>
      </c>
      <c r="O26" s="73">
        <f t="shared" si="6"/>
        <v>56258.92588439268</v>
      </c>
      <c r="P26" s="73">
        <f t="shared" si="7"/>
        <v>1737569.2593781175</v>
      </c>
      <c r="Q26" s="73">
        <f t="shared" si="10"/>
        <v>99256.244270826981</v>
      </c>
      <c r="R26" s="73">
        <f>SUM(Q26:$Q$103)</f>
        <v>5829114.1354785943</v>
      </c>
      <c r="S26" s="73">
        <f t="shared" si="8"/>
        <v>58.71677833993143</v>
      </c>
    </row>
    <row r="27" spans="1:19" x14ac:dyDescent="0.3">
      <c r="A27" s="77">
        <v>24</v>
      </c>
      <c r="B27" s="68">
        <v>32279</v>
      </c>
      <c r="C27" s="68">
        <v>31107</v>
      </c>
      <c r="D27" s="68">
        <v>63386</v>
      </c>
      <c r="E27" s="139">
        <v>6.1122434212903479E-4</v>
      </c>
      <c r="F27" s="208">
        <v>1.5761496704872084E-4</v>
      </c>
      <c r="G27" s="75">
        <f t="shared" si="0"/>
        <v>4.9029287799845589</v>
      </c>
      <c r="H27" s="75">
        <f t="shared" si="1"/>
        <v>19.729710539583113</v>
      </c>
      <c r="I27" s="75">
        <f t="shared" si="2"/>
        <v>24.632639319567673</v>
      </c>
      <c r="J27" s="73">
        <f t="shared" si="3"/>
        <v>3.8861324771349625E-4</v>
      </c>
      <c r="K27" s="73">
        <f t="shared" si="4"/>
        <v>3.8853774736591351E-4</v>
      </c>
      <c r="L27" s="73">
        <f t="shared" si="11"/>
        <v>3.9146452415706444E-4</v>
      </c>
      <c r="M27" s="73">
        <f t="shared" si="12"/>
        <v>99237.386938976313</v>
      </c>
      <c r="N27" s="73">
        <f t="shared" si="5"/>
        <v>38.847916456652456</v>
      </c>
      <c r="O27" s="73">
        <f t="shared" si="6"/>
        <v>54865.905452331237</v>
      </c>
      <c r="P27" s="73">
        <f t="shared" si="7"/>
        <v>1681310.3334937247</v>
      </c>
      <c r="Q27" s="73">
        <f t="shared" si="10"/>
        <v>99217.96298074798</v>
      </c>
      <c r="R27" s="73">
        <f>SUM(Q27:$Q$103)</f>
        <v>5729857.8912077677</v>
      </c>
      <c r="S27" s="73">
        <f t="shared" si="8"/>
        <v>57.738903330165357</v>
      </c>
    </row>
    <row r="28" spans="1:19" x14ac:dyDescent="0.3">
      <c r="A28" s="77">
        <v>25</v>
      </c>
      <c r="B28" s="68">
        <v>30719</v>
      </c>
      <c r="C28" s="68">
        <v>30052</v>
      </c>
      <c r="D28" s="68">
        <v>60771</v>
      </c>
      <c r="E28" s="139">
        <v>6.4030689993088382E-4</v>
      </c>
      <c r="F28" s="208">
        <v>1.6936991520274258E-4</v>
      </c>
      <c r="G28" s="75">
        <f t="shared" si="0"/>
        <v>5.0899046916728201</v>
      </c>
      <c r="H28" s="75">
        <f t="shared" si="1"/>
        <v>19.66958765897682</v>
      </c>
      <c r="I28" s="75">
        <f t="shared" si="2"/>
        <v>24.759492350649641</v>
      </c>
      <c r="J28" s="73">
        <f t="shared" si="3"/>
        <v>4.0742282257408372E-4</v>
      </c>
      <c r="K28" s="73">
        <f t="shared" si="4"/>
        <v>4.0733983716645383E-4</v>
      </c>
      <c r="L28" s="73">
        <f t="shared" si="11"/>
        <v>4.1092055316025551E-4</v>
      </c>
      <c r="M28" s="73">
        <f t="shared" si="12"/>
        <v>99198.539022519661</v>
      </c>
      <c r="N28" s="73">
        <f t="shared" si="5"/>
        <v>40.7627185278252</v>
      </c>
      <c r="O28" s="73">
        <f t="shared" si="6"/>
        <v>53506.758435864293</v>
      </c>
      <c r="P28" s="73">
        <f t="shared" si="7"/>
        <v>1626444.4280413936</v>
      </c>
      <c r="Q28" s="73">
        <f t="shared" si="10"/>
        <v>99178.157663255755</v>
      </c>
      <c r="R28" s="73">
        <f>SUM(Q28:$Q$103)</f>
        <v>5630639.9282270204</v>
      </c>
      <c r="S28" s="73">
        <f t="shared" si="8"/>
        <v>56.761319105201487</v>
      </c>
    </row>
    <row r="29" spans="1:19" x14ac:dyDescent="0.3">
      <c r="A29" s="77">
        <v>26</v>
      </c>
      <c r="B29" s="68">
        <v>32502</v>
      </c>
      <c r="C29" s="68">
        <v>30592</v>
      </c>
      <c r="D29" s="68">
        <v>63094</v>
      </c>
      <c r="E29" s="139">
        <v>6.7836672423377204E-4</v>
      </c>
      <c r="F29" s="208">
        <v>1.843979360176398E-4</v>
      </c>
      <c r="G29" s="75">
        <f t="shared" si="0"/>
        <v>5.6411016586516363</v>
      </c>
      <c r="H29" s="75">
        <f t="shared" si="1"/>
        <v>22.048275271046059</v>
      </c>
      <c r="I29" s="75">
        <f t="shared" si="2"/>
        <v>27.689376929697694</v>
      </c>
      <c r="J29" s="73">
        <f t="shared" si="3"/>
        <v>4.3885911385706553E-4</v>
      </c>
      <c r="K29" s="73">
        <f t="shared" si="4"/>
        <v>4.3876282928179133E-4</v>
      </c>
      <c r="L29" s="73">
        <f t="shared" si="11"/>
        <v>4.3622833198787516E-4</v>
      </c>
      <c r="M29" s="73">
        <f t="shared" si="12"/>
        <v>99157.776303991835</v>
      </c>
      <c r="N29" s="73">
        <f t="shared" si="5"/>
        <v>43.255431360710645</v>
      </c>
      <c r="O29" s="73">
        <f t="shared" si="6"/>
        <v>52180.264789356108</v>
      </c>
      <c r="P29" s="73">
        <f t="shared" si="7"/>
        <v>1572937.6696055294</v>
      </c>
      <c r="Q29" s="73">
        <f t="shared" si="10"/>
        <v>99136.14858831148</v>
      </c>
      <c r="R29" s="73">
        <f>SUM(Q29:$Q$103)</f>
        <v>5531461.7705637645</v>
      </c>
      <c r="S29" s="73">
        <f t="shared" si="8"/>
        <v>55.784447541519569</v>
      </c>
    </row>
    <row r="30" spans="1:19" x14ac:dyDescent="0.3">
      <c r="A30" s="77">
        <v>27</v>
      </c>
      <c r="B30" s="68">
        <v>31202</v>
      </c>
      <c r="C30" s="68">
        <v>29549</v>
      </c>
      <c r="D30" s="68">
        <v>60751</v>
      </c>
      <c r="E30" s="139">
        <v>7.1271749701712036E-4</v>
      </c>
      <c r="F30" s="208">
        <v>2.0113448498219788E-4</v>
      </c>
      <c r="G30" s="75">
        <f t="shared" si="0"/>
        <v>5.9433228967389651</v>
      </c>
      <c r="H30" s="75">
        <f t="shared" si="1"/>
        <v>22.238211341928189</v>
      </c>
      <c r="I30" s="75">
        <f t="shared" si="2"/>
        <v>28.181534238667155</v>
      </c>
      <c r="J30" s="73">
        <f t="shared" si="3"/>
        <v>4.6388593173227031E-4</v>
      </c>
      <c r="K30" s="73">
        <f t="shared" si="4"/>
        <v>4.6377835328881289E-4</v>
      </c>
      <c r="L30" s="73">
        <f t="shared" si="11"/>
        <v>4.6176690913005006E-4</v>
      </c>
      <c r="M30" s="73">
        <f t="shared" si="12"/>
        <v>99114.520872631125</v>
      </c>
      <c r="N30" s="73">
        <f t="shared" si="5"/>
        <v>45.767805953262723</v>
      </c>
      <c r="O30" s="73">
        <f t="shared" si="6"/>
        <v>50885.368077545732</v>
      </c>
      <c r="P30" s="73">
        <f t="shared" si="7"/>
        <v>1520757.4048161732</v>
      </c>
      <c r="Q30" s="73">
        <f t="shared" si="10"/>
        <v>99091.636969654501</v>
      </c>
      <c r="R30" s="73">
        <f>SUM(Q30:$Q$103)</f>
        <v>5432325.6219754526</v>
      </c>
      <c r="S30" s="73">
        <f t="shared" si="8"/>
        <v>54.80857470880941</v>
      </c>
    </row>
    <row r="31" spans="1:19" x14ac:dyDescent="0.3">
      <c r="A31" s="77">
        <v>28</v>
      </c>
      <c r="B31" s="68">
        <v>30046</v>
      </c>
      <c r="C31" s="68">
        <v>28354</v>
      </c>
      <c r="D31" s="68">
        <v>58400</v>
      </c>
      <c r="E31" s="139">
        <v>7.3494697037354236E-4</v>
      </c>
      <c r="F31" s="208">
        <v>2.1802095332994534E-4</v>
      </c>
      <c r="G31" s="75">
        <f t="shared" si="0"/>
        <v>6.1817661107172706</v>
      </c>
      <c r="H31" s="75">
        <f t="shared" si="1"/>
        <v>22.082216671843454</v>
      </c>
      <c r="I31" s="75">
        <f t="shared" si="2"/>
        <v>28.263982782560724</v>
      </c>
      <c r="J31" s="73">
        <f t="shared" si="3"/>
        <v>4.8397230792056035E-4</v>
      </c>
      <c r="K31" s="73">
        <f t="shared" si="4"/>
        <v>4.8385521221439021E-4</v>
      </c>
      <c r="L31" s="73">
        <f t="shared" si="11"/>
        <v>4.8293382307376014E-4</v>
      </c>
      <c r="M31" s="73">
        <f t="shared" si="12"/>
        <v>99068.753066677862</v>
      </c>
      <c r="N31" s="73">
        <f t="shared" si="5"/>
        <v>47.843651665636571</v>
      </c>
      <c r="O31" s="73">
        <f t="shared" si="6"/>
        <v>49621.337461862073</v>
      </c>
      <c r="P31" s="73">
        <f t="shared" si="7"/>
        <v>1469872.0367386276</v>
      </c>
      <c r="Q31" s="73">
        <f t="shared" si="10"/>
        <v>99044.831240845044</v>
      </c>
      <c r="R31" s="73">
        <f>SUM(Q31:$Q$103)</f>
        <v>5333233.9850057978</v>
      </c>
      <c r="S31" s="73">
        <f t="shared" si="8"/>
        <v>53.833664196987364</v>
      </c>
    </row>
    <row r="32" spans="1:19" x14ac:dyDescent="0.3">
      <c r="A32" s="77">
        <v>29</v>
      </c>
      <c r="B32" s="68">
        <v>30102</v>
      </c>
      <c r="C32" s="68">
        <v>28117</v>
      </c>
      <c r="D32" s="68">
        <v>58219</v>
      </c>
      <c r="E32" s="139">
        <v>7.4755741996707038E-4</v>
      </c>
      <c r="F32" s="208">
        <v>2.338910242657399E-4</v>
      </c>
      <c r="G32" s="75">
        <f t="shared" si="0"/>
        <v>6.5763139292798085</v>
      </c>
      <c r="H32" s="75">
        <f t="shared" si="1"/>
        <v>22.502973455848753</v>
      </c>
      <c r="I32" s="75">
        <f t="shared" si="2"/>
        <v>29.079287385128563</v>
      </c>
      <c r="J32" s="73">
        <f t="shared" si="3"/>
        <v>4.9948105232189776E-4</v>
      </c>
      <c r="K32" s="73">
        <f t="shared" si="4"/>
        <v>4.993563324270367E-4</v>
      </c>
      <c r="L32" s="73">
        <f t="shared" si="11"/>
        <v>4.9865367772588306E-4</v>
      </c>
      <c r="M32" s="73">
        <f t="shared" si="12"/>
        <v>99020.909415012226</v>
      </c>
      <c r="N32" s="73">
        <f t="shared" si="5"/>
        <v>49.377140651558875</v>
      </c>
      <c r="O32" s="73">
        <f t="shared" si="6"/>
        <v>48387.681599663985</v>
      </c>
      <c r="P32" s="73">
        <f t="shared" si="7"/>
        <v>1420250.6992767656</v>
      </c>
      <c r="Q32" s="73">
        <f t="shared" si="10"/>
        <v>98996.220844686439</v>
      </c>
      <c r="R32" s="73">
        <f>SUM(Q32:$Q$103)</f>
        <v>5234189.1537649529</v>
      </c>
      <c r="S32" s="73">
        <f t="shared" si="8"/>
        <v>52.859433272094499</v>
      </c>
    </row>
    <row r="33" spans="1:19" x14ac:dyDescent="0.3">
      <c r="A33" s="77">
        <v>30</v>
      </c>
      <c r="B33" s="68">
        <v>30571</v>
      </c>
      <c r="C33" s="68">
        <v>28383</v>
      </c>
      <c r="D33" s="68">
        <v>58954</v>
      </c>
      <c r="E33" s="139">
        <v>7.6109061931219947E-4</v>
      </c>
      <c r="F33" s="208">
        <v>2.4820320447438074E-4</v>
      </c>
      <c r="G33" s="75">
        <f t="shared" si="0"/>
        <v>7.0447515525963489</v>
      </c>
      <c r="H33" s="75">
        <f t="shared" si="1"/>
        <v>23.267301322993251</v>
      </c>
      <c r="I33" s="75">
        <f t="shared" si="2"/>
        <v>30.3120528755896</v>
      </c>
      <c r="J33" s="73">
        <f t="shared" si="3"/>
        <v>5.1416448206380565E-4</v>
      </c>
      <c r="K33" s="73">
        <f t="shared" si="4"/>
        <v>5.1403232215818662E-4</v>
      </c>
      <c r="L33" s="73">
        <f t="shared" si="11"/>
        <v>5.1455480789690321E-4</v>
      </c>
      <c r="M33" s="73">
        <f t="shared" si="12"/>
        <v>98971.532274360667</v>
      </c>
      <c r="N33" s="73">
        <f t="shared" si="5"/>
        <v>50.926277776685311</v>
      </c>
      <c r="O33" s="73">
        <f t="shared" si="6"/>
        <v>47183.954052953843</v>
      </c>
      <c r="P33" s="73">
        <f t="shared" si="7"/>
        <v>1371863.0176771015</v>
      </c>
      <c r="Q33" s="73">
        <f t="shared" si="10"/>
        <v>98946.069135472324</v>
      </c>
      <c r="R33" s="73">
        <f>SUM(Q33:$Q$103)</f>
        <v>5135192.9329202669</v>
      </c>
      <c r="S33" s="73">
        <f t="shared" si="8"/>
        <v>51.885555522015274</v>
      </c>
    </row>
    <row r="34" spans="1:19" x14ac:dyDescent="0.3">
      <c r="A34" s="77">
        <v>31</v>
      </c>
      <c r="B34" s="68">
        <v>30473</v>
      </c>
      <c r="C34" s="68">
        <v>28187</v>
      </c>
      <c r="D34" s="68">
        <v>58660</v>
      </c>
      <c r="E34" s="139">
        <v>7.8644355951987602E-4</v>
      </c>
      <c r="F34" s="208">
        <v>2.6126536296538214E-4</v>
      </c>
      <c r="G34" s="75">
        <f t="shared" si="0"/>
        <v>7.3642867859052261</v>
      </c>
      <c r="H34" s="75">
        <f t="shared" si="1"/>
        <v>23.965294589249183</v>
      </c>
      <c r="I34" s="75">
        <f t="shared" si="2"/>
        <v>31.329581375154408</v>
      </c>
      <c r="J34" s="73">
        <f t="shared" si="3"/>
        <v>5.340876470363861E-4</v>
      </c>
      <c r="K34" s="73">
        <f t="shared" si="4"/>
        <v>5.3394504761694606E-4</v>
      </c>
      <c r="L34" s="73">
        <f t="shared" si="11"/>
        <v>5.3455602549371906E-4</v>
      </c>
      <c r="M34" s="73">
        <f t="shared" si="12"/>
        <v>98920.605996583981</v>
      </c>
      <c r="N34" s="73">
        <f t="shared" si="5"/>
        <v>52.878605980964494</v>
      </c>
      <c r="O34" s="73">
        <f t="shared" si="6"/>
        <v>46009.439339063727</v>
      </c>
      <c r="P34" s="73">
        <f t="shared" si="7"/>
        <v>1324679.0636241478</v>
      </c>
      <c r="Q34" s="73">
        <f t="shared" si="10"/>
        <v>98894.166693593492</v>
      </c>
      <c r="R34" s="73">
        <f>SUM(Q34:$Q$103)</f>
        <v>5036246.8637847947</v>
      </c>
      <c r="S34" s="73">
        <f t="shared" si="8"/>
        <v>50.912009818851203</v>
      </c>
    </row>
    <row r="35" spans="1:19" x14ac:dyDescent="0.3">
      <c r="A35" s="77">
        <v>32</v>
      </c>
      <c r="B35" s="68">
        <v>29433</v>
      </c>
      <c r="C35" s="68">
        <v>27101</v>
      </c>
      <c r="D35" s="68">
        <v>56534</v>
      </c>
      <c r="E35" s="139">
        <v>8.2967923346164297E-4</v>
      </c>
      <c r="F35" s="208">
        <v>2.7447313334678594E-4</v>
      </c>
      <c r="G35" s="75">
        <f t="shared" si="0"/>
        <v>7.4384963868312459</v>
      </c>
      <c r="H35" s="75">
        <f t="shared" si="1"/>
        <v>24.419948878476539</v>
      </c>
      <c r="I35" s="75">
        <f t="shared" si="2"/>
        <v>31.858445265307786</v>
      </c>
      <c r="J35" s="73">
        <f t="shared" si="3"/>
        <v>5.6352717418381481E-4</v>
      </c>
      <c r="K35" s="73">
        <f t="shared" si="4"/>
        <v>5.6336842256743402E-4</v>
      </c>
      <c r="L35" s="73">
        <f t="shared" si="11"/>
        <v>5.6411471646728676E-4</v>
      </c>
      <c r="M35" s="73">
        <f t="shared" si="12"/>
        <v>98867.727390603017</v>
      </c>
      <c r="N35" s="73">
        <f t="shared" si="5"/>
        <v>55.77274000471516</v>
      </c>
      <c r="O35" s="73">
        <f t="shared" si="6"/>
        <v>44863.263137595546</v>
      </c>
      <c r="P35" s="73">
        <f t="shared" si="7"/>
        <v>1278669.6242850842</v>
      </c>
      <c r="Q35" s="73">
        <f t="shared" si="10"/>
        <v>98839.841020600667</v>
      </c>
      <c r="R35" s="73">
        <f>SUM(Q35:$Q$103)</f>
        <v>4937352.6970912004</v>
      </c>
      <c r="S35" s="73">
        <f t="shared" si="8"/>
        <v>49.938972275400722</v>
      </c>
    </row>
    <row r="36" spans="1:19" x14ac:dyDescent="0.3">
      <c r="A36" s="77">
        <v>33</v>
      </c>
      <c r="B36" s="68">
        <v>29125</v>
      </c>
      <c r="C36" s="68">
        <v>26785</v>
      </c>
      <c r="D36" s="68">
        <v>55910</v>
      </c>
      <c r="E36" s="139">
        <v>8.9132230724251144E-4</v>
      </c>
      <c r="F36" s="208">
        <v>2.903886526707139E-4</v>
      </c>
      <c r="G36" s="75">
        <f t="shared" si="0"/>
        <v>7.7780600617850721</v>
      </c>
      <c r="H36" s="75">
        <f t="shared" si="1"/>
        <v>25.959762198438145</v>
      </c>
      <c r="I36" s="75">
        <f t="shared" si="2"/>
        <v>33.737822260223219</v>
      </c>
      <c r="J36" s="73">
        <f t="shared" si="3"/>
        <v>6.0343091146884665E-4</v>
      </c>
      <c r="K36" s="73">
        <f t="shared" si="4"/>
        <v>6.032488836520411E-4</v>
      </c>
      <c r="L36" s="73">
        <f t="shared" si="11"/>
        <v>6.0446751899774433E-4</v>
      </c>
      <c r="M36" s="73">
        <f t="shared" si="12"/>
        <v>98811.954650598302</v>
      </c>
      <c r="N36" s="73">
        <f t="shared" si="5"/>
        <v>59.728617074972135</v>
      </c>
      <c r="O36" s="73">
        <f t="shared" si="6"/>
        <v>43744.346449395991</v>
      </c>
      <c r="P36" s="73">
        <f t="shared" si="7"/>
        <v>1233806.3611474885</v>
      </c>
      <c r="Q36" s="73">
        <f t="shared" si="10"/>
        <v>98782.090342060808</v>
      </c>
      <c r="R36" s="73">
        <f>SUM(Q36:$Q$103)</f>
        <v>4838512.8560705995</v>
      </c>
      <c r="S36" s="73">
        <f t="shared" si="8"/>
        <v>48.966877268845757</v>
      </c>
    </row>
    <row r="37" spans="1:19" x14ac:dyDescent="0.3">
      <c r="A37" s="77">
        <v>34</v>
      </c>
      <c r="B37" s="68">
        <v>29854</v>
      </c>
      <c r="C37" s="68">
        <v>26777</v>
      </c>
      <c r="D37" s="68">
        <v>56631</v>
      </c>
      <c r="E37" s="139">
        <v>9.6870912727979261E-4</v>
      </c>
      <c r="F37" s="208">
        <v>3.1251926174205504E-4</v>
      </c>
      <c r="G37" s="75">
        <f t="shared" si="0"/>
        <v>8.3683282716670071</v>
      </c>
      <c r="H37" s="75">
        <f t="shared" si="1"/>
        <v>28.91984228581093</v>
      </c>
      <c r="I37" s="75">
        <f t="shared" si="2"/>
        <v>37.28817055747794</v>
      </c>
      <c r="J37" s="73">
        <f t="shared" si="3"/>
        <v>6.5844096974233086E-4</v>
      </c>
      <c r="K37" s="73">
        <f t="shared" si="4"/>
        <v>6.5822424505634913E-4</v>
      </c>
      <c r="L37" s="73">
        <f t="shared" si="11"/>
        <v>6.5521275447697055E-4</v>
      </c>
      <c r="M37" s="73">
        <f t="shared" si="12"/>
        <v>98752.22603352333</v>
      </c>
      <c r="N37" s="73">
        <f t="shared" si="5"/>
        <v>64.703718030155869</v>
      </c>
      <c r="O37" s="73">
        <f t="shared" si="6"/>
        <v>42651.614061295171</v>
      </c>
      <c r="P37" s="73">
        <f t="shared" si="7"/>
        <v>1190062.0146980926</v>
      </c>
      <c r="Q37" s="73">
        <f t="shared" si="10"/>
        <v>98719.874174508252</v>
      </c>
      <c r="R37" s="73">
        <f>SUM(Q37:$Q$103)</f>
        <v>4739730.7657285389</v>
      </c>
      <c r="S37" s="73">
        <f t="shared" si="8"/>
        <v>47.996191641488132</v>
      </c>
    </row>
    <row r="38" spans="1:19" x14ac:dyDescent="0.3">
      <c r="A38" s="77">
        <v>35</v>
      </c>
      <c r="B38" s="68">
        <v>31525</v>
      </c>
      <c r="C38" s="68">
        <v>28630</v>
      </c>
      <c r="D38" s="68">
        <v>60155</v>
      </c>
      <c r="E38" s="139">
        <v>1.059663788991722E-3</v>
      </c>
      <c r="F38" s="208">
        <v>3.4484300453919774E-4</v>
      </c>
      <c r="G38" s="75">
        <f t="shared" si="0"/>
        <v>9.8728552199572306</v>
      </c>
      <c r="H38" s="75">
        <f t="shared" si="1"/>
        <v>33.405900947964035</v>
      </c>
      <c r="I38" s="75">
        <f t="shared" si="2"/>
        <v>43.278756167921266</v>
      </c>
      <c r="J38" s="73">
        <f t="shared" si="3"/>
        <v>7.1945401326442137E-4</v>
      </c>
      <c r="K38" s="73">
        <f t="shared" si="4"/>
        <v>7.1919526828123637E-4</v>
      </c>
      <c r="L38" s="73">
        <f t="shared" si="11"/>
        <v>7.18740787372985E-4</v>
      </c>
      <c r="M38" s="73">
        <f t="shared" si="12"/>
        <v>98687.522315493174</v>
      </c>
      <c r="N38" s="73">
        <f t="shared" si="5"/>
        <v>70.930747492922819</v>
      </c>
      <c r="O38" s="73">
        <f t="shared" si="6"/>
        <v>41584.066516842133</v>
      </c>
      <c r="P38" s="73">
        <f t="shared" si="7"/>
        <v>1147410.4006367973</v>
      </c>
      <c r="Q38" s="73">
        <f t="shared" si="10"/>
        <v>98652.056941746705</v>
      </c>
      <c r="R38" s="73">
        <f>SUM(Q38:$Q$103)</f>
        <v>4641010.8915540315</v>
      </c>
      <c r="S38" s="73">
        <f t="shared" si="8"/>
        <v>47.027332155702815</v>
      </c>
    </row>
    <row r="39" spans="1:19" x14ac:dyDescent="0.3">
      <c r="A39" s="77">
        <v>36</v>
      </c>
      <c r="B39" s="68">
        <v>31872</v>
      </c>
      <c r="C39" s="68">
        <v>29204</v>
      </c>
      <c r="D39" s="68">
        <v>61076</v>
      </c>
      <c r="E39" s="139">
        <v>1.1654867076228632E-3</v>
      </c>
      <c r="F39" s="208">
        <v>3.9115685043348143E-4</v>
      </c>
      <c r="G39" s="75">
        <f t="shared" si="0"/>
        <v>11.423344660059392</v>
      </c>
      <c r="H39" s="75">
        <f t="shared" si="1"/>
        <v>37.146392345355892</v>
      </c>
      <c r="I39" s="75">
        <f t="shared" si="2"/>
        <v>48.569737005415284</v>
      </c>
      <c r="J39" s="73">
        <f t="shared" si="3"/>
        <v>7.9523441295132756E-4</v>
      </c>
      <c r="K39" s="73">
        <f t="shared" si="4"/>
        <v>7.94918297866265E-4</v>
      </c>
      <c r="L39" s="73">
        <f t="shared" si="11"/>
        <v>7.973605051487915E-4</v>
      </c>
      <c r="M39" s="73">
        <f t="shared" si="12"/>
        <v>98616.591568000251</v>
      </c>
      <c r="N39" s="73">
        <f t="shared" si="5"/>
        <v>78.632975268716109</v>
      </c>
      <c r="O39" s="73">
        <f t="shared" si="6"/>
        <v>40540.661806957702</v>
      </c>
      <c r="P39" s="73">
        <f t="shared" si="7"/>
        <v>1105826.3341199553</v>
      </c>
      <c r="Q39" s="73">
        <f t="shared" si="10"/>
        <v>98577.275080365886</v>
      </c>
      <c r="R39" s="73">
        <f>SUM(Q39:$Q$103)</f>
        <v>4542358.8346122839</v>
      </c>
      <c r="S39" s="73">
        <f t="shared" si="8"/>
        <v>46.060797299814787</v>
      </c>
    </row>
    <row r="40" spans="1:19" x14ac:dyDescent="0.3">
      <c r="A40" s="77">
        <v>37</v>
      </c>
      <c r="B40" s="68">
        <v>32597</v>
      </c>
      <c r="C40" s="68">
        <v>29267</v>
      </c>
      <c r="D40" s="68">
        <v>61864</v>
      </c>
      <c r="E40" s="139">
        <v>1.2913004063425835E-3</v>
      </c>
      <c r="F40" s="208">
        <v>4.541772534605929E-4</v>
      </c>
      <c r="G40" s="75">
        <f t="shared" si="0"/>
        <v>13.292405677031173</v>
      </c>
      <c r="H40" s="75">
        <f t="shared" si="1"/>
        <v>42.092519345549192</v>
      </c>
      <c r="I40" s="75">
        <f t="shared" si="2"/>
        <v>55.384925022580362</v>
      </c>
      <c r="J40" s="73">
        <f t="shared" si="3"/>
        <v>8.9526905829853166E-4</v>
      </c>
      <c r="K40" s="73">
        <f t="shared" si="4"/>
        <v>8.9486842452246584E-4</v>
      </c>
      <c r="L40" s="73">
        <f t="shared" si="11"/>
        <v>8.9550825783089145E-4</v>
      </c>
      <c r="M40" s="73">
        <f t="shared" si="12"/>
        <v>98537.958592731535</v>
      </c>
      <c r="N40" s="73">
        <f t="shared" si="5"/>
        <v>88.241555629589129</v>
      </c>
      <c r="O40" s="73">
        <f t="shared" si="6"/>
        <v>39520.328082322194</v>
      </c>
      <c r="P40" s="73">
        <f t="shared" si="7"/>
        <v>1065285.6723129977</v>
      </c>
      <c r="Q40" s="73">
        <f t="shared" si="10"/>
        <v>98493.83781491674</v>
      </c>
      <c r="R40" s="73">
        <f>SUM(Q40:$Q$103)</f>
        <v>4443781.5595319178</v>
      </c>
      <c r="S40" s="73">
        <f t="shared" si="8"/>
        <v>45.097154670095883</v>
      </c>
    </row>
    <row r="41" spans="1:19" x14ac:dyDescent="0.3">
      <c r="A41" s="77">
        <v>38</v>
      </c>
      <c r="B41" s="68">
        <v>33568</v>
      </c>
      <c r="C41" s="68">
        <v>30028</v>
      </c>
      <c r="D41" s="68">
        <v>63596</v>
      </c>
      <c r="E41" s="139">
        <v>1.4433481113877284E-3</v>
      </c>
      <c r="F41" s="208">
        <v>5.343630992298671E-4</v>
      </c>
      <c r="G41" s="75">
        <f t="shared" si="0"/>
        <v>16.045855143674448</v>
      </c>
      <c r="H41" s="75">
        <f t="shared" si="1"/>
        <v>48.450309403063265</v>
      </c>
      <c r="I41" s="75">
        <f t="shared" si="2"/>
        <v>64.496164546737717</v>
      </c>
      <c r="J41" s="73">
        <f t="shared" si="3"/>
        <v>1.0141544208242298E-3</v>
      </c>
      <c r="K41" s="73">
        <f t="shared" si="4"/>
        <v>1.013640340030153E-3</v>
      </c>
      <c r="L41" s="73">
        <f t="shared" si="11"/>
        <v>1.0160878926077273E-3</v>
      </c>
      <c r="M41" s="73">
        <f t="shared" si="12"/>
        <v>98449.717037101946</v>
      </c>
      <c r="N41" s="73">
        <f t="shared" si="5"/>
        <v>100.03356551205798</v>
      </c>
      <c r="O41" s="73">
        <f t="shared" si="6"/>
        <v>38521.890050899798</v>
      </c>
      <c r="P41" s="73">
        <f t="shared" si="7"/>
        <v>1025765.3442306757</v>
      </c>
      <c r="Q41" s="73">
        <f t="shared" si="10"/>
        <v>98399.700254345924</v>
      </c>
      <c r="R41" s="73">
        <f>SUM(Q41:$Q$103)</f>
        <v>4345287.7217170028</v>
      </c>
      <c r="S41" s="73">
        <f t="shared" si="8"/>
        <v>44.137127586455421</v>
      </c>
    </row>
    <row r="42" spans="1:19" x14ac:dyDescent="0.3">
      <c r="A42" s="77">
        <v>39</v>
      </c>
      <c r="B42" s="68">
        <v>34257</v>
      </c>
      <c r="C42" s="68">
        <v>30297</v>
      </c>
      <c r="D42" s="68">
        <v>64554</v>
      </c>
      <c r="E42" s="139">
        <v>1.6246665648708893E-3</v>
      </c>
      <c r="F42" s="208">
        <v>6.2892522175481223E-4</v>
      </c>
      <c r="G42" s="75">
        <f t="shared" si="0"/>
        <v>19.054547443505545</v>
      </c>
      <c r="H42" s="75">
        <f t="shared" si="1"/>
        <v>55.656202512782052</v>
      </c>
      <c r="I42" s="75">
        <f t="shared" si="2"/>
        <v>74.7107499562876</v>
      </c>
      <c r="J42" s="73">
        <f t="shared" si="3"/>
        <v>1.1573372673465254E-3</v>
      </c>
      <c r="K42" s="73">
        <f t="shared" si="4"/>
        <v>1.1566678108584361E-3</v>
      </c>
      <c r="L42" s="73">
        <f t="shared" si="11"/>
        <v>1.15582120609123E-3</v>
      </c>
      <c r="M42" s="73">
        <f t="shared" si="12"/>
        <v>98349.683471589888</v>
      </c>
      <c r="N42" s="73">
        <f t="shared" si="5"/>
        <v>113.67464976882911</v>
      </c>
      <c r="O42" s="73">
        <f t="shared" si="6"/>
        <v>37544.14480470118</v>
      </c>
      <c r="P42" s="73">
        <f t="shared" si="7"/>
        <v>987243.4541797759</v>
      </c>
      <c r="Q42" s="73">
        <f t="shared" si="10"/>
        <v>98292.846146705473</v>
      </c>
      <c r="R42" s="73">
        <f>SUM(Q42:$Q$103)</f>
        <v>4246888.0214626566</v>
      </c>
      <c r="S42" s="73">
        <f t="shared" si="8"/>
        <v>43.181511841768646</v>
      </c>
    </row>
    <row r="43" spans="1:19" x14ac:dyDescent="0.3">
      <c r="A43" s="77">
        <v>40</v>
      </c>
      <c r="B43" s="68">
        <v>34647</v>
      </c>
      <c r="C43" s="68">
        <v>31110</v>
      </c>
      <c r="D43" s="68">
        <v>65757</v>
      </c>
      <c r="E43" s="139">
        <v>1.8314198686235372E-3</v>
      </c>
      <c r="F43" s="208">
        <v>7.3206383478471697E-4</v>
      </c>
      <c r="G43" s="75">
        <f t="shared" si="0"/>
        <v>22.774505900152544</v>
      </c>
      <c r="H43" s="75">
        <f t="shared" si="1"/>
        <v>63.453204188199692</v>
      </c>
      <c r="I43" s="75">
        <f t="shared" si="2"/>
        <v>86.227710088352239</v>
      </c>
      <c r="J43" s="73">
        <f t="shared" si="3"/>
        <v>1.3113084551964391E-3</v>
      </c>
      <c r="K43" s="73">
        <f t="shared" si="4"/>
        <v>1.3104490659466839E-3</v>
      </c>
      <c r="L43" s="73">
        <f t="shared" si="11"/>
        <v>1.3107865577237485E-3</v>
      </c>
      <c r="M43" s="73">
        <f t="shared" si="12"/>
        <v>98236.008821821059</v>
      </c>
      <c r="N43" s="73">
        <f t="shared" si="5"/>
        <v>128.76643984807015</v>
      </c>
      <c r="O43" s="73">
        <f t="shared" si="6"/>
        <v>36586.098035093994</v>
      </c>
      <c r="P43" s="73">
        <f t="shared" si="7"/>
        <v>949699.30937507481</v>
      </c>
      <c r="Q43" s="73">
        <f t="shared" si="10"/>
        <v>98171.625601897016</v>
      </c>
      <c r="R43" s="73">
        <f>SUM(Q43:$Q$103)</f>
        <v>4148595.1753159515</v>
      </c>
      <c r="S43" s="73">
        <f t="shared" si="8"/>
        <v>42.230901123442514</v>
      </c>
    </row>
    <row r="44" spans="1:19" x14ac:dyDescent="0.3">
      <c r="A44" s="77">
        <v>41</v>
      </c>
      <c r="B44" s="68">
        <v>36804</v>
      </c>
      <c r="C44" s="68">
        <v>33496</v>
      </c>
      <c r="D44" s="68">
        <v>70300</v>
      </c>
      <c r="E44" s="139">
        <v>2.052396426422107E-3</v>
      </c>
      <c r="F44" s="208">
        <v>8.371551661507311E-4</v>
      </c>
      <c r="G44" s="75">
        <f t="shared" si="0"/>
        <v>28.041349445384888</v>
      </c>
      <c r="H44" s="75">
        <f t="shared" si="1"/>
        <v>75.536398078039227</v>
      </c>
      <c r="I44" s="75">
        <f t="shared" si="2"/>
        <v>103.57774752342411</v>
      </c>
      <c r="J44" s="73">
        <f t="shared" si="3"/>
        <v>1.4733676745864027E-3</v>
      </c>
      <c r="K44" s="73">
        <f t="shared" si="4"/>
        <v>1.4722828013052913E-3</v>
      </c>
      <c r="L44" s="73">
        <f t="shared" si="11"/>
        <v>1.47343584768047E-3</v>
      </c>
      <c r="M44" s="73">
        <f t="shared" si="12"/>
        <v>98107.242381972988</v>
      </c>
      <c r="N44" s="73">
        <f t="shared" si="5"/>
        <v>144.55472784266749</v>
      </c>
      <c r="O44" s="73">
        <f t="shared" si="6"/>
        <v>35646.967287404914</v>
      </c>
      <c r="P44" s="73">
        <f t="shared" si="7"/>
        <v>913113.21133998071</v>
      </c>
      <c r="Q44" s="73">
        <f t="shared" si="10"/>
        <v>98034.965018051647</v>
      </c>
      <c r="R44" s="73">
        <f>SUM(Q44:$Q$103)</f>
        <v>4050423.5497140544</v>
      </c>
      <c r="S44" s="73">
        <f t="shared" si="8"/>
        <v>41.28567322220762</v>
      </c>
    </row>
    <row r="45" spans="1:19" x14ac:dyDescent="0.3">
      <c r="A45" s="77">
        <v>42</v>
      </c>
      <c r="B45" s="68">
        <v>40286</v>
      </c>
      <c r="C45" s="68">
        <v>36274</v>
      </c>
      <c r="D45" s="68">
        <v>76560</v>
      </c>
      <c r="E45" s="139">
        <v>2.2733613650146875E-3</v>
      </c>
      <c r="F45" s="208">
        <v>9.4004475374491925E-4</v>
      </c>
      <c r="G45" s="75">
        <f t="shared" si="0"/>
        <v>34.099183397343204</v>
      </c>
      <c r="H45" s="75">
        <f t="shared" si="1"/>
        <v>91.584635950981706</v>
      </c>
      <c r="I45" s="75">
        <f t="shared" si="2"/>
        <v>125.6838193483249</v>
      </c>
      <c r="J45" s="73">
        <f t="shared" si="3"/>
        <v>1.64163818375555E-3</v>
      </c>
      <c r="K45" s="73">
        <f t="shared" si="4"/>
        <v>1.640291432852492E-3</v>
      </c>
      <c r="L45" s="73">
        <f t="shared" si="11"/>
        <v>1.6344920160135164E-3</v>
      </c>
      <c r="M45" s="73">
        <f t="shared" si="12"/>
        <v>97962.687654130321</v>
      </c>
      <c r="N45" s="73">
        <f t="shared" si="5"/>
        <v>160.11923083789588</v>
      </c>
      <c r="O45" s="73">
        <f t="shared" si="6"/>
        <v>34726.286602870794</v>
      </c>
      <c r="P45" s="73">
        <f t="shared" si="7"/>
        <v>877466.24405257567</v>
      </c>
      <c r="Q45" s="73">
        <f t="shared" si="10"/>
        <v>97882.62803871138</v>
      </c>
      <c r="R45" s="73">
        <f>SUM(Q45:$Q$103)</f>
        <v>3952388.5846960028</v>
      </c>
      <c r="S45" s="73">
        <f t="shared" si="8"/>
        <v>40.345856972099533</v>
      </c>
    </row>
    <row r="46" spans="1:19" x14ac:dyDescent="0.3">
      <c r="A46" s="77">
        <v>43</v>
      </c>
      <c r="B46" s="68">
        <v>40616</v>
      </c>
      <c r="C46" s="68">
        <v>36892</v>
      </c>
      <c r="D46" s="68">
        <v>77508</v>
      </c>
      <c r="E46" s="139">
        <v>2.4849720196605915E-3</v>
      </c>
      <c r="F46" s="208">
        <v>1.041281558667736E-3</v>
      </c>
      <c r="G46" s="75">
        <f t="shared" si="0"/>
        <v>38.414959262370118</v>
      </c>
      <c r="H46" s="75">
        <f t="shared" si="1"/>
        <v>100.92962355053459</v>
      </c>
      <c r="I46" s="75">
        <f t="shared" si="2"/>
        <v>139.34458281290472</v>
      </c>
      <c r="J46" s="73">
        <f t="shared" si="3"/>
        <v>1.7978090366530515E-3</v>
      </c>
      <c r="K46" s="73">
        <f t="shared" si="4"/>
        <v>1.7961939460067189E-3</v>
      </c>
      <c r="L46" s="73">
        <f t="shared" si="11"/>
        <v>1.7935945323735516E-3</v>
      </c>
      <c r="M46" s="73">
        <f t="shared" si="12"/>
        <v>97802.568423292425</v>
      </c>
      <c r="N46" s="73">
        <f t="shared" si="5"/>
        <v>175.41815197611868</v>
      </c>
      <c r="O46" s="73">
        <f t="shared" si="6"/>
        <v>33823.928550900106</v>
      </c>
      <c r="P46" s="73">
        <f t="shared" si="7"/>
        <v>842739.95744970499</v>
      </c>
      <c r="Q46" s="73">
        <f t="shared" si="10"/>
        <v>97714.859347304358</v>
      </c>
      <c r="R46" s="73">
        <f>SUM(Q46:$Q$103)</f>
        <v>3854505.9566572909</v>
      </c>
      <c r="S46" s="73">
        <f t="shared" si="8"/>
        <v>39.411091332232445</v>
      </c>
    </row>
    <row r="47" spans="1:19" x14ac:dyDescent="0.3">
      <c r="A47" s="77">
        <v>44</v>
      </c>
      <c r="B47" s="68">
        <v>42111</v>
      </c>
      <c r="C47" s="68">
        <v>38550</v>
      </c>
      <c r="D47" s="68">
        <v>80661</v>
      </c>
      <c r="E47" s="139">
        <v>2.6894533519833505E-3</v>
      </c>
      <c r="F47" s="208">
        <v>1.1457778916906661E-3</v>
      </c>
      <c r="G47" s="75">
        <f t="shared" si="0"/>
        <v>44.16973772467518</v>
      </c>
      <c r="H47" s="75">
        <f t="shared" si="1"/>
        <v>113.25557010537088</v>
      </c>
      <c r="I47" s="75">
        <f t="shared" si="2"/>
        <v>157.42530783004605</v>
      </c>
      <c r="J47" s="73">
        <f t="shared" si="3"/>
        <v>1.9516905050773739E-3</v>
      </c>
      <c r="K47" s="73">
        <f t="shared" si="4"/>
        <v>1.9497871955886925E-3</v>
      </c>
      <c r="L47" s="73">
        <f t="shared" si="11"/>
        <v>1.9508021582689908E-3</v>
      </c>
      <c r="M47" s="73">
        <f t="shared" si="12"/>
        <v>97627.150271316306</v>
      </c>
      <c r="N47" s="73">
        <f t="shared" si="5"/>
        <v>190.45125545494375</v>
      </c>
      <c r="O47" s="73">
        <f t="shared" si="6"/>
        <v>32939.767939110068</v>
      </c>
      <c r="P47" s="73">
        <f t="shared" si="7"/>
        <v>808916.02889880468</v>
      </c>
      <c r="Q47" s="73">
        <f t="shared" si="10"/>
        <v>97531.924643588834</v>
      </c>
      <c r="R47" s="73">
        <f>SUM(Q47:$Q$103)</f>
        <v>3756791.0973099875</v>
      </c>
      <c r="S47" s="73">
        <f t="shared" si="8"/>
        <v>38.481007454068489</v>
      </c>
    </row>
    <row r="48" spans="1:19" x14ac:dyDescent="0.3">
      <c r="A48" s="77">
        <v>45</v>
      </c>
      <c r="B48" s="68">
        <v>42852</v>
      </c>
      <c r="C48" s="68">
        <v>38930</v>
      </c>
      <c r="D48" s="68">
        <v>81782</v>
      </c>
      <c r="E48" s="139">
        <v>2.9014096511723658E-3</v>
      </c>
      <c r="F48" s="208">
        <v>1.2603226105348698E-3</v>
      </c>
      <c r="G48" s="75">
        <f t="shared" si="0"/>
        <v>49.064359228122477</v>
      </c>
      <c r="H48" s="75">
        <f t="shared" si="1"/>
        <v>124.33120637203822</v>
      </c>
      <c r="I48" s="75">
        <f t="shared" si="2"/>
        <v>173.39556560016069</v>
      </c>
      <c r="J48" s="73">
        <f t="shared" si="3"/>
        <v>2.120216742072347E-3</v>
      </c>
      <c r="K48" s="73">
        <f t="shared" si="4"/>
        <v>2.1179706702224577E-3</v>
      </c>
      <c r="L48" s="73">
        <f t="shared" si="11"/>
        <v>2.116012831165835E-3</v>
      </c>
      <c r="M48" s="73">
        <f t="shared" si="12"/>
        <v>97436.699015861363</v>
      </c>
      <c r="N48" s="73">
        <f t="shared" si="5"/>
        <v>206.17730534399743</v>
      </c>
      <c r="O48" s="73">
        <f t="shared" si="6"/>
        <v>32073.667286557626</v>
      </c>
      <c r="P48" s="73">
        <f t="shared" si="7"/>
        <v>775976.26095969463</v>
      </c>
      <c r="Q48" s="73">
        <f t="shared" si="10"/>
        <v>97333.610363189364</v>
      </c>
      <c r="R48" s="73">
        <f>SUM(Q48:$Q$103)</f>
        <v>3659259.1726663983</v>
      </c>
      <c r="S48" s="73">
        <f t="shared" si="8"/>
        <v>37.555245709532102</v>
      </c>
    </row>
    <row r="49" spans="1:31" x14ac:dyDescent="0.3">
      <c r="A49" s="77">
        <v>46</v>
      </c>
      <c r="B49" s="68">
        <v>42417</v>
      </c>
      <c r="C49" s="68">
        <v>39135</v>
      </c>
      <c r="D49" s="68">
        <v>81552</v>
      </c>
      <c r="E49" s="139">
        <v>3.1424905789335985E-3</v>
      </c>
      <c r="F49" s="208">
        <v>1.3905024396709716E-3</v>
      </c>
      <c r="G49" s="75">
        <f t="shared" si="0"/>
        <v>54.417312976523469</v>
      </c>
      <c r="H49" s="75">
        <f t="shared" si="1"/>
        <v>133.29502288662644</v>
      </c>
      <c r="I49" s="75">
        <f t="shared" si="2"/>
        <v>187.71233586314992</v>
      </c>
      <c r="J49" s="73">
        <f t="shared" si="3"/>
        <v>2.3017502435642278E-3</v>
      </c>
      <c r="K49" s="73">
        <f t="shared" si="4"/>
        <v>2.2991032477697182E-3</v>
      </c>
      <c r="L49" s="73">
        <f t="shared" si="11"/>
        <v>2.3026545488348473E-3</v>
      </c>
      <c r="M49" s="73">
        <f t="shared" si="12"/>
        <v>97230.521710517365</v>
      </c>
      <c r="N49" s="73">
        <f t="shared" si="5"/>
        <v>223.88830310229969</v>
      </c>
      <c r="O49" s="73">
        <f t="shared" si="6"/>
        <v>31225.169751255351</v>
      </c>
      <c r="P49" s="73">
        <f t="shared" si="7"/>
        <v>743902.59367313702</v>
      </c>
      <c r="Q49" s="73">
        <f t="shared" si="10"/>
        <v>97118.577558966208</v>
      </c>
      <c r="R49" s="73">
        <f>SUM(Q49:$Q$103)</f>
        <v>3561925.5623032083</v>
      </c>
      <c r="S49" s="73">
        <f t="shared" si="8"/>
        <v>36.633821351983109</v>
      </c>
    </row>
    <row r="50" spans="1:31" x14ac:dyDescent="0.3">
      <c r="A50" s="77">
        <v>47</v>
      </c>
      <c r="B50" s="68">
        <v>43506</v>
      </c>
      <c r="C50" s="68">
        <v>40195</v>
      </c>
      <c r="D50" s="68">
        <v>83701</v>
      </c>
      <c r="E50" s="139">
        <v>3.4333226456462703E-3</v>
      </c>
      <c r="F50" s="208">
        <v>1.5383499815380263E-3</v>
      </c>
      <c r="G50" s="75">
        <f t="shared" si="0"/>
        <v>61.833977507920963</v>
      </c>
      <c r="H50" s="75">
        <f t="shared" si="1"/>
        <v>149.37013502148665</v>
      </c>
      <c r="I50" s="75">
        <f t="shared" si="2"/>
        <v>211.20411252940761</v>
      </c>
      <c r="J50" s="73">
        <f t="shared" si="3"/>
        <v>2.523316478051727E-3</v>
      </c>
      <c r="K50" s="73">
        <f t="shared" si="4"/>
        <v>2.5201355910515755E-3</v>
      </c>
      <c r="L50" s="73">
        <f t="shared" si="11"/>
        <v>2.5229021439161134E-3</v>
      </c>
      <c r="M50" s="73">
        <f t="shared" si="12"/>
        <v>97006.633407415065</v>
      </c>
      <c r="N50" s="73">
        <f t="shared" si="5"/>
        <v>244.73824339765997</v>
      </c>
      <c r="O50" s="73">
        <f t="shared" si="6"/>
        <v>30393.433143501941</v>
      </c>
      <c r="P50" s="73">
        <f t="shared" si="7"/>
        <v>712677.42392188171</v>
      </c>
      <c r="Q50" s="73">
        <f t="shared" si="10"/>
        <v>96884.264285716228</v>
      </c>
      <c r="R50" s="73">
        <f>SUM(Q50:$Q$103)</f>
        <v>3464806.9847442419</v>
      </c>
      <c r="S50" s="73">
        <f t="shared" si="8"/>
        <v>35.717217091665368</v>
      </c>
    </row>
    <row r="51" spans="1:31" x14ac:dyDescent="0.3">
      <c r="A51" s="77">
        <v>48</v>
      </c>
      <c r="B51" s="68">
        <v>43533</v>
      </c>
      <c r="C51" s="68">
        <v>40649</v>
      </c>
      <c r="D51" s="68">
        <v>84182</v>
      </c>
      <c r="E51" s="139">
        <v>3.7861160968791076E-3</v>
      </c>
      <c r="F51" s="208">
        <v>1.7014574512942066E-3</v>
      </c>
      <c r="G51" s="75">
        <f t="shared" si="0"/>
        <v>69.162543937658199</v>
      </c>
      <c r="H51" s="75">
        <f t="shared" si="1"/>
        <v>164.8209920454382</v>
      </c>
      <c r="I51" s="75">
        <f t="shared" si="2"/>
        <v>233.9835359830964</v>
      </c>
      <c r="J51" s="73">
        <f t="shared" si="3"/>
        <v>2.7794960440842031E-3</v>
      </c>
      <c r="K51" s="73">
        <f t="shared" si="4"/>
        <v>2.7756368213475158E-3</v>
      </c>
      <c r="L51" s="73">
        <f t="shared" si="11"/>
        <v>2.7811036457060247E-3</v>
      </c>
      <c r="M51" s="73">
        <f t="shared" si="12"/>
        <v>96761.895164017405</v>
      </c>
      <c r="N51" s="73">
        <f t="shared" si="5"/>
        <v>269.10485940607032</v>
      </c>
      <c r="O51" s="73">
        <f t="shared" si="6"/>
        <v>29577.3204740129</v>
      </c>
      <c r="P51" s="73">
        <f t="shared" si="7"/>
        <v>682283.99077837972</v>
      </c>
      <c r="Q51" s="73">
        <f t="shared" si="10"/>
        <v>96627.34273431437</v>
      </c>
      <c r="R51" s="73">
        <f>SUM(Q51:$Q$103)</f>
        <v>3367922.7204585266</v>
      </c>
      <c r="S51" s="73">
        <f t="shared" si="8"/>
        <v>34.806291409957289</v>
      </c>
    </row>
    <row r="52" spans="1:31" x14ac:dyDescent="0.3">
      <c r="A52" s="77">
        <v>49</v>
      </c>
      <c r="B52" s="68">
        <v>44671</v>
      </c>
      <c r="C52" s="68">
        <v>41478</v>
      </c>
      <c r="D52" s="68">
        <v>86149</v>
      </c>
      <c r="E52" s="139">
        <v>4.1998221089625531E-3</v>
      </c>
      <c r="F52" s="208">
        <v>1.8739479352515261E-3</v>
      </c>
      <c r="G52" s="75">
        <f t="shared" si="0"/>
        <v>77.727612458362799</v>
      </c>
      <c r="H52" s="75">
        <f t="shared" si="1"/>
        <v>187.61025342946621</v>
      </c>
      <c r="I52" s="75">
        <f t="shared" si="2"/>
        <v>265.33786588782903</v>
      </c>
      <c r="J52" s="73">
        <f t="shared" si="3"/>
        <v>3.0799877640811735E-3</v>
      </c>
      <c r="K52" s="73">
        <f t="shared" si="4"/>
        <v>3.0752494676478115E-3</v>
      </c>
      <c r="L52" s="73">
        <f t="shared" si="11"/>
        <v>3.0744459231968439E-3</v>
      </c>
      <c r="M52" s="73">
        <f t="shared" si="12"/>
        <v>96492.790304611335</v>
      </c>
      <c r="N52" s="73">
        <f t="shared" si="5"/>
        <v>296.66186576990003</v>
      </c>
      <c r="O52" s="73">
        <f t="shared" si="6"/>
        <v>28775.671102646251</v>
      </c>
      <c r="P52" s="73">
        <f t="shared" si="7"/>
        <v>652706.67030436674</v>
      </c>
      <c r="Q52" s="73">
        <f t="shared" si="10"/>
        <v>96344.459371726378</v>
      </c>
      <c r="R52" s="73">
        <f>SUM(Q52:$Q$103)</f>
        <v>3271295.3777242121</v>
      </c>
      <c r="S52" s="73">
        <f t="shared" si="8"/>
        <v>33.901966845370403</v>
      </c>
    </row>
    <row r="53" spans="1:31" x14ac:dyDescent="0.3">
      <c r="A53" s="77">
        <v>50</v>
      </c>
      <c r="B53" s="68">
        <v>45970</v>
      </c>
      <c r="C53" s="68">
        <v>42854</v>
      </c>
      <c r="D53" s="68">
        <v>88824</v>
      </c>
      <c r="E53" s="139">
        <v>4.659327035785775E-3</v>
      </c>
      <c r="F53" s="208">
        <v>2.0491853298759688E-3</v>
      </c>
      <c r="G53" s="75">
        <f t="shared" si="0"/>
        <v>87.815788126504771</v>
      </c>
      <c r="H53" s="75">
        <f t="shared" si="1"/>
        <v>214.18926383507207</v>
      </c>
      <c r="I53" s="75">
        <f t="shared" si="2"/>
        <v>302.00505196157684</v>
      </c>
      <c r="J53" s="73">
        <f t="shared" si="3"/>
        <v>3.4000388629376837E-3</v>
      </c>
      <c r="K53" s="73">
        <f t="shared" si="4"/>
        <v>3.3942652761297376E-3</v>
      </c>
      <c r="L53" s="73">
        <f t="shared" si="11"/>
        <v>3.3914599982150704E-3</v>
      </c>
      <c r="M53" s="73">
        <f t="shared" si="12"/>
        <v>96196.128438841435</v>
      </c>
      <c r="N53" s="73">
        <f t="shared" si="5"/>
        <v>326.24532158349757</v>
      </c>
      <c r="O53" s="73">
        <f t="shared" si="6"/>
        <v>27987.514007743877</v>
      </c>
      <c r="P53" s="73">
        <f t="shared" si="7"/>
        <v>623930.99920172046</v>
      </c>
      <c r="Q53" s="73">
        <f t="shared" si="10"/>
        <v>96033.005778049686</v>
      </c>
      <c r="R53" s="73">
        <f>SUM(Q53:$Q$103)</f>
        <v>3174950.9183524856</v>
      </c>
      <c r="S53" s="73">
        <f t="shared" si="8"/>
        <v>33.004976082494032</v>
      </c>
    </row>
    <row r="54" spans="1:31" x14ac:dyDescent="0.3">
      <c r="A54" s="77">
        <v>51</v>
      </c>
      <c r="B54" s="68">
        <v>45670</v>
      </c>
      <c r="C54" s="68">
        <v>42841</v>
      </c>
      <c r="D54" s="68">
        <v>88511</v>
      </c>
      <c r="E54" s="139">
        <v>5.1402204044527604E-3</v>
      </c>
      <c r="F54" s="208">
        <v>2.2231837744704041E-3</v>
      </c>
      <c r="G54" s="75">
        <f t="shared" si="0"/>
        <v>95.243416082086583</v>
      </c>
      <c r="H54" s="75">
        <f t="shared" si="1"/>
        <v>234.75386587135756</v>
      </c>
      <c r="I54" s="75">
        <f t="shared" si="2"/>
        <v>329.99728195344414</v>
      </c>
      <c r="J54" s="73">
        <f t="shared" si="3"/>
        <v>3.7283194399955278E-3</v>
      </c>
      <c r="K54" s="73">
        <f t="shared" si="4"/>
        <v>3.7213778865279323E-3</v>
      </c>
      <c r="L54" s="73">
        <f t="shared" si="11"/>
        <v>3.7229286073402583E-3</v>
      </c>
      <c r="M54" s="73">
        <f t="shared" si="12"/>
        <v>95869.883117257938</v>
      </c>
      <c r="N54" s="73">
        <f t="shared" si="5"/>
        <v>356.91673043961055</v>
      </c>
      <c r="O54" s="73">
        <f t="shared" si="6"/>
        <v>27212.288266865493</v>
      </c>
      <c r="P54" s="73">
        <f t="shared" si="7"/>
        <v>595943.48519397655</v>
      </c>
      <c r="Q54" s="73">
        <f t="shared" si="10"/>
        <v>95691.424752038132</v>
      </c>
      <c r="R54" s="73">
        <f>SUM(Q54:$Q$103)</f>
        <v>3078917.912574436</v>
      </c>
      <c r="S54" s="73">
        <f t="shared" si="8"/>
        <v>32.115590553173284</v>
      </c>
    </row>
    <row r="55" spans="1:31" x14ac:dyDescent="0.3">
      <c r="A55" s="77">
        <v>52</v>
      </c>
      <c r="B55" s="68">
        <v>45682</v>
      </c>
      <c r="C55" s="68">
        <v>42671</v>
      </c>
      <c r="D55" s="68">
        <v>88353</v>
      </c>
      <c r="E55" s="139">
        <v>5.6187968004247297E-3</v>
      </c>
      <c r="F55" s="208">
        <v>2.3970200818615407E-3</v>
      </c>
      <c r="G55" s="75">
        <f t="shared" si="0"/>
        <v>102.28324391311381</v>
      </c>
      <c r="H55" s="75">
        <f t="shared" si="1"/>
        <v>256.67787543700251</v>
      </c>
      <c r="I55" s="75">
        <f t="shared" si="2"/>
        <v>358.96111935011629</v>
      </c>
      <c r="J55" s="73">
        <f t="shared" si="3"/>
        <v>4.0628062357827835E-3</v>
      </c>
      <c r="K55" s="73">
        <f t="shared" si="4"/>
        <v>4.0545642042317809E-3</v>
      </c>
      <c r="L55" s="73">
        <f t="shared" si="11"/>
        <v>4.0487887531358308E-3</v>
      </c>
      <c r="M55" s="73">
        <f t="shared" si="12"/>
        <v>95512.966386818327</v>
      </c>
      <c r="N55" s="73">
        <f t="shared" si="5"/>
        <v>386.71182408559253</v>
      </c>
      <c r="O55" s="73">
        <f t="shared" si="6"/>
        <v>26449.735473566427</v>
      </c>
      <c r="P55" s="73">
        <f t="shared" si="7"/>
        <v>568731.19692711101</v>
      </c>
      <c r="Q55" s="73">
        <f t="shared" si="10"/>
        <v>95319.610474775531</v>
      </c>
      <c r="R55" s="73">
        <f>SUM(Q55:$Q$103)</f>
        <v>2983226.4878223976</v>
      </c>
      <c r="S55" s="73">
        <f t="shared" si="8"/>
        <v>31.233732975485417</v>
      </c>
    </row>
    <row r="56" spans="1:31" x14ac:dyDescent="0.3">
      <c r="A56" s="77">
        <v>53</v>
      </c>
      <c r="B56" s="68">
        <v>45757</v>
      </c>
      <c r="C56" s="68">
        <v>42526</v>
      </c>
      <c r="D56" s="68">
        <v>88283</v>
      </c>
      <c r="E56" s="139">
        <v>6.0832578903741398E-3</v>
      </c>
      <c r="F56" s="208">
        <v>2.5769936011947642E-3</v>
      </c>
      <c r="G56" s="75">
        <f t="shared" si="0"/>
        <v>109.58922988440854</v>
      </c>
      <c r="H56" s="75">
        <f t="shared" si="1"/>
        <v>278.35163128984954</v>
      </c>
      <c r="I56" s="75">
        <f t="shared" si="2"/>
        <v>387.94086117425809</v>
      </c>
      <c r="J56" s="73">
        <f t="shared" si="3"/>
        <v>4.3942872486691445E-3</v>
      </c>
      <c r="K56" s="73">
        <f t="shared" si="4"/>
        <v>4.3846464950404451E-3</v>
      </c>
      <c r="L56" s="73">
        <f t="shared" si="11"/>
        <v>4.3763531591533593E-3</v>
      </c>
      <c r="M56" s="73">
        <f t="shared" si="12"/>
        <v>95126.254562732734</v>
      </c>
      <c r="N56" s="73">
        <f t="shared" si="5"/>
        <v>416.3060846740409</v>
      </c>
      <c r="O56" s="73">
        <f t="shared" si="6"/>
        <v>25700.142519080619</v>
      </c>
      <c r="P56" s="73">
        <f t="shared" si="7"/>
        <v>542281.46145354491</v>
      </c>
      <c r="Q56" s="73">
        <f t="shared" si="10"/>
        <v>94918.101520395721</v>
      </c>
      <c r="R56" s="73">
        <f>SUM(Q56:$Q$103)</f>
        <v>2887906.8773476221</v>
      </c>
      <c r="S56" s="73">
        <f t="shared" si="8"/>
        <v>30.358673224573764</v>
      </c>
    </row>
    <row r="57" spans="1:31" x14ac:dyDescent="0.3">
      <c r="A57" s="77">
        <v>54</v>
      </c>
      <c r="B57" s="68">
        <v>45039</v>
      </c>
      <c r="C57" s="68">
        <v>42735</v>
      </c>
      <c r="D57" s="68">
        <v>87774</v>
      </c>
      <c r="E57" s="139">
        <v>6.5401710250961734E-3</v>
      </c>
      <c r="F57" s="208">
        <v>2.7725782128724379E-3</v>
      </c>
      <c r="G57" s="75">
        <f t="shared" si="0"/>
        <v>118.48612992710363</v>
      </c>
      <c r="H57" s="75">
        <f t="shared" si="1"/>
        <v>294.56276279930654</v>
      </c>
      <c r="I57" s="75">
        <f t="shared" si="2"/>
        <v>413.04889272641014</v>
      </c>
      <c r="J57" s="73">
        <f t="shared" si="3"/>
        <v>4.7058228259668029E-3</v>
      </c>
      <c r="K57" s="73">
        <f t="shared" si="4"/>
        <v>4.6947677895444739E-3</v>
      </c>
      <c r="L57" s="73">
        <f t="shared" si="11"/>
        <v>4.7025835521140331E-3</v>
      </c>
      <c r="M57" s="73">
        <f t="shared" si="12"/>
        <v>94709.948478058694</v>
      </c>
      <c r="N57" s="73">
        <f t="shared" si="5"/>
        <v>445.38144593448669</v>
      </c>
      <c r="O57" s="73">
        <f t="shared" si="6"/>
        <v>24963.580116269804</v>
      </c>
      <c r="P57" s="73">
        <f t="shared" si="7"/>
        <v>516581.31893446407</v>
      </c>
      <c r="Q57" s="73">
        <f t="shared" si="10"/>
        <v>94487.257755091443</v>
      </c>
      <c r="R57" s="73">
        <f>SUM(Q57:$Q$103)</f>
        <v>2792988.7758272267</v>
      </c>
      <c r="S57" s="73">
        <f t="shared" si="8"/>
        <v>29.489919704414937</v>
      </c>
    </row>
    <row r="58" spans="1:31" x14ac:dyDescent="0.3">
      <c r="A58" s="77">
        <v>55</v>
      </c>
      <c r="B58" s="68">
        <v>45647</v>
      </c>
      <c r="C58" s="68">
        <v>42794</v>
      </c>
      <c r="D58" s="68">
        <v>88441</v>
      </c>
      <c r="E58" s="139">
        <v>7.0128496000033931E-3</v>
      </c>
      <c r="F58" s="208">
        <v>2.9932554430285993E-3</v>
      </c>
      <c r="G58" s="75">
        <f t="shared" si="0"/>
        <v>128.09337342896589</v>
      </c>
      <c r="H58" s="75">
        <f t="shared" si="1"/>
        <v>320.1155456913549</v>
      </c>
      <c r="I58" s="75">
        <f t="shared" si="2"/>
        <v>448.20891912032079</v>
      </c>
      <c r="J58" s="73">
        <f t="shared" si="3"/>
        <v>5.0678861514492236E-3</v>
      </c>
      <c r="K58" s="73">
        <f t="shared" si="4"/>
        <v>5.055066082453652E-3</v>
      </c>
      <c r="L58" s="73">
        <f t="shared" si="11"/>
        <v>5.0433456001348839E-3</v>
      </c>
      <c r="M58" s="73">
        <f t="shared" si="12"/>
        <v>94264.567032124207</v>
      </c>
      <c r="N58" s="73">
        <f t="shared" si="5"/>
        <v>475.40878939008689</v>
      </c>
      <c r="O58" s="73">
        <f t="shared" si="6"/>
        <v>24240.182239037229</v>
      </c>
      <c r="P58" s="73">
        <f t="shared" si="7"/>
        <v>491617.73881819431</v>
      </c>
      <c r="Q58" s="73">
        <f t="shared" si="10"/>
        <v>94026.862637429163</v>
      </c>
      <c r="R58" s="73">
        <f>SUM(Q58:$Q$103)</f>
        <v>2698501.5180721353</v>
      </c>
      <c r="S58" s="73">
        <f t="shared" si="8"/>
        <v>28.626891344576155</v>
      </c>
    </row>
    <row r="59" spans="1:31" x14ac:dyDescent="0.3">
      <c r="A59" s="77">
        <v>56</v>
      </c>
      <c r="B59" s="68">
        <v>46780</v>
      </c>
      <c r="C59" s="68">
        <v>45138</v>
      </c>
      <c r="D59" s="68">
        <v>91918</v>
      </c>
      <c r="E59" s="139">
        <v>7.5332383506966413E-3</v>
      </c>
      <c r="F59" s="208">
        <v>3.2454747661762552E-3</v>
      </c>
      <c r="G59" s="75">
        <f t="shared" si="0"/>
        <v>146.4942399956638</v>
      </c>
      <c r="H59" s="75">
        <f t="shared" si="1"/>
        <v>352.4048900455889</v>
      </c>
      <c r="I59" s="75">
        <f t="shared" si="2"/>
        <v>498.8991300412527</v>
      </c>
      <c r="J59" s="73">
        <f t="shared" si="3"/>
        <v>5.4276543227795718E-3</v>
      </c>
      <c r="K59" s="73">
        <f t="shared" si="4"/>
        <v>5.4129512202026886E-3</v>
      </c>
      <c r="L59" s="73">
        <f t="shared" si="11"/>
        <v>5.4240522762152403E-3</v>
      </c>
      <c r="M59" s="73">
        <f t="shared" si="12"/>
        <v>93789.15824273412</v>
      </c>
      <c r="N59" s="73">
        <f t="shared" si="5"/>
        <v>508.71729725081241</v>
      </c>
      <c r="O59" s="73">
        <f t="shared" si="6"/>
        <v>23529.688412288302</v>
      </c>
      <c r="P59" s="73">
        <f t="shared" si="7"/>
        <v>467377.55657915695</v>
      </c>
      <c r="Q59" s="73">
        <f t="shared" si="10"/>
        <v>93534.799594108714</v>
      </c>
      <c r="R59" s="73">
        <f>SUM(Q59:$Q$103)</f>
        <v>2604474.6554347053</v>
      </c>
      <c r="S59" s="73">
        <f t="shared" si="8"/>
        <v>27.76946402156749</v>
      </c>
    </row>
    <row r="60" spans="1:31" x14ac:dyDescent="0.3">
      <c r="A60" s="77">
        <v>57</v>
      </c>
      <c r="B60" s="68">
        <v>46014</v>
      </c>
      <c r="C60" s="68">
        <v>44455</v>
      </c>
      <c r="D60" s="68">
        <v>90469</v>
      </c>
      <c r="E60" s="139">
        <v>8.1316778902750901E-3</v>
      </c>
      <c r="F60" s="208">
        <v>3.5306194804964764E-3</v>
      </c>
      <c r="G60" s="75">
        <f t="shared" si="0"/>
        <v>156.95368900547086</v>
      </c>
      <c r="H60" s="75">
        <f t="shared" si="1"/>
        <v>374.17102644311802</v>
      </c>
      <c r="I60" s="75">
        <f t="shared" si="2"/>
        <v>531.12471544858886</v>
      </c>
      <c r="J60" s="73">
        <f t="shared" si="3"/>
        <v>5.8707923758258502E-3</v>
      </c>
      <c r="K60" s="73">
        <f t="shared" si="4"/>
        <v>5.853592948814379E-3</v>
      </c>
      <c r="L60" s="73">
        <f t="shared" si="11"/>
        <v>5.8655567676747771E-3</v>
      </c>
      <c r="M60" s="73">
        <f t="shared" si="12"/>
        <v>93280.440945483308</v>
      </c>
      <c r="N60" s="73">
        <f t="shared" si="5"/>
        <v>547.14172167946526</v>
      </c>
      <c r="O60" s="73">
        <f t="shared" si="6"/>
        <v>22831.280148582438</v>
      </c>
      <c r="P60" s="73">
        <f t="shared" si="7"/>
        <v>443847.86816686863</v>
      </c>
      <c r="Q60" s="73">
        <f t="shared" si="10"/>
        <v>93006.870084643568</v>
      </c>
      <c r="R60" s="73">
        <f>SUM(Q60:$Q$103)</f>
        <v>2510939.8558405968</v>
      </c>
      <c r="S60" s="73">
        <f t="shared" si="8"/>
        <v>26.918181672276688</v>
      </c>
    </row>
    <row r="61" spans="1:31" x14ac:dyDescent="0.3">
      <c r="A61" s="77">
        <v>58</v>
      </c>
      <c r="B61" s="68">
        <v>45536</v>
      </c>
      <c r="C61" s="68">
        <v>43834</v>
      </c>
      <c r="D61" s="68">
        <v>89370</v>
      </c>
      <c r="E61" s="139">
        <v>8.8283271667729327E-3</v>
      </c>
      <c r="F61" s="208">
        <v>3.8445358067315384E-3</v>
      </c>
      <c r="G61" s="75">
        <f t="shared" si="0"/>
        <v>168.52138255227027</v>
      </c>
      <c r="H61" s="75">
        <f t="shared" si="1"/>
        <v>402.00670586617224</v>
      </c>
      <c r="I61" s="75">
        <f t="shared" si="2"/>
        <v>570.52808841844251</v>
      </c>
      <c r="J61" s="73">
        <f t="shared" si="3"/>
        <v>6.3838881998259205E-3</v>
      </c>
      <c r="K61" s="73">
        <f t="shared" si="4"/>
        <v>6.3635544779634401E-3</v>
      </c>
      <c r="L61" s="73">
        <f t="shared" si="11"/>
        <v>6.358024650893049E-3</v>
      </c>
      <c r="M61" s="73">
        <f t="shared" si="12"/>
        <v>92733.299223803842</v>
      </c>
      <c r="N61" s="73">
        <f t="shared" si="5"/>
        <v>589.60060242358304</v>
      </c>
      <c r="O61" s="73">
        <f t="shared" si="6"/>
        <v>22143.767784187552</v>
      </c>
      <c r="P61" s="73">
        <f t="shared" si="7"/>
        <v>421016.58801828622</v>
      </c>
      <c r="Q61" s="73">
        <f t="shared" si="10"/>
        <v>92438.498922592058</v>
      </c>
      <c r="R61" s="73">
        <f>SUM(Q61:$Q$103)</f>
        <v>2417932.9857559539</v>
      </c>
      <c r="S61" s="73">
        <f t="shared" si="8"/>
        <v>26.074053290398744</v>
      </c>
      <c r="T61" s="73"/>
      <c r="U61" s="73"/>
      <c r="V61" s="73"/>
      <c r="W61" s="73"/>
      <c r="X61" s="73"/>
      <c r="Y61" s="73" t="s">
        <v>22</v>
      </c>
      <c r="Z61" s="73"/>
      <c r="AA61" s="73"/>
      <c r="AB61" s="73"/>
      <c r="AC61" s="73"/>
      <c r="AD61" s="73"/>
      <c r="AE61" s="85"/>
    </row>
    <row r="62" spans="1:31" x14ac:dyDescent="0.3">
      <c r="A62" s="77">
        <v>59</v>
      </c>
      <c r="B62" s="68">
        <v>44762</v>
      </c>
      <c r="C62" s="68">
        <v>43401</v>
      </c>
      <c r="D62" s="68">
        <v>88163</v>
      </c>
      <c r="E62" s="139">
        <v>9.6282368834051165E-3</v>
      </c>
      <c r="F62" s="208">
        <v>4.1789603506205905E-3</v>
      </c>
      <c r="G62" s="75">
        <f t="shared" si="0"/>
        <v>181.37105817728425</v>
      </c>
      <c r="H62" s="75">
        <f t="shared" si="1"/>
        <v>430.97913937497981</v>
      </c>
      <c r="I62" s="75">
        <f t="shared" si="2"/>
        <v>612.35019755226404</v>
      </c>
      <c r="J62" s="73">
        <f t="shared" si="3"/>
        <v>6.9456597161197328E-3</v>
      </c>
      <c r="K62" s="73">
        <f t="shared" si="4"/>
        <v>6.9215943704749039E-3</v>
      </c>
      <c r="L62" s="73">
        <f t="shared" si="11"/>
        <v>6.9168057802269879E-3</v>
      </c>
      <c r="M62" s="73">
        <f t="shared" si="12"/>
        <v>92143.698621380259</v>
      </c>
      <c r="N62" s="73">
        <f t="shared" si="5"/>
        <v>637.3400672358548</v>
      </c>
      <c r="O62" s="73">
        <f t="shared" si="6"/>
        <v>21466.31918317272</v>
      </c>
      <c r="P62" s="73">
        <f t="shared" si="7"/>
        <v>398872.82023409876</v>
      </c>
      <c r="Q62" s="73">
        <f t="shared" si="10"/>
        <v>91825.028587762325</v>
      </c>
      <c r="R62" s="73">
        <f>SUM(Q62:$Q$103)</f>
        <v>2325494.486833361</v>
      </c>
      <c r="S62" s="73">
        <f t="shared" si="8"/>
        <v>25.237694184480809</v>
      </c>
      <c r="T62" s="73" t="s">
        <v>23</v>
      </c>
      <c r="U62" s="73" t="s">
        <v>24</v>
      </c>
      <c r="V62" s="73" t="s">
        <v>25</v>
      </c>
      <c r="W62" s="73" t="s">
        <v>26</v>
      </c>
      <c r="X62" s="73" t="s">
        <v>27</v>
      </c>
      <c r="Y62" s="73" t="s">
        <v>28</v>
      </c>
      <c r="Z62" s="73" t="s">
        <v>29</v>
      </c>
      <c r="AA62" s="73" t="s">
        <v>30</v>
      </c>
      <c r="AB62" s="73" t="s">
        <v>31</v>
      </c>
      <c r="AC62" s="73" t="s">
        <v>32</v>
      </c>
      <c r="AD62" s="73" t="s">
        <v>33</v>
      </c>
      <c r="AE62" s="85" t="s">
        <v>34</v>
      </c>
    </row>
    <row r="63" spans="1:31" x14ac:dyDescent="0.3">
      <c r="A63" s="77">
        <v>60</v>
      </c>
      <c r="B63" s="68">
        <v>42811</v>
      </c>
      <c r="C63" s="68">
        <v>42687</v>
      </c>
      <c r="D63" s="68">
        <v>85498</v>
      </c>
      <c r="E63" s="139">
        <v>1.0521025085795357E-2</v>
      </c>
      <c r="F63" s="208">
        <v>4.5247340892480828E-3</v>
      </c>
      <c r="G63" s="75">
        <f t="shared" si="0"/>
        <v>193.14732406773291</v>
      </c>
      <c r="H63" s="75">
        <f t="shared" si="1"/>
        <v>450.415604947985</v>
      </c>
      <c r="I63" s="75">
        <f t="shared" si="2"/>
        <v>643.56292901571794</v>
      </c>
      <c r="J63" s="73">
        <f t="shared" si="3"/>
        <v>7.5272278768593178E-3</v>
      </c>
      <c r="K63" s="73">
        <f t="shared" si="4"/>
        <v>7.4989692446119083E-3</v>
      </c>
      <c r="L63" s="73">
        <f t="shared" si="11"/>
        <v>7.5115214618279701E-3</v>
      </c>
      <c r="M63" s="73">
        <f t="shared" si="12"/>
        <v>91506.358554144404</v>
      </c>
      <c r="N63" s="73">
        <f t="shared" si="5"/>
        <v>687.35197617318772</v>
      </c>
      <c r="O63" s="73">
        <f t="shared" si="6"/>
        <v>20797.893485430592</v>
      </c>
      <c r="P63" s="73">
        <f t="shared" si="7"/>
        <v>377406.50105092599</v>
      </c>
      <c r="Q63" s="73">
        <f t="shared" si="10"/>
        <v>91162.682566057803</v>
      </c>
      <c r="R63" s="73">
        <f>SUM(Q63:$Q$103)</f>
        <v>2233669.4582455992</v>
      </c>
      <c r="S63" s="73">
        <f t="shared" si="8"/>
        <v>24.40999175946811</v>
      </c>
      <c r="T63" s="73"/>
      <c r="U63" s="73">
        <f>MIN(U79:U88)</f>
        <v>2.5974644379909151E-3</v>
      </c>
      <c r="V63" s="73"/>
      <c r="W63" s="73">
        <f>1-K63</f>
        <v>0.99250103075538809</v>
      </c>
      <c r="X63" s="73">
        <f>LN(W63)</f>
        <v>-7.527227876859232E-3</v>
      </c>
      <c r="Y63" s="73">
        <f>SUM(X63:X70)</f>
        <v>-7.9820168167186525E-2</v>
      </c>
      <c r="Z63" s="73">
        <f>SUM(X71:X78)</f>
        <v>-0.15636728670345243</v>
      </c>
      <c r="AA63" s="73">
        <f>SUM(X79:X86)</f>
        <v>-0.36550874128365723</v>
      </c>
      <c r="AB63" s="73">
        <f>(AA63-Z63)/(Z63-Y63)</f>
        <v>2.732192387896605</v>
      </c>
      <c r="AC63" s="73">
        <f>(Y63-(Z63-Y63)/(AB63-1))/8</f>
        <v>-4.4536601126696981E-3</v>
      </c>
      <c r="AD63" s="73">
        <f>AB63^(1/8)</f>
        <v>1.1338716833882343</v>
      </c>
      <c r="AE63" s="85">
        <f>(AD63-1)*(Z63-Y63)/(AD63^60*(AB63-1)^2)</f>
        <v>-1.8179868708640399E-6</v>
      </c>
    </row>
    <row r="64" spans="1:31" x14ac:dyDescent="0.3">
      <c r="A64" s="77">
        <v>61</v>
      </c>
      <c r="B64" s="68">
        <v>42360</v>
      </c>
      <c r="C64" s="68">
        <v>42252</v>
      </c>
      <c r="D64" s="68">
        <v>84612</v>
      </c>
      <c r="E64" s="139">
        <v>1.1485551287493916E-2</v>
      </c>
      <c r="F64" s="208">
        <v>4.8759401593471783E-3</v>
      </c>
      <c r="G64" s="75">
        <f t="shared" si="0"/>
        <v>206.01822361273699</v>
      </c>
      <c r="H64" s="75">
        <f t="shared" si="1"/>
        <v>486.52795253824229</v>
      </c>
      <c r="I64" s="75">
        <f t="shared" si="2"/>
        <v>692.54617615097925</v>
      </c>
      <c r="J64" s="73">
        <f t="shared" si="3"/>
        <v>8.1849640257998773E-3</v>
      </c>
      <c r="K64" s="73">
        <f t="shared" si="4"/>
        <v>8.1515584111311323E-3</v>
      </c>
      <c r="L64" s="73">
        <f t="shared" si="11"/>
        <v>8.1339679144236884E-3</v>
      </c>
      <c r="M64" s="73">
        <f t="shared" si="12"/>
        <v>90819.006577971217</v>
      </c>
      <c r="N64" s="73">
        <f t="shared" si="5"/>
        <v>738.71888552505698</v>
      </c>
      <c r="O64" s="73">
        <f t="shared" si="6"/>
        <v>20138.214304540455</v>
      </c>
      <c r="P64" s="73">
        <f t="shared" si="7"/>
        <v>356608.60756549536</v>
      </c>
      <c r="Q64" s="73">
        <f t="shared" si="10"/>
        <v>90449.647135208681</v>
      </c>
      <c r="R64" s="73">
        <f>SUM(Q64:$Q$103)</f>
        <v>2142506.7756795404</v>
      </c>
      <c r="S64" s="73">
        <f t="shared" si="8"/>
        <v>23.590951458383607</v>
      </c>
      <c r="T64" s="73"/>
      <c r="U64" s="73"/>
      <c r="V64" s="73"/>
      <c r="W64" s="73">
        <f t="shared" ref="W64:W103" si="13">1-K64</f>
        <v>0.99184844158886887</v>
      </c>
      <c r="X64" s="73">
        <f t="shared" ref="X64:X80" si="14">LN(W64)</f>
        <v>-8.1849640257997992E-3</v>
      </c>
      <c r="Y64" s="73"/>
      <c r="Z64" s="73"/>
      <c r="AA64" s="73"/>
      <c r="AB64" s="73"/>
      <c r="AC64" s="73"/>
      <c r="AD64" s="73"/>
      <c r="AE64" s="85"/>
    </row>
    <row r="65" spans="1:31" x14ac:dyDescent="0.3">
      <c r="A65" s="77">
        <v>62</v>
      </c>
      <c r="B65" s="68">
        <v>39168</v>
      </c>
      <c r="C65" s="68">
        <v>40170</v>
      </c>
      <c r="D65" s="68">
        <v>79338</v>
      </c>
      <c r="E65" s="139">
        <v>1.2498750567529093E-2</v>
      </c>
      <c r="F65" s="208">
        <v>5.2335076679620729E-3</v>
      </c>
      <c r="G65" s="75">
        <f t="shared" si="0"/>
        <v>210.23000302203647</v>
      </c>
      <c r="H65" s="75">
        <f t="shared" si="1"/>
        <v>489.5510622289795</v>
      </c>
      <c r="I65" s="75">
        <f t="shared" si="2"/>
        <v>699.781065251016</v>
      </c>
      <c r="J65" s="73">
        <f t="shared" si="3"/>
        <v>8.8202508917670733E-3</v>
      </c>
      <c r="K65" s="73">
        <f t="shared" si="4"/>
        <v>8.7814665917204104E-3</v>
      </c>
      <c r="L65" s="73">
        <f t="shared" si="11"/>
        <v>8.7829505353695814E-3</v>
      </c>
      <c r="M65" s="73">
        <f t="shared" si="12"/>
        <v>90080.28769244616</v>
      </c>
      <c r="N65" s="73">
        <f t="shared" si="5"/>
        <v>791.17071101462352</v>
      </c>
      <c r="O65" s="73">
        <f t="shared" si="6"/>
        <v>19487.229966374183</v>
      </c>
      <c r="P65" s="73">
        <f t="shared" si="7"/>
        <v>336470.39326095494</v>
      </c>
      <c r="Q65" s="73">
        <f t="shared" si="10"/>
        <v>89684.702336938848</v>
      </c>
      <c r="R65" s="73">
        <f>SUM(Q65:$Q$103)</f>
        <v>2052057.1285443315</v>
      </c>
      <c r="S65" s="73">
        <f t="shared" si="8"/>
        <v>22.780312775537578</v>
      </c>
      <c r="T65" s="73"/>
      <c r="U65" s="73"/>
      <c r="V65" s="73"/>
      <c r="W65" s="73">
        <f t="shared" si="13"/>
        <v>0.99121853340827959</v>
      </c>
      <c r="X65" s="73">
        <f t="shared" si="14"/>
        <v>-8.8202508917671375E-3</v>
      </c>
      <c r="Y65" s="73"/>
      <c r="Z65" s="73"/>
      <c r="AA65" s="73"/>
      <c r="AB65" s="73"/>
      <c r="AC65" s="73"/>
      <c r="AD65" s="73"/>
      <c r="AE65" s="85"/>
    </row>
    <row r="66" spans="1:31" x14ac:dyDescent="0.3">
      <c r="A66" s="77">
        <v>63</v>
      </c>
      <c r="B66" s="68">
        <v>36356</v>
      </c>
      <c r="C66" s="68">
        <v>37710</v>
      </c>
      <c r="D66" s="68">
        <v>74066</v>
      </c>
      <c r="E66" s="139">
        <v>1.3545828444464935E-2</v>
      </c>
      <c r="F66" s="208">
        <v>5.6069672109415316E-3</v>
      </c>
      <c r="G66" s="75">
        <f t="shared" si="0"/>
        <v>211.43873352460517</v>
      </c>
      <c r="H66" s="75">
        <f t="shared" si="1"/>
        <v>492.47213892696715</v>
      </c>
      <c r="I66" s="75">
        <f t="shared" si="2"/>
        <v>703.91087245157235</v>
      </c>
      <c r="J66" s="73">
        <f t="shared" si="3"/>
        <v>9.5038326958600747E-3</v>
      </c>
      <c r="K66" s="73">
        <f t="shared" si="4"/>
        <v>9.4588140074775007E-3</v>
      </c>
      <c r="L66" s="73">
        <f t="shared" si="11"/>
        <v>9.460763942704363E-3</v>
      </c>
      <c r="M66" s="73">
        <f t="shared" si="12"/>
        <v>89289.116981431536</v>
      </c>
      <c r="N66" s="73">
        <f t="shared" si="5"/>
        <v>844.74325841384416</v>
      </c>
      <c r="O66" s="73">
        <f t="shared" si="6"/>
        <v>18844.950819032339</v>
      </c>
      <c r="P66" s="73">
        <f t="shared" si="7"/>
        <v>316983.16329458077</v>
      </c>
      <c r="Q66" s="73">
        <f t="shared" si="10"/>
        <v>88866.745352224621</v>
      </c>
      <c r="R66" s="73">
        <f>SUM(Q66:$Q$103)</f>
        <v>1962372.4262073929</v>
      </c>
      <c r="S66" s="73">
        <f t="shared" si="8"/>
        <v>21.977733597874931</v>
      </c>
      <c r="T66" s="73"/>
      <c r="U66" s="73"/>
      <c r="V66" s="73"/>
      <c r="W66" s="73">
        <f t="shared" si="13"/>
        <v>0.9905411859925225</v>
      </c>
      <c r="X66" s="73">
        <f t="shared" si="14"/>
        <v>-9.5038326958599446E-3</v>
      </c>
      <c r="Y66" s="73"/>
      <c r="Z66" s="73"/>
      <c r="AA66" s="73"/>
      <c r="AB66" s="73"/>
      <c r="AC66" s="73"/>
      <c r="AD66" s="73"/>
      <c r="AE66" s="85"/>
    </row>
    <row r="67" spans="1:31" x14ac:dyDescent="0.3">
      <c r="A67" s="77">
        <v>64</v>
      </c>
      <c r="B67" s="68">
        <v>33767</v>
      </c>
      <c r="C67" s="68">
        <v>35317</v>
      </c>
      <c r="D67" s="68">
        <v>69084</v>
      </c>
      <c r="E67" s="139">
        <v>1.4627816700759943E-2</v>
      </c>
      <c r="F67" s="208">
        <v>6.0139418467670186E-3</v>
      </c>
      <c r="G67" s="75">
        <f t="shared" si="0"/>
        <v>212.3943842022708</v>
      </c>
      <c r="H67" s="75">
        <f t="shared" si="1"/>
        <v>493.937486534561</v>
      </c>
      <c r="I67" s="75">
        <f t="shared" si="2"/>
        <v>706.33187073683177</v>
      </c>
      <c r="J67" s="73">
        <f t="shared" si="3"/>
        <v>1.0224246869562153E-2</v>
      </c>
      <c r="K67" s="73">
        <f t="shared" si="4"/>
        <v>1.0172156935472354E-2</v>
      </c>
      <c r="L67" s="73">
        <f t="shared" si="11"/>
        <v>1.0167015215037283E-2</v>
      </c>
      <c r="M67" s="73">
        <f t="shared" si="12"/>
        <v>88444.373723017692</v>
      </c>
      <c r="N67" s="73">
        <f t="shared" si="5"/>
        <v>899.21529332635691</v>
      </c>
      <c r="O67" s="73">
        <f t="shared" si="6"/>
        <v>18211.378719825949</v>
      </c>
      <c r="P67" s="73">
        <f t="shared" si="7"/>
        <v>298138.21247554838</v>
      </c>
      <c r="Q67" s="73">
        <f t="shared" si="10"/>
        <v>87994.766076354514</v>
      </c>
      <c r="R67" s="73">
        <f>SUM(Q67:$Q$103)</f>
        <v>1873505.6808551685</v>
      </c>
      <c r="S67" s="73">
        <f t="shared" si="8"/>
        <v>21.182870113620215</v>
      </c>
      <c r="T67" s="73"/>
      <c r="U67" s="73"/>
      <c r="V67" s="73"/>
      <c r="W67" s="73">
        <f t="shared" si="13"/>
        <v>0.98982784306452765</v>
      </c>
      <c r="X67" s="73">
        <f t="shared" si="14"/>
        <v>-1.0224246869562095E-2</v>
      </c>
      <c r="Y67" s="73"/>
      <c r="Z67" s="73"/>
      <c r="AA67" s="73"/>
      <c r="AB67" s="73"/>
      <c r="AC67" s="73"/>
      <c r="AD67" s="73"/>
      <c r="AE67" s="85"/>
    </row>
    <row r="68" spans="1:31" x14ac:dyDescent="0.3">
      <c r="A68" s="77">
        <v>65</v>
      </c>
      <c r="B68" s="68">
        <v>32172</v>
      </c>
      <c r="C68" s="68">
        <v>34028</v>
      </c>
      <c r="D68" s="68">
        <v>66200</v>
      </c>
      <c r="E68" s="139">
        <v>1.5763448269927465E-2</v>
      </c>
      <c r="F68" s="208">
        <v>6.4779618522403139E-3</v>
      </c>
      <c r="G68" s="75">
        <f t="shared" ref="G68:G103" si="15">C68*F68</f>
        <v>220.4320859080334</v>
      </c>
      <c r="H68" s="75">
        <f t="shared" ref="H68:H103" si="16">B68*E68</f>
        <v>507.14165774010638</v>
      </c>
      <c r="I68" s="75">
        <f t="shared" ref="I68:I103" si="17">G68+H68</f>
        <v>727.57374364813973</v>
      </c>
      <c r="J68" s="73">
        <f t="shared" ref="J68:J103" si="18">I68/D68</f>
        <v>1.0990539934261929E-2</v>
      </c>
      <c r="K68" s="73">
        <f t="shared" ref="K68:K103" si="19">1-($W$3^((-1)*J68))</f>
        <v>1.0930364605118204E-2</v>
      </c>
      <c r="L68" s="73">
        <f t="shared" si="11"/>
        <v>1.0921582681229251E-2</v>
      </c>
      <c r="M68" s="73">
        <f t="shared" si="12"/>
        <v>87545.158429691335</v>
      </c>
      <c r="N68" s="73">
        <f t="shared" ref="N68:N103" si="20">M68-M69</f>
        <v>956.13168613117887</v>
      </c>
      <c r="O68" s="73">
        <f t="shared" ref="O68:O103" si="21">M68*$W$4^A68</f>
        <v>17586.559371019193</v>
      </c>
      <c r="P68" s="73">
        <f t="shared" ref="P68:P103" si="22">SUM(O68:O168)</f>
        <v>279926.83375572244</v>
      </c>
      <c r="Q68" s="73">
        <f t="shared" si="10"/>
        <v>87067.092586625746</v>
      </c>
      <c r="R68" s="73">
        <f>SUM(Q68:$Q$103)</f>
        <v>1785510.9147788137</v>
      </c>
      <c r="S68" s="73">
        <f t="shared" ref="S68:S103" si="23">R68/M68</f>
        <v>20.395313079623712</v>
      </c>
      <c r="T68" s="73"/>
      <c r="U68" s="73"/>
      <c r="V68" s="73"/>
      <c r="W68" s="73">
        <f t="shared" si="13"/>
        <v>0.9890696353948818</v>
      </c>
      <c r="X68" s="73">
        <f t="shared" si="14"/>
        <v>-1.099053993426201E-2</v>
      </c>
      <c r="Y68" s="73"/>
      <c r="Z68" s="73"/>
      <c r="AA68" s="73"/>
      <c r="AB68" s="73"/>
      <c r="AC68" s="73"/>
      <c r="AD68" s="73"/>
      <c r="AE68" s="85"/>
    </row>
    <row r="69" spans="1:31" x14ac:dyDescent="0.3">
      <c r="A69" s="77">
        <v>66</v>
      </c>
      <c r="B69" s="68">
        <v>30964</v>
      </c>
      <c r="C69" s="68">
        <v>33328</v>
      </c>
      <c r="D69" s="68">
        <v>64292</v>
      </c>
      <c r="E69" s="139">
        <v>1.6985009782516654E-2</v>
      </c>
      <c r="F69" s="208">
        <v>7.0256365072891387E-3</v>
      </c>
      <c r="G69" s="75">
        <f t="shared" si="15"/>
        <v>234.15041351493241</v>
      </c>
      <c r="H69" s="75">
        <f t="shared" si="16"/>
        <v>525.92384290584573</v>
      </c>
      <c r="I69" s="75">
        <f t="shared" si="17"/>
        <v>760.07425642077817</v>
      </c>
      <c r="J69" s="73">
        <f t="shared" si="18"/>
        <v>1.1822221371566886E-2</v>
      </c>
      <c r="K69" s="73">
        <f t="shared" si="19"/>
        <v>1.1752613489115826E-2</v>
      </c>
      <c r="L69" s="73">
        <f t="shared" si="11"/>
        <v>1.1753862872753271E-2</v>
      </c>
      <c r="M69" s="73">
        <f t="shared" si="12"/>
        <v>86589.026743560156</v>
      </c>
      <c r="N69" s="73">
        <f t="shared" si="20"/>
        <v>1017.7555466289778</v>
      </c>
      <c r="O69" s="73">
        <f t="shared" si="21"/>
        <v>16970.23054514172</v>
      </c>
      <c r="P69" s="73">
        <f t="shared" si="22"/>
        <v>262340.27438470331</v>
      </c>
      <c r="Q69" s="73">
        <f t="shared" ref="Q69:Q102" si="24">AVERAGEA(M69:M70)</f>
        <v>86080.148970245675</v>
      </c>
      <c r="R69" s="73">
        <f>SUM(Q69:$Q$103)</f>
        <v>1698443.8221921879</v>
      </c>
      <c r="S69" s="73">
        <f t="shared" si="23"/>
        <v>19.61500072315463</v>
      </c>
      <c r="T69" s="73"/>
      <c r="U69" s="73"/>
      <c r="V69" s="73"/>
      <c r="W69" s="73">
        <f t="shared" si="13"/>
        <v>0.98824738651088417</v>
      </c>
      <c r="X69" s="73">
        <f t="shared" si="14"/>
        <v>-1.1822221371566901E-2</v>
      </c>
      <c r="Y69" s="73"/>
      <c r="Z69" s="73"/>
      <c r="AA69" s="73"/>
      <c r="AB69" s="73"/>
      <c r="AC69" s="73"/>
      <c r="AD69" s="73"/>
      <c r="AE69" s="85"/>
    </row>
    <row r="70" spans="1:31" x14ac:dyDescent="0.3">
      <c r="A70" s="77">
        <v>67</v>
      </c>
      <c r="B70" s="68">
        <v>28726</v>
      </c>
      <c r="C70" s="68">
        <v>31680</v>
      </c>
      <c r="D70" s="68">
        <v>60406</v>
      </c>
      <c r="E70" s="139">
        <v>1.8330396268161152E-2</v>
      </c>
      <c r="F70" s="208">
        <v>7.6840070075435089E-3</v>
      </c>
      <c r="G70" s="75">
        <f t="shared" si="15"/>
        <v>243.42934199897837</v>
      </c>
      <c r="H70" s="75">
        <f t="shared" si="16"/>
        <v>526.55896319919725</v>
      </c>
      <c r="I70" s="75">
        <f t="shared" si="17"/>
        <v>769.98830519817557</v>
      </c>
      <c r="J70" s="73">
        <f t="shared" si="18"/>
        <v>1.2746884501509379E-2</v>
      </c>
      <c r="K70" s="73">
        <f t="shared" si="19"/>
        <v>1.2665987064172102E-2</v>
      </c>
      <c r="L70" s="73">
        <f t="shared" si="11"/>
        <v>1.2681426741576811E-2</v>
      </c>
      <c r="M70" s="73">
        <f t="shared" si="12"/>
        <v>85571.271196931179</v>
      </c>
      <c r="N70" s="73">
        <f t="shared" si="20"/>
        <v>1085.1658068674878</v>
      </c>
      <c r="O70" s="73">
        <f t="shared" si="21"/>
        <v>16361.721738922066</v>
      </c>
      <c r="P70" s="73">
        <f t="shared" si="22"/>
        <v>245370.04383956161</v>
      </c>
      <c r="Q70" s="73">
        <f t="shared" si="24"/>
        <v>85028.688293497427</v>
      </c>
      <c r="R70" s="73">
        <f>SUM(Q70:$Q$103)</f>
        <v>1612363.6732219423</v>
      </c>
      <c r="S70" s="73">
        <f t="shared" si="23"/>
        <v>18.842348029530804</v>
      </c>
      <c r="T70" s="73"/>
      <c r="U70" s="73"/>
      <c r="V70" s="73"/>
      <c r="W70" s="73">
        <f t="shared" si="13"/>
        <v>0.9873340129358279</v>
      </c>
      <c r="X70" s="73">
        <f t="shared" si="14"/>
        <v>-1.2746884501509398E-2</v>
      </c>
      <c r="Y70" s="73"/>
      <c r="Z70" s="73"/>
      <c r="AA70" s="73"/>
      <c r="AB70" s="73"/>
      <c r="AC70" s="73"/>
      <c r="AD70" s="73"/>
      <c r="AE70" s="85"/>
    </row>
    <row r="71" spans="1:31" x14ac:dyDescent="0.3">
      <c r="A71" s="77">
        <v>68</v>
      </c>
      <c r="B71" s="68">
        <v>28385</v>
      </c>
      <c r="C71" s="68">
        <v>31566</v>
      </c>
      <c r="D71" s="68">
        <v>59951</v>
      </c>
      <c r="E71" s="139">
        <v>1.9834610588689346E-2</v>
      </c>
      <c r="F71" s="208">
        <v>8.4784406162358994E-3</v>
      </c>
      <c r="G71" s="75">
        <f t="shared" si="15"/>
        <v>267.63045649210238</v>
      </c>
      <c r="H71" s="75">
        <f t="shared" si="16"/>
        <v>563.00542155994708</v>
      </c>
      <c r="I71" s="75">
        <f t="shared" si="17"/>
        <v>830.63587805204952</v>
      </c>
      <c r="J71" s="73">
        <f t="shared" si="18"/>
        <v>1.3855246418776159E-2</v>
      </c>
      <c r="K71" s="73">
        <f t="shared" si="19"/>
        <v>1.3759704254525107E-2</v>
      </c>
      <c r="L71" s="73">
        <f t="shared" si="11"/>
        <v>1.3739496486114246E-2</v>
      </c>
      <c r="M71" s="73">
        <f t="shared" si="12"/>
        <v>84486.105390063691</v>
      </c>
      <c r="N71" s="73">
        <f t="shared" si="20"/>
        <v>1160.7965481322608</v>
      </c>
      <c r="O71" s="73">
        <f t="shared" si="21"/>
        <v>15760.226110559865</v>
      </c>
      <c r="P71" s="73">
        <f t="shared" si="22"/>
        <v>229008.32210063955</v>
      </c>
      <c r="Q71" s="73">
        <f t="shared" si="24"/>
        <v>83905.70711599756</v>
      </c>
      <c r="R71" s="73">
        <f>SUM(Q71:$Q$103)</f>
        <v>1527334.984928445</v>
      </c>
      <c r="S71" s="73">
        <f t="shared" si="23"/>
        <v>18.077942850802458</v>
      </c>
      <c r="T71" s="73"/>
      <c r="U71" s="73"/>
      <c r="V71" s="73"/>
      <c r="W71" s="73">
        <f t="shared" si="13"/>
        <v>0.98624029574547489</v>
      </c>
      <c r="X71" s="73">
        <f t="shared" si="14"/>
        <v>-1.3855246418776158E-2</v>
      </c>
      <c r="Y71" s="73"/>
      <c r="Z71" s="73"/>
      <c r="AA71" s="73"/>
      <c r="AB71" s="73"/>
      <c r="AC71" s="73"/>
      <c r="AD71" s="73"/>
      <c r="AE71" s="85"/>
    </row>
    <row r="72" spans="1:31" x14ac:dyDescent="0.3">
      <c r="A72" s="77">
        <v>69</v>
      </c>
      <c r="B72" s="68">
        <v>28473</v>
      </c>
      <c r="C72" s="68">
        <v>32701</v>
      </c>
      <c r="D72" s="68">
        <v>61174</v>
      </c>
      <c r="E72" s="139">
        <v>2.1523519634790815E-2</v>
      </c>
      <c r="F72" s="208">
        <v>9.4311301871269192E-3</v>
      </c>
      <c r="G72" s="75">
        <f t="shared" si="15"/>
        <v>308.40738824923739</v>
      </c>
      <c r="H72" s="75">
        <f t="shared" si="16"/>
        <v>612.83917456139886</v>
      </c>
      <c r="I72" s="75">
        <f t="shared" si="17"/>
        <v>921.24656281063631</v>
      </c>
      <c r="J72" s="73">
        <f t="shared" si="18"/>
        <v>1.5059446215886427E-2</v>
      </c>
      <c r="K72" s="73">
        <f t="shared" si="19"/>
        <v>1.4946619833385633E-2</v>
      </c>
      <c r="L72" s="73">
        <f t="shared" si="11"/>
        <v>1.4961252783811647E-2</v>
      </c>
      <c r="M72" s="73">
        <f t="shared" si="12"/>
        <v>83325.30884193143</v>
      </c>
      <c r="N72" s="73">
        <f t="shared" si="20"/>
        <v>1246.6510088733194</v>
      </c>
      <c r="O72" s="73">
        <f t="shared" si="21"/>
        <v>15164.574184676547</v>
      </c>
      <c r="P72" s="73">
        <f t="shared" si="22"/>
        <v>213248.09599007969</v>
      </c>
      <c r="Q72" s="73">
        <f t="shared" si="24"/>
        <v>82701.983337494778</v>
      </c>
      <c r="R72" s="73">
        <f>SUM(Q72:$Q$103)</f>
        <v>1443429.2778124474</v>
      </c>
      <c r="S72" s="73">
        <f t="shared" si="23"/>
        <v>17.322819415534848</v>
      </c>
      <c r="T72" s="73"/>
      <c r="U72" s="73"/>
      <c r="V72" s="73"/>
      <c r="W72" s="73">
        <f t="shared" si="13"/>
        <v>0.98505338016661437</v>
      </c>
      <c r="X72" s="73">
        <f t="shared" si="14"/>
        <v>-1.5059446215886478E-2</v>
      </c>
      <c r="Y72" s="73"/>
      <c r="Z72" s="73"/>
      <c r="AA72" s="73"/>
      <c r="AB72" s="73"/>
      <c r="AC72" s="73"/>
      <c r="AD72" s="73"/>
      <c r="AE72" s="85"/>
    </row>
    <row r="73" spans="1:31" x14ac:dyDescent="0.3">
      <c r="A73" s="77">
        <v>70</v>
      </c>
      <c r="B73" s="68">
        <v>28601</v>
      </c>
      <c r="C73" s="68">
        <v>33370</v>
      </c>
      <c r="D73" s="68">
        <v>61971</v>
      </c>
      <c r="E73" s="139">
        <v>2.34116821679544E-2</v>
      </c>
      <c r="F73" s="208">
        <v>1.0560276282322756E-2</v>
      </c>
      <c r="G73" s="75">
        <f t="shared" si="15"/>
        <v>352.39641954111039</v>
      </c>
      <c r="H73" s="75">
        <f t="shared" si="16"/>
        <v>669.59752168566376</v>
      </c>
      <c r="I73" s="75">
        <f t="shared" si="17"/>
        <v>1021.9939412267742</v>
      </c>
      <c r="J73" s="73">
        <f t="shared" si="18"/>
        <v>1.6491487005644158E-2</v>
      </c>
      <c r="K73" s="73">
        <f t="shared" si="19"/>
        <v>1.6356246891252035E-2</v>
      </c>
      <c r="L73" s="73">
        <f t="shared" si="11"/>
        <v>1.6369061650166754E-2</v>
      </c>
      <c r="M73" s="73">
        <f t="shared" si="12"/>
        <v>82078.657833058111</v>
      </c>
      <c r="N73" s="73">
        <f t="shared" si="20"/>
        <v>1343.5506102322688</v>
      </c>
      <c r="O73" s="73">
        <f t="shared" si="21"/>
        <v>14573.35917750316</v>
      </c>
      <c r="P73" s="73">
        <f t="shared" si="22"/>
        <v>198083.52180540314</v>
      </c>
      <c r="Q73" s="73">
        <f t="shared" si="24"/>
        <v>81406.882527941983</v>
      </c>
      <c r="R73" s="73">
        <f>SUM(Q73:$Q$103)</f>
        <v>1360727.2944749524</v>
      </c>
      <c r="S73" s="73">
        <f t="shared" si="23"/>
        <v>16.578332667702369</v>
      </c>
      <c r="T73" s="73"/>
      <c r="U73" s="73"/>
      <c r="V73" s="73"/>
      <c r="W73" s="73">
        <f t="shared" si="13"/>
        <v>0.98364375310874796</v>
      </c>
      <c r="X73" s="73">
        <f t="shared" si="14"/>
        <v>-1.64914870056442E-2</v>
      </c>
      <c r="Y73" s="73"/>
      <c r="Z73" s="73"/>
      <c r="AA73" s="73"/>
      <c r="AB73" s="73"/>
      <c r="AC73" s="73"/>
      <c r="AD73" s="73"/>
      <c r="AE73" s="85"/>
    </row>
    <row r="74" spans="1:31" x14ac:dyDescent="0.3">
      <c r="A74" s="77">
        <v>71</v>
      </c>
      <c r="B74" s="68">
        <v>28827</v>
      </c>
      <c r="C74" s="68">
        <v>34034</v>
      </c>
      <c r="D74" s="68">
        <v>62861</v>
      </c>
      <c r="E74" s="139">
        <v>2.5505023054740169E-2</v>
      </c>
      <c r="F74" s="208">
        <v>1.1880223748587012E-2</v>
      </c>
      <c r="G74" s="75">
        <f t="shared" si="15"/>
        <v>404.33153505941038</v>
      </c>
      <c r="H74" s="75">
        <f t="shared" si="16"/>
        <v>735.2332995989949</v>
      </c>
      <c r="I74" s="75">
        <f t="shared" si="17"/>
        <v>1139.5648346584053</v>
      </c>
      <c r="J74" s="73">
        <f t="shared" si="18"/>
        <v>1.8128328131248393E-2</v>
      </c>
      <c r="K74" s="73">
        <f t="shared" si="19"/>
        <v>1.7964998444745084E-2</v>
      </c>
      <c r="L74" s="73">
        <f t="shared" ref="L74:L78" si="25">((105*K74+90*(K73+K75)+45*(K72+K76)-30*(K71+K77))/315)</f>
        <v>1.796115788102854E-2</v>
      </c>
      <c r="M74" s="73">
        <f t="shared" si="12"/>
        <v>80735.107222825842</v>
      </c>
      <c r="N74" s="73">
        <f t="shared" si="20"/>
        <v>1450.096007370943</v>
      </c>
      <c r="O74" s="73">
        <f t="shared" si="21"/>
        <v>13985.177524562523</v>
      </c>
      <c r="P74" s="73">
        <f t="shared" si="22"/>
        <v>183510.16262789999</v>
      </c>
      <c r="Q74" s="73">
        <f t="shared" si="24"/>
        <v>80010.05921914037</v>
      </c>
      <c r="R74" s="73">
        <f>SUM(Q74:$Q$103)</f>
        <v>1279320.4119470103</v>
      </c>
      <c r="S74" s="73">
        <f t="shared" si="23"/>
        <v>15.845899707745906</v>
      </c>
      <c r="T74" s="73"/>
      <c r="U74" s="73"/>
      <c r="V74" s="73"/>
      <c r="W74" s="73">
        <f t="shared" si="13"/>
        <v>0.98203500155525492</v>
      </c>
      <c r="X74" s="73">
        <f t="shared" si="14"/>
        <v>-1.8128328131248334E-2</v>
      </c>
      <c r="Y74" s="73"/>
      <c r="Z74" s="73"/>
      <c r="AA74" s="73"/>
      <c r="AB74" s="73"/>
      <c r="AC74" s="73"/>
      <c r="AD74" s="73"/>
      <c r="AE74" s="85"/>
    </row>
    <row r="75" spans="1:31" x14ac:dyDescent="0.3">
      <c r="A75" s="77">
        <v>72</v>
      </c>
      <c r="B75" s="68">
        <v>27643</v>
      </c>
      <c r="C75" s="68">
        <v>33089</v>
      </c>
      <c r="D75" s="68">
        <v>60732</v>
      </c>
      <c r="E75" s="139">
        <v>2.7807985887493891E-2</v>
      </c>
      <c r="F75" s="208">
        <v>1.3402965938432959E-2</v>
      </c>
      <c r="G75" s="75">
        <f t="shared" si="15"/>
        <v>443.49073993680821</v>
      </c>
      <c r="H75" s="75">
        <f t="shared" si="16"/>
        <v>768.69615388799366</v>
      </c>
      <c r="I75" s="75">
        <f t="shared" si="17"/>
        <v>1212.1868938248019</v>
      </c>
      <c r="J75" s="73">
        <f t="shared" si="18"/>
        <v>1.9959607683343244E-2</v>
      </c>
      <c r="K75" s="73">
        <f t="shared" si="19"/>
        <v>1.9761733398418801E-2</v>
      </c>
      <c r="L75" s="73">
        <f t="shared" si="25"/>
        <v>1.973896919669646E-2</v>
      </c>
      <c r="M75" s="73">
        <f t="shared" ref="M75:M103" si="26">M74*(1-L74)</f>
        <v>79285.011215454899</v>
      </c>
      <c r="N75" s="73">
        <f t="shared" si="20"/>
        <v>1565.0043941415934</v>
      </c>
      <c r="O75" s="73">
        <f t="shared" si="21"/>
        <v>13399.012237121604</v>
      </c>
      <c r="P75" s="73">
        <f t="shared" si="22"/>
        <v>169524.98510333741</v>
      </c>
      <c r="Q75" s="73">
        <f t="shared" si="24"/>
        <v>78502.509018384095</v>
      </c>
      <c r="R75" s="73">
        <f>SUM(Q75:$Q$103)</f>
        <v>1199310.35272787</v>
      </c>
      <c r="S75" s="73">
        <f t="shared" si="23"/>
        <v>15.126571016919909</v>
      </c>
      <c r="T75" s="73"/>
      <c r="U75" s="73"/>
      <c r="V75" s="73"/>
      <c r="W75" s="73">
        <f t="shared" si="13"/>
        <v>0.9802382666015812</v>
      </c>
      <c r="X75" s="73">
        <f t="shared" si="14"/>
        <v>-1.9959607683343154E-2</v>
      </c>
      <c r="Y75" s="73"/>
      <c r="Z75" s="73"/>
      <c r="AA75" s="73"/>
      <c r="AB75" s="73"/>
      <c r="AC75" s="73"/>
      <c r="AD75" s="73"/>
      <c r="AE75" s="85"/>
    </row>
    <row r="76" spans="1:31" x14ac:dyDescent="0.3">
      <c r="A76" s="77">
        <v>73</v>
      </c>
      <c r="B76" s="68">
        <v>25651</v>
      </c>
      <c r="C76" s="68">
        <v>31482</v>
      </c>
      <c r="D76" s="68">
        <v>57133</v>
      </c>
      <c r="E76" s="139">
        <v>3.0333487107363988E-2</v>
      </c>
      <c r="F76" s="208">
        <v>1.5141332326132705E-2</v>
      </c>
      <c r="G76" s="75">
        <f t="shared" si="15"/>
        <v>476.67942429130983</v>
      </c>
      <c r="H76" s="75">
        <f t="shared" si="16"/>
        <v>778.08427779099372</v>
      </c>
      <c r="I76" s="75">
        <f t="shared" si="17"/>
        <v>1254.7637020823036</v>
      </c>
      <c r="J76" s="73">
        <f t="shared" si="18"/>
        <v>2.1962153257877298E-2</v>
      </c>
      <c r="K76" s="73">
        <f t="shared" si="19"/>
        <v>2.1722741042267124E-2</v>
      </c>
      <c r="L76" s="73">
        <f t="shared" si="25"/>
        <v>2.1710071010288105E-2</v>
      </c>
      <c r="M76" s="73">
        <f t="shared" si="26"/>
        <v>77720.006821313305</v>
      </c>
      <c r="N76" s="73">
        <f t="shared" si="20"/>
        <v>1687.3068670107896</v>
      </c>
      <c r="O76" s="73">
        <f t="shared" si="21"/>
        <v>12814.175168104297</v>
      </c>
      <c r="P76" s="73">
        <f t="shared" si="22"/>
        <v>156125.97286621583</v>
      </c>
      <c r="Q76" s="73">
        <f t="shared" si="24"/>
        <v>76876.353387807903</v>
      </c>
      <c r="R76" s="73">
        <f>SUM(Q76:$Q$103)</f>
        <v>1120807.8437094858</v>
      </c>
      <c r="S76" s="73">
        <f t="shared" si="23"/>
        <v>14.421098112952359</v>
      </c>
      <c r="T76" s="73"/>
      <c r="U76" s="73"/>
      <c r="V76" s="73"/>
      <c r="W76" s="73">
        <f t="shared" si="13"/>
        <v>0.97827725895773288</v>
      </c>
      <c r="X76" s="73">
        <f t="shared" si="14"/>
        <v>-2.19621532578772E-2</v>
      </c>
      <c r="Y76" s="73"/>
      <c r="Z76" s="73"/>
      <c r="AA76" s="73"/>
      <c r="AB76" s="73"/>
      <c r="AC76" s="73"/>
      <c r="AD76" s="73"/>
      <c r="AE76" s="85"/>
    </row>
    <row r="77" spans="1:31" x14ac:dyDescent="0.3">
      <c r="A77" s="77">
        <v>74</v>
      </c>
      <c r="B77" s="68">
        <v>25372</v>
      </c>
      <c r="C77" s="68">
        <v>32128</v>
      </c>
      <c r="D77" s="68">
        <v>57500</v>
      </c>
      <c r="E77" s="139">
        <v>3.3112924642272577E-2</v>
      </c>
      <c r="F77" s="208">
        <v>1.7113807069945825E-2</v>
      </c>
      <c r="G77" s="75">
        <f t="shared" si="15"/>
        <v>549.8323935432195</v>
      </c>
      <c r="H77" s="75">
        <f t="shared" si="16"/>
        <v>840.14112402373985</v>
      </c>
      <c r="I77" s="75">
        <f t="shared" si="17"/>
        <v>1389.9735175669593</v>
      </c>
      <c r="J77" s="73">
        <f t="shared" si="18"/>
        <v>2.4173452479425379E-2</v>
      </c>
      <c r="K77" s="73">
        <f t="shared" si="19"/>
        <v>2.388361473377465E-2</v>
      </c>
      <c r="L77" s="73">
        <f t="shared" si="25"/>
        <v>2.391190077612414E-2</v>
      </c>
      <c r="M77" s="73">
        <f t="shared" si="26"/>
        <v>76032.699954302516</v>
      </c>
      <c r="N77" s="73">
        <f t="shared" si="20"/>
        <v>1818.0863770481083</v>
      </c>
      <c r="O77" s="73">
        <f t="shared" si="21"/>
        <v>12230.222941723398</v>
      </c>
      <c r="P77" s="73">
        <f t="shared" si="22"/>
        <v>143311.79769811154</v>
      </c>
      <c r="Q77" s="73">
        <f t="shared" si="24"/>
        <v>75123.656765778462</v>
      </c>
      <c r="R77" s="73">
        <f>SUM(Q77:$Q$103)</f>
        <v>1043931.4903216782</v>
      </c>
      <c r="S77" s="73">
        <f t="shared" si="23"/>
        <v>13.730033142964885</v>
      </c>
      <c r="T77" s="73"/>
      <c r="U77" s="73"/>
      <c r="V77" s="73"/>
      <c r="W77" s="73">
        <f t="shared" si="13"/>
        <v>0.97611638526622535</v>
      </c>
      <c r="X77" s="73">
        <f t="shared" si="14"/>
        <v>-2.4173452479425241E-2</v>
      </c>
      <c r="Y77" s="73"/>
      <c r="Z77" s="73"/>
      <c r="AA77" s="73"/>
      <c r="AB77" s="73"/>
      <c r="AC77" s="73"/>
      <c r="AD77" s="73"/>
      <c r="AE77" s="85"/>
    </row>
    <row r="78" spans="1:31" x14ac:dyDescent="0.3">
      <c r="A78" s="77">
        <v>75</v>
      </c>
      <c r="B78" s="68">
        <v>24472</v>
      </c>
      <c r="C78" s="68">
        <v>31358</v>
      </c>
      <c r="D78" s="68">
        <v>55830</v>
      </c>
      <c r="E78" s="139">
        <v>3.6203312143449025E-2</v>
      </c>
      <c r="F78" s="208">
        <v>1.9350431396093271E-2</v>
      </c>
      <c r="G78" s="75">
        <f t="shared" si="15"/>
        <v>606.79082771869275</v>
      </c>
      <c r="H78" s="75">
        <f t="shared" si="16"/>
        <v>885.96745477448451</v>
      </c>
      <c r="I78" s="75">
        <f t="shared" si="17"/>
        <v>1492.7582824931774</v>
      </c>
      <c r="J78" s="73">
        <f t="shared" si="18"/>
        <v>2.6737565511251608E-2</v>
      </c>
      <c r="K78" s="73">
        <f t="shared" si="19"/>
        <v>2.6383281394343983E-2</v>
      </c>
      <c r="L78" s="73">
        <f t="shared" si="25"/>
        <v>2.6364285146800271E-2</v>
      </c>
      <c r="M78" s="73">
        <f t="shared" si="26"/>
        <v>74214.613577254408</v>
      </c>
      <c r="N78" s="73">
        <f t="shared" si="20"/>
        <v>1956.6152344103321</v>
      </c>
      <c r="O78" s="73">
        <f t="shared" si="21"/>
        <v>11646.609818801006</v>
      </c>
      <c r="P78" s="73">
        <f t="shared" si="22"/>
        <v>131081.57475638815</v>
      </c>
      <c r="Q78" s="73">
        <f t="shared" si="24"/>
        <v>73236.305960049242</v>
      </c>
      <c r="R78" s="73">
        <f>SUM(Q78:$Q$103)</f>
        <v>968807.83355589968</v>
      </c>
      <c r="S78" s="73">
        <f t="shared" si="23"/>
        <v>13.054138354401184</v>
      </c>
      <c r="T78" s="73"/>
      <c r="U78" s="73"/>
      <c r="V78" s="73"/>
      <c r="W78" s="73">
        <f t="shared" si="13"/>
        <v>0.97361671860565602</v>
      </c>
      <c r="X78" s="73">
        <f t="shared" si="14"/>
        <v>-2.6737565511251667E-2</v>
      </c>
      <c r="Y78" s="73"/>
      <c r="Z78" s="73"/>
      <c r="AA78" s="73"/>
      <c r="AB78" s="73"/>
      <c r="AC78" s="73"/>
      <c r="AD78" s="73"/>
      <c r="AE78" s="85"/>
    </row>
    <row r="79" spans="1:31" x14ac:dyDescent="0.3">
      <c r="A79" s="77">
        <v>76</v>
      </c>
      <c r="B79" s="68">
        <v>23185</v>
      </c>
      <c r="C79" s="68">
        <v>30305</v>
      </c>
      <c r="D79" s="68">
        <v>53490</v>
      </c>
      <c r="E79" s="139">
        <v>3.968954713461021E-2</v>
      </c>
      <c r="F79" s="208">
        <v>2.1898855541930547E-2</v>
      </c>
      <c r="G79" s="75">
        <f t="shared" si="15"/>
        <v>663.64481719820526</v>
      </c>
      <c r="H79" s="75">
        <f t="shared" si="16"/>
        <v>920.20215031593773</v>
      </c>
      <c r="I79" s="75">
        <f t="shared" si="17"/>
        <v>1583.846967514143</v>
      </c>
      <c r="J79" s="73">
        <f t="shared" si="18"/>
        <v>2.9610150822848066E-2</v>
      </c>
      <c r="K79" s="73">
        <f t="shared" si="19"/>
        <v>2.9176065303871734E-2</v>
      </c>
      <c r="L79">
        <f>IF(T79=1,1-V79,((105*K79+90*(K78+K80)+45*(K77+K81)-30*(K76+K82))/315))</f>
        <v>2.6578600865880819E-2</v>
      </c>
      <c r="M79" s="73">
        <f t="shared" si="26"/>
        <v>72257.998342844076</v>
      </c>
      <c r="N79" s="73">
        <f t="shared" si="20"/>
        <v>1920.5164973219362</v>
      </c>
      <c r="O79" s="73">
        <f t="shared" si="21"/>
        <v>11062.980757604499</v>
      </c>
      <c r="P79" s="73">
        <f t="shared" si="22"/>
        <v>119434.96493758714</v>
      </c>
      <c r="Q79" s="73">
        <f t="shared" si="24"/>
        <v>71297.7400941831</v>
      </c>
      <c r="R79" s="73">
        <f>SUM(Q79:$Q$103)</f>
        <v>895571.52759585052</v>
      </c>
      <c r="S79" s="73">
        <f t="shared" si="23"/>
        <v>12.394081598366634</v>
      </c>
      <c r="T79" s="73">
        <f>IF(U79=$U$63,1,0)</f>
        <v>1</v>
      </c>
      <c r="U79" s="73">
        <f>ABS(W79-V79)</f>
        <v>2.5974644379909151E-3</v>
      </c>
      <c r="V79" s="73">
        <f>$W$3^($AC$63+$AE$63*$AD$63^A78)</f>
        <v>0.97342139913411918</v>
      </c>
      <c r="W79" s="73">
        <f t="shared" si="13"/>
        <v>0.97082393469612827</v>
      </c>
      <c r="X79" s="73">
        <f t="shared" si="14"/>
        <v>-2.9610150822848125E-2</v>
      </c>
      <c r="Y79" s="73"/>
      <c r="Z79" s="73"/>
      <c r="AA79" s="73"/>
      <c r="AB79" s="73"/>
      <c r="AC79" s="73"/>
      <c r="AD79" s="73"/>
      <c r="AE79" s="85"/>
    </row>
    <row r="80" spans="1:31" x14ac:dyDescent="0.3">
      <c r="A80" s="77">
        <v>77</v>
      </c>
      <c r="B80" s="68">
        <v>22836</v>
      </c>
      <c r="C80" s="68">
        <v>31109</v>
      </c>
      <c r="D80" s="68">
        <v>53945</v>
      </c>
      <c r="E80" s="139">
        <v>4.3681362812819681E-2</v>
      </c>
      <c r="F80" s="208">
        <v>2.4829489418724409E-2</v>
      </c>
      <c r="G80" s="75">
        <f t="shared" si="15"/>
        <v>772.42058632709768</v>
      </c>
      <c r="H80" s="75">
        <f t="shared" si="16"/>
        <v>997.50760119355027</v>
      </c>
      <c r="I80" s="75">
        <f t="shared" si="17"/>
        <v>1769.928187520648</v>
      </c>
      <c r="J80" s="73">
        <f t="shared" si="18"/>
        <v>3.2809865372521049E-2</v>
      </c>
      <c r="K80" s="73">
        <f t="shared" si="19"/>
        <v>3.227746033743184E-2</v>
      </c>
      <c r="L80" s="73">
        <f t="shared" ref="L80:L103" si="27">IF(T80=1,1-V80,((105*K80+90*(K79+K81)+45*(K78+K82)-30*(K77+K83))/315))</f>
        <v>2.9504235710439253E-2</v>
      </c>
      <c r="M80" s="73">
        <f t="shared" si="26"/>
        <v>70337.481845522139</v>
      </c>
      <c r="N80" s="73">
        <f t="shared" si="20"/>
        <v>2075.2536436490336</v>
      </c>
      <c r="O80" s="73">
        <f t="shared" si="21"/>
        <v>10506.285080645081</v>
      </c>
      <c r="P80" s="73">
        <f t="shared" si="22"/>
        <v>108371.98417998265</v>
      </c>
      <c r="Q80" s="73">
        <f t="shared" si="24"/>
        <v>69299.85502369763</v>
      </c>
      <c r="R80" s="73">
        <f>SUM(Q80:$Q$103)</f>
        <v>824273.78750166728</v>
      </c>
      <c r="S80" s="73">
        <f t="shared" si="23"/>
        <v>11.718841304440907</v>
      </c>
      <c r="T80" s="73">
        <f>IF(T79=1,1,IF(U80=$U$63,1,T79))</f>
        <v>1</v>
      </c>
      <c r="U80" s="73">
        <f t="shared" ref="U80:U88" si="28">ABS(W80-V80)</f>
        <v>2.7732246269925875E-3</v>
      </c>
      <c r="V80" s="73">
        <f t="shared" ref="V80:V104" si="29">$W$3^($AC$63+$AE$63*$AD$63^A79)</f>
        <v>0.97049576428956075</v>
      </c>
      <c r="W80" s="73">
        <f t="shared" si="13"/>
        <v>0.96772253966256816</v>
      </c>
      <c r="X80" s="73">
        <f t="shared" si="14"/>
        <v>-3.2809865372520994E-2</v>
      </c>
      <c r="Y80" s="73"/>
      <c r="Z80" s="73"/>
      <c r="AA80" s="73"/>
      <c r="AB80" s="73"/>
      <c r="AC80" s="73"/>
      <c r="AD80" s="73"/>
      <c r="AE80" s="85"/>
    </row>
    <row r="81" spans="1:31" x14ac:dyDescent="0.3">
      <c r="A81" s="77">
        <v>78</v>
      </c>
      <c r="B81" s="68">
        <v>22259</v>
      </c>
      <c r="C81" s="68">
        <v>31191</v>
      </c>
      <c r="D81" s="68">
        <v>53450</v>
      </c>
      <c r="E81" s="139">
        <v>4.8305805446157347E-2</v>
      </c>
      <c r="F81" s="208">
        <v>2.8238826904704764E-2</v>
      </c>
      <c r="G81" s="75">
        <f t="shared" si="15"/>
        <v>880.79724998464633</v>
      </c>
      <c r="H81" s="75">
        <f t="shared" si="16"/>
        <v>1075.2389234260163</v>
      </c>
      <c r="I81" s="75">
        <f t="shared" si="17"/>
        <v>1956.0361734106627</v>
      </c>
      <c r="J81" s="73">
        <f t="shared" si="18"/>
        <v>3.6595625321060109E-2</v>
      </c>
      <c r="K81" s="73">
        <f t="shared" si="19"/>
        <v>3.5934099622869864E-2</v>
      </c>
      <c r="L81" s="73">
        <f t="shared" si="27"/>
        <v>3.2810894095451126E-2</v>
      </c>
      <c r="M81" s="73">
        <f t="shared" si="26"/>
        <v>68262.228201873106</v>
      </c>
      <c r="N81" s="73">
        <f t="shared" si="20"/>
        <v>2239.7447402511752</v>
      </c>
      <c r="O81" s="73">
        <f t="shared" si="21"/>
        <v>9947.6147992045444</v>
      </c>
      <c r="P81" s="73">
        <f t="shared" si="22"/>
        <v>97865.69909933758</v>
      </c>
      <c r="Q81" s="73">
        <f t="shared" si="24"/>
        <v>67142.355831747525</v>
      </c>
      <c r="R81" s="73">
        <f>SUM(Q81:$Q$103)</f>
        <v>754973.93247796979</v>
      </c>
      <c r="S81" s="73">
        <f t="shared" si="23"/>
        <v>11.059907541331231</v>
      </c>
      <c r="T81" s="73">
        <f t="shared" ref="T81:T88" si="30">IF(T80=1,1,IF(U81=$U$63,1,T80))</f>
        <v>1</v>
      </c>
      <c r="U81" s="73">
        <f t="shared" si="28"/>
        <v>3.1232055274187376E-3</v>
      </c>
      <c r="V81" s="73">
        <f t="shared" si="29"/>
        <v>0.96718910590454887</v>
      </c>
      <c r="W81" s="73">
        <f t="shared" si="13"/>
        <v>0.96406590037713014</v>
      </c>
      <c r="X81" s="73">
        <f>LN(W81)</f>
        <v>-3.6595625321060116E-2</v>
      </c>
      <c r="Y81" s="73"/>
      <c r="Z81" s="73"/>
      <c r="AA81" s="73"/>
      <c r="AB81" s="73"/>
      <c r="AC81" s="73"/>
      <c r="AD81" s="73"/>
      <c r="AE81" s="85"/>
    </row>
    <row r="82" spans="1:31" x14ac:dyDescent="0.3">
      <c r="A82" s="77">
        <v>79</v>
      </c>
      <c r="B82" s="68">
        <v>21089</v>
      </c>
      <c r="C82" s="68">
        <v>31269</v>
      </c>
      <c r="D82" s="68">
        <v>52358</v>
      </c>
      <c r="E82" s="139">
        <v>5.3696633023955283E-2</v>
      </c>
      <c r="F82" s="208">
        <v>3.225019043413678E-2</v>
      </c>
      <c r="G82" s="75">
        <f t="shared" si="15"/>
        <v>1008.431204685023</v>
      </c>
      <c r="H82" s="75">
        <f t="shared" si="16"/>
        <v>1132.408293842193</v>
      </c>
      <c r="I82" s="75">
        <f t="shared" si="17"/>
        <v>2140.8394985272162</v>
      </c>
      <c r="J82" s="73">
        <f t="shared" si="18"/>
        <v>4.0888488836991789E-2</v>
      </c>
      <c r="K82" s="73">
        <f t="shared" si="19"/>
        <v>4.0063832421796897E-2</v>
      </c>
      <c r="L82" s="73">
        <f t="shared" si="27"/>
        <v>3.6546592749402307E-2</v>
      </c>
      <c r="M82" s="73">
        <f t="shared" si="26"/>
        <v>66022.48346162193</v>
      </c>
      <c r="N82" s="73">
        <f t="shared" si="20"/>
        <v>2412.8968153760434</v>
      </c>
      <c r="O82" s="73">
        <f t="shared" si="21"/>
        <v>9386.5606473419557</v>
      </c>
      <c r="P82" s="73">
        <f t="shared" si="22"/>
        <v>87918.084300133036</v>
      </c>
      <c r="Q82" s="73">
        <f t="shared" si="24"/>
        <v>64816.035053933912</v>
      </c>
      <c r="R82" s="73">
        <f>SUM(Q82:$Q$103)</f>
        <v>687831.57664622215</v>
      </c>
      <c r="S82" s="73">
        <f t="shared" si="23"/>
        <v>10.418141526682351</v>
      </c>
      <c r="T82" s="73">
        <f t="shared" si="30"/>
        <v>1</v>
      </c>
      <c r="U82" s="73">
        <f t="shared" si="28"/>
        <v>3.5172396723945898E-3</v>
      </c>
      <c r="V82" s="73">
        <f t="shared" si="29"/>
        <v>0.96345340725059769</v>
      </c>
      <c r="W82" s="73">
        <f t="shared" si="13"/>
        <v>0.9599361675782031</v>
      </c>
      <c r="X82" s="73">
        <f t="shared" ref="X82:X103" si="31">LN(W82)</f>
        <v>-4.0888488836991643E-2</v>
      </c>
      <c r="Y82" s="84"/>
      <c r="Z82" s="84"/>
      <c r="AA82" s="73"/>
      <c r="AB82" s="73"/>
      <c r="AC82" s="73"/>
      <c r="AD82" s="73"/>
      <c r="AE82" s="85"/>
    </row>
    <row r="83" spans="1:31" x14ac:dyDescent="0.3">
      <c r="A83" s="77">
        <v>80</v>
      </c>
      <c r="B83" s="68">
        <v>19656</v>
      </c>
      <c r="C83" s="68">
        <v>29975</v>
      </c>
      <c r="D83" s="68">
        <v>49631</v>
      </c>
      <c r="E83" s="139">
        <v>5.9982002447710001E-2</v>
      </c>
      <c r="F83" s="208">
        <v>3.7011153747463416E-2</v>
      </c>
      <c r="G83" s="75">
        <f t="shared" si="15"/>
        <v>1109.4093335802158</v>
      </c>
      <c r="H83" s="75">
        <f t="shared" si="16"/>
        <v>1179.0062401121877</v>
      </c>
      <c r="I83" s="75">
        <f t="shared" si="17"/>
        <v>2288.4155736924035</v>
      </c>
      <c r="J83" s="73">
        <f t="shared" si="18"/>
        <v>4.6108592889371636E-2</v>
      </c>
      <c r="K83" s="73">
        <f t="shared" si="19"/>
        <v>4.5061742944508598E-2</v>
      </c>
      <c r="L83" s="73">
        <f t="shared" si="27"/>
        <v>4.0764943093605899E-2</v>
      </c>
      <c r="M83" s="73">
        <f t="shared" si="26"/>
        <v>63609.586646245887</v>
      </c>
      <c r="N83" s="73">
        <f t="shared" si="20"/>
        <v>2593.04117984201</v>
      </c>
      <c r="O83" s="73">
        <f t="shared" si="21"/>
        <v>8822.9403298009584</v>
      </c>
      <c r="P83" s="73">
        <f t="shared" si="22"/>
        <v>78531.523652791089</v>
      </c>
      <c r="Q83" s="73">
        <f t="shared" si="24"/>
        <v>62313.066056324882</v>
      </c>
      <c r="R83" s="73">
        <f>SUM(Q83:$Q$103)</f>
        <v>623015.54159228841</v>
      </c>
      <c r="S83" s="73">
        <f t="shared" si="23"/>
        <v>9.7943655106121899</v>
      </c>
      <c r="T83" s="73">
        <f t="shared" si="30"/>
        <v>1</v>
      </c>
      <c r="U83" s="73">
        <f t="shared" si="28"/>
        <v>4.2967998509026994E-3</v>
      </c>
      <c r="V83" s="73">
        <f t="shared" si="29"/>
        <v>0.9592350569063941</v>
      </c>
      <c r="W83" s="73">
        <f t="shared" si="13"/>
        <v>0.9549382570554914</v>
      </c>
      <c r="X83" s="73">
        <f t="shared" si="31"/>
        <v>-4.6108592889371462E-2</v>
      </c>
      <c r="Y83" s="73"/>
      <c r="Z83" s="73"/>
      <c r="AA83" s="73"/>
      <c r="AB83" s="73"/>
      <c r="AC83" s="73"/>
      <c r="AD83" s="73"/>
      <c r="AE83" s="85"/>
    </row>
    <row r="84" spans="1:31" x14ac:dyDescent="0.3">
      <c r="A84" s="77">
        <v>81</v>
      </c>
      <c r="B84" s="68">
        <v>17920</v>
      </c>
      <c r="C84" s="68">
        <v>27996</v>
      </c>
      <c r="D84" s="68">
        <v>45916</v>
      </c>
      <c r="E84" s="139">
        <v>6.7271683963618475E-2</v>
      </c>
      <c r="F84" s="208">
        <v>4.2686716872319778E-2</v>
      </c>
      <c r="G84" s="75">
        <f t="shared" si="15"/>
        <v>1195.0573255574645</v>
      </c>
      <c r="H84" s="75">
        <f t="shared" si="16"/>
        <v>1205.5085766280431</v>
      </c>
      <c r="I84" s="75">
        <f t="shared" si="17"/>
        <v>2400.5659021855076</v>
      </c>
      <c r="J84" s="73">
        <f t="shared" si="18"/>
        <v>5.2281686170082491E-2</v>
      </c>
      <c r="K84" s="73">
        <f t="shared" si="19"/>
        <v>5.0938508310050756E-2</v>
      </c>
      <c r="L84" s="73">
        <f t="shared" si="27"/>
        <v>4.5525671681820534E-2</v>
      </c>
      <c r="M84" s="73">
        <f t="shared" si="26"/>
        <v>61016.545466403877</v>
      </c>
      <c r="N84" s="73">
        <f t="shared" si="20"/>
        <v>2777.8192160623803</v>
      </c>
      <c r="O84" s="73">
        <f t="shared" si="21"/>
        <v>8256.8523603300891</v>
      </c>
      <c r="P84" s="73">
        <f t="shared" si="22"/>
        <v>69708.583322990118</v>
      </c>
      <c r="Q84" s="73">
        <f t="shared" si="24"/>
        <v>59627.635858372683</v>
      </c>
      <c r="R84" s="73">
        <f>SUM(Q84:$Q$103)</f>
        <v>560702.47553596343</v>
      </c>
      <c r="S84" s="73">
        <f t="shared" si="23"/>
        <v>9.1893513677317245</v>
      </c>
      <c r="T84" s="73">
        <f t="shared" si="30"/>
        <v>1</v>
      </c>
      <c r="U84" s="73">
        <f t="shared" si="28"/>
        <v>5.412836628230222E-3</v>
      </c>
      <c r="V84" s="73">
        <f t="shared" si="29"/>
        <v>0.95447432831817947</v>
      </c>
      <c r="W84" s="73">
        <f t="shared" si="13"/>
        <v>0.94906149168994924</v>
      </c>
      <c r="X84" s="73">
        <f t="shared" si="31"/>
        <v>-5.2281686170082463E-2</v>
      </c>
      <c r="Y84" s="73"/>
      <c r="Z84" s="73"/>
      <c r="AA84" s="73"/>
      <c r="AB84" s="73"/>
      <c r="AC84" s="73"/>
      <c r="AD84" s="73"/>
      <c r="AE84" s="85"/>
    </row>
    <row r="85" spans="1:31" x14ac:dyDescent="0.3">
      <c r="A85" s="77">
        <v>82</v>
      </c>
      <c r="B85" s="68">
        <v>16332</v>
      </c>
      <c r="C85" s="68">
        <v>26318</v>
      </c>
      <c r="D85" s="68">
        <v>42650</v>
      </c>
      <c r="E85" s="139">
        <v>7.5645105652007827E-2</v>
      </c>
      <c r="F85" s="208">
        <v>4.9447160080335936E-2</v>
      </c>
      <c r="G85" s="75">
        <f t="shared" si="15"/>
        <v>1301.3503589942811</v>
      </c>
      <c r="H85" s="75">
        <f t="shared" si="16"/>
        <v>1235.4358655085919</v>
      </c>
      <c r="I85" s="75">
        <f t="shared" si="17"/>
        <v>2536.7862245028728</v>
      </c>
      <c r="J85" s="73">
        <f t="shared" si="18"/>
        <v>5.9479161184123629E-2</v>
      </c>
      <c r="K85" s="73">
        <f t="shared" si="19"/>
        <v>5.7744831131385954E-2</v>
      </c>
      <c r="L85" s="73">
        <f t="shared" si="27"/>
        <v>5.089514929087835E-2</v>
      </c>
      <c r="M85" s="73">
        <f t="shared" si="26"/>
        <v>58238.726250341497</v>
      </c>
      <c r="N85" s="73">
        <f t="shared" si="20"/>
        <v>2964.0686670217256</v>
      </c>
      <c r="O85" s="73">
        <f t="shared" si="21"/>
        <v>7688.7352299009135</v>
      </c>
      <c r="P85" s="73">
        <f t="shared" si="22"/>
        <v>61451.730962660011</v>
      </c>
      <c r="Q85" s="73">
        <f t="shared" si="24"/>
        <v>56756.691916830634</v>
      </c>
      <c r="R85" s="73">
        <f>SUM(Q85:$Q$103)</f>
        <v>501074.83967759094</v>
      </c>
      <c r="S85" s="73">
        <f t="shared" si="23"/>
        <v>8.60380835809665</v>
      </c>
      <c r="T85" s="73">
        <f t="shared" si="30"/>
        <v>1</v>
      </c>
      <c r="U85" s="73">
        <f t="shared" si="28"/>
        <v>6.8496818405076043E-3</v>
      </c>
      <c r="V85" s="73">
        <f t="shared" si="29"/>
        <v>0.94910485070912165</v>
      </c>
      <c r="W85" s="73">
        <f t="shared" si="13"/>
        <v>0.94225516886861405</v>
      </c>
      <c r="X85" s="73">
        <f t="shared" si="31"/>
        <v>-5.9479161184123594E-2</v>
      </c>
      <c r="Y85" s="73"/>
      <c r="Z85" s="73"/>
      <c r="AA85" s="73"/>
      <c r="AB85" s="73"/>
      <c r="AC85" s="73"/>
      <c r="AD85" s="73"/>
      <c r="AE85" s="85"/>
    </row>
    <row r="86" spans="1:31" x14ac:dyDescent="0.3">
      <c r="A86" s="77">
        <v>83</v>
      </c>
      <c r="B86" s="68">
        <v>14842</v>
      </c>
      <c r="C86" s="68">
        <v>25118</v>
      </c>
      <c r="D86" s="68">
        <v>39960</v>
      </c>
      <c r="E86" s="139">
        <v>8.5141643594443553E-2</v>
      </c>
      <c r="F86" s="208">
        <v>5.7449842599337407E-2</v>
      </c>
      <c r="G86" s="75">
        <f t="shared" si="15"/>
        <v>1443.025146410157</v>
      </c>
      <c r="H86" s="75">
        <f t="shared" si="16"/>
        <v>1263.6722742287311</v>
      </c>
      <c r="I86" s="75">
        <f t="shared" si="17"/>
        <v>2706.6974206388882</v>
      </c>
      <c r="J86" s="73">
        <f t="shared" si="18"/>
        <v>6.7735170686658866E-2</v>
      </c>
      <c r="K86" s="73">
        <f t="shared" si="19"/>
        <v>6.5492074098218889E-2</v>
      </c>
      <c r="L86" s="73">
        <f t="shared" si="27"/>
        <v>5.6946914273229177E-2</v>
      </c>
      <c r="M86" s="73">
        <f t="shared" si="26"/>
        <v>55274.657583319771</v>
      </c>
      <c r="N86" s="73">
        <f t="shared" si="20"/>
        <v>3147.7211868794111</v>
      </c>
      <c r="O86" s="73">
        <f t="shared" si="21"/>
        <v>7119.4301487971434</v>
      </c>
      <c r="P86" s="73">
        <f t="shared" si="22"/>
        <v>53762.995732759104</v>
      </c>
      <c r="Q86" s="73">
        <f t="shared" si="24"/>
        <v>53700.796989880066</v>
      </c>
      <c r="R86" s="73">
        <f>SUM(Q86:$Q$103)</f>
        <v>444318.14776076033</v>
      </c>
      <c r="S86" s="73">
        <f t="shared" si="23"/>
        <v>8.0383699725503526</v>
      </c>
      <c r="T86" s="73">
        <f t="shared" si="30"/>
        <v>1</v>
      </c>
      <c r="U86" s="73">
        <f t="shared" si="28"/>
        <v>8.545159824989712E-3</v>
      </c>
      <c r="V86" s="73">
        <f t="shared" si="29"/>
        <v>0.94305308572677082</v>
      </c>
      <c r="W86" s="73">
        <f t="shared" si="13"/>
        <v>0.93450792590178111</v>
      </c>
      <c r="X86" s="73">
        <f t="shared" si="31"/>
        <v>-6.7735170686658866E-2</v>
      </c>
      <c r="Y86" s="73"/>
      <c r="Z86" s="73"/>
      <c r="AA86" s="73"/>
      <c r="AB86" s="73"/>
      <c r="AC86" s="73"/>
      <c r="AD86" s="73"/>
      <c r="AE86" s="85"/>
    </row>
    <row r="87" spans="1:31" x14ac:dyDescent="0.3">
      <c r="A87" s="77">
        <v>84</v>
      </c>
      <c r="B87" s="68">
        <v>13078</v>
      </c>
      <c r="C87" s="68">
        <v>23193</v>
      </c>
      <c r="D87" s="68">
        <v>36271</v>
      </c>
      <c r="E87" s="139">
        <v>9.5754318671392308E-2</v>
      </c>
      <c r="F87" s="208">
        <v>6.6815503635686724E-2</v>
      </c>
      <c r="G87" s="75">
        <f t="shared" si="15"/>
        <v>1549.6519758224822</v>
      </c>
      <c r="H87" s="75">
        <f t="shared" si="16"/>
        <v>1252.2749795844686</v>
      </c>
      <c r="I87" s="75">
        <f t="shared" si="17"/>
        <v>2801.9269554069506</v>
      </c>
      <c r="J87" s="73">
        <f t="shared" si="18"/>
        <v>7.7249785101236534E-2</v>
      </c>
      <c r="K87" s="73">
        <f t="shared" si="19"/>
        <v>7.4341391002390123E-2</v>
      </c>
      <c r="L87" s="73">
        <f t="shared" si="27"/>
        <v>6.376217023480768E-2</v>
      </c>
      <c r="M87" s="73">
        <f t="shared" si="26"/>
        <v>52126.93639644036</v>
      </c>
      <c r="N87" s="73">
        <f t="shared" si="20"/>
        <v>3323.7265923288214</v>
      </c>
      <c r="O87" s="73">
        <f t="shared" si="21"/>
        <v>6550.2444589652187</v>
      </c>
      <c r="P87" s="73">
        <f t="shared" si="22"/>
        <v>46643.565583961965</v>
      </c>
      <c r="Q87" s="73">
        <f t="shared" si="24"/>
        <v>50465.073100275949</v>
      </c>
      <c r="R87" s="73">
        <f>SUM(Q87:$Q$103)</f>
        <v>390617.35077088018</v>
      </c>
      <c r="S87" s="73">
        <f t="shared" si="23"/>
        <v>7.4935796686788336</v>
      </c>
      <c r="T87" s="73">
        <f t="shared" si="30"/>
        <v>1</v>
      </c>
      <c r="U87" s="73">
        <f t="shared" si="28"/>
        <v>1.0579220767582442E-2</v>
      </c>
      <c r="V87" s="73">
        <f t="shared" si="29"/>
        <v>0.93623782976519232</v>
      </c>
      <c r="W87" s="73">
        <f t="shared" si="13"/>
        <v>0.92565860899760988</v>
      </c>
      <c r="X87" s="73">
        <f t="shared" si="31"/>
        <v>-7.7249785101236396E-2</v>
      </c>
      <c r="Y87" s="73"/>
      <c r="Z87" s="73"/>
      <c r="AA87" s="73"/>
      <c r="AB87" s="73"/>
      <c r="AC87" s="73"/>
      <c r="AD87" s="73"/>
      <c r="AE87" s="85"/>
    </row>
    <row r="88" spans="1:31" x14ac:dyDescent="0.3">
      <c r="A88" s="77">
        <v>85</v>
      </c>
      <c r="B88" s="68">
        <v>11103</v>
      </c>
      <c r="C88" s="68">
        <v>20398</v>
      </c>
      <c r="D88" s="68">
        <v>31501</v>
      </c>
      <c r="E88" s="139">
        <v>0.10742717265559756</v>
      </c>
      <c r="F88" s="208">
        <v>7.7602001398217282E-2</v>
      </c>
      <c r="G88" s="75">
        <f t="shared" si="15"/>
        <v>1582.9256245208362</v>
      </c>
      <c r="H88" s="75">
        <f t="shared" si="16"/>
        <v>1192.7638979950998</v>
      </c>
      <c r="I88" s="75">
        <f t="shared" si="17"/>
        <v>2775.689522515936</v>
      </c>
      <c r="J88" s="73">
        <f t="shared" si="18"/>
        <v>8.811433041858785E-2</v>
      </c>
      <c r="K88" s="73">
        <f t="shared" si="19"/>
        <v>8.4343816616105682E-2</v>
      </c>
      <c r="L88" s="73">
        <f t="shared" si="27"/>
        <v>7.1430231125504728E-2</v>
      </c>
      <c r="M88" s="73">
        <f t="shared" si="26"/>
        <v>48803.209804111539</v>
      </c>
      <c r="N88" s="73">
        <f t="shared" si="20"/>
        <v>3486.0245559741888</v>
      </c>
      <c r="O88" s="73">
        <f t="shared" si="21"/>
        <v>5983.0113723834866</v>
      </c>
      <c r="P88" s="73">
        <f t="shared" si="22"/>
        <v>40093.321124996743</v>
      </c>
      <c r="Q88" s="73">
        <f t="shared" si="24"/>
        <v>47060.197526124444</v>
      </c>
      <c r="R88" s="73">
        <f>SUM(Q88:$Q$103)</f>
        <v>340152.27767060424</v>
      </c>
      <c r="S88" s="73">
        <f t="shared" si="23"/>
        <v>6.9698751175572742</v>
      </c>
      <c r="T88" s="73">
        <f t="shared" si="30"/>
        <v>1</v>
      </c>
      <c r="U88" s="73">
        <f t="shared" si="28"/>
        <v>1.2913585490600954E-2</v>
      </c>
      <c r="V88" s="73">
        <f t="shared" si="29"/>
        <v>0.92856976887449527</v>
      </c>
      <c r="W88" s="73">
        <f t="shared" si="13"/>
        <v>0.91565618338389432</v>
      </c>
      <c r="X88" s="73">
        <f t="shared" si="31"/>
        <v>-8.8114330418587697E-2</v>
      </c>
      <c r="Y88" s="73"/>
      <c r="Z88" s="73"/>
      <c r="AA88" s="73"/>
      <c r="AB88" s="73"/>
      <c r="AC88" s="73"/>
      <c r="AD88" s="73"/>
      <c r="AE88" s="85"/>
    </row>
    <row r="89" spans="1:31" x14ac:dyDescent="0.3">
      <c r="A89" s="77">
        <v>86</v>
      </c>
      <c r="B89" s="68">
        <v>8949</v>
      </c>
      <c r="C89" s="68">
        <v>17155</v>
      </c>
      <c r="D89" s="68">
        <v>26104</v>
      </c>
      <c r="E89" s="139">
        <v>0.12005532346947641</v>
      </c>
      <c r="F89" s="208">
        <v>8.9781297499020696E-2</v>
      </c>
      <c r="G89" s="75">
        <f t="shared" si="15"/>
        <v>1540.1981585957001</v>
      </c>
      <c r="H89" s="75">
        <f t="shared" si="16"/>
        <v>1074.3750897283444</v>
      </c>
      <c r="I89" s="75">
        <f t="shared" si="17"/>
        <v>2614.5732483240445</v>
      </c>
      <c r="J89" s="73">
        <f t="shared" si="18"/>
        <v>0.10015987007064221</v>
      </c>
      <c r="K89" s="73">
        <f t="shared" si="19"/>
        <v>9.5307226823481361E-2</v>
      </c>
      <c r="L89" s="73">
        <f t="shared" si="27"/>
        <v>8.0048878180361216E-2</v>
      </c>
      <c r="M89" s="73">
        <f t="shared" si="26"/>
        <v>45317.18524813735</v>
      </c>
      <c r="N89" s="73">
        <f t="shared" si="20"/>
        <v>3627.5898414050098</v>
      </c>
      <c r="O89" s="73">
        <f t="shared" si="21"/>
        <v>5420.1399875391326</v>
      </c>
      <c r="P89" s="73">
        <f t="shared" si="22"/>
        <v>34110.309752613255</v>
      </c>
      <c r="Q89" s="73">
        <f t="shared" si="24"/>
        <v>43503.390327434841</v>
      </c>
      <c r="R89" s="73">
        <f>SUM(Q89:$Q$103)</f>
        <v>293092.08014447981</v>
      </c>
      <c r="S89" s="73">
        <f t="shared" si="23"/>
        <v>6.467570272505542</v>
      </c>
      <c r="T89" s="73">
        <f>T88</f>
        <v>1</v>
      </c>
      <c r="U89" s="73"/>
      <c r="V89" s="73">
        <f t="shared" si="29"/>
        <v>0.91995112181963878</v>
      </c>
      <c r="W89" s="73">
        <f t="shared" si="13"/>
        <v>0.90469277317651864</v>
      </c>
      <c r="X89" s="73">
        <f t="shared" si="31"/>
        <v>-0.10015987007064203</v>
      </c>
      <c r="Y89" s="73"/>
      <c r="Z89" s="73"/>
      <c r="AA89" s="73"/>
      <c r="AB89" s="73"/>
      <c r="AC89" s="73"/>
      <c r="AD89" s="73"/>
      <c r="AE89" s="85"/>
    </row>
    <row r="90" spans="1:31" x14ac:dyDescent="0.3">
      <c r="A90" s="77">
        <v>87</v>
      </c>
      <c r="B90" s="68">
        <v>7651</v>
      </c>
      <c r="C90" s="68">
        <v>15194</v>
      </c>
      <c r="D90" s="68">
        <v>22845</v>
      </c>
      <c r="E90" s="139">
        <v>0.13348580816708255</v>
      </c>
      <c r="F90" s="208">
        <v>0.10322740546925809</v>
      </c>
      <c r="G90" s="75">
        <f t="shared" si="15"/>
        <v>1568.4371986999074</v>
      </c>
      <c r="H90" s="75">
        <f t="shared" si="16"/>
        <v>1021.2999182863487</v>
      </c>
      <c r="I90" s="75">
        <f t="shared" si="17"/>
        <v>2589.7371169862563</v>
      </c>
      <c r="J90" s="73">
        <f t="shared" si="18"/>
        <v>0.11336122201734543</v>
      </c>
      <c r="K90" s="73">
        <f t="shared" si="19"/>
        <v>0.10717190730449022</v>
      </c>
      <c r="L90" s="73">
        <f t="shared" si="27"/>
        <v>8.972458259002869E-2</v>
      </c>
      <c r="M90" s="73">
        <f t="shared" si="26"/>
        <v>41689.59540673234</v>
      </c>
      <c r="N90" s="73">
        <f t="shared" si="20"/>
        <v>3740.5815462162354</v>
      </c>
      <c r="O90" s="73">
        <f t="shared" si="21"/>
        <v>4864.6476702010814</v>
      </c>
      <c r="P90" s="73">
        <f t="shared" si="22"/>
        <v>28690.169765074126</v>
      </c>
      <c r="Q90" s="73">
        <f t="shared" si="24"/>
        <v>39819.304633624226</v>
      </c>
      <c r="R90" s="73">
        <f>SUM(Q90:$Q$103)</f>
        <v>249588.68981704497</v>
      </c>
      <c r="S90" s="73">
        <f t="shared" si="23"/>
        <v>5.9868340621204394</v>
      </c>
      <c r="T90" s="73">
        <f t="shared" ref="T90:T103" si="32">T89</f>
        <v>1</v>
      </c>
      <c r="U90" s="73"/>
      <c r="V90" s="73">
        <f t="shared" si="29"/>
        <v>0.91027541740997131</v>
      </c>
      <c r="W90" s="73">
        <f t="shared" si="13"/>
        <v>0.89282809269550978</v>
      </c>
      <c r="X90" s="73">
        <f t="shared" si="31"/>
        <v>-0.11336122201734525</v>
      </c>
      <c r="Y90" s="73"/>
      <c r="Z90" s="73"/>
      <c r="AA90" s="73"/>
      <c r="AB90" s="73"/>
      <c r="AC90" s="73"/>
      <c r="AD90" s="73"/>
      <c r="AE90" s="85"/>
    </row>
    <row r="91" spans="1:31" x14ac:dyDescent="0.3">
      <c r="A91" s="77">
        <v>88</v>
      </c>
      <c r="B91" s="68">
        <v>6204</v>
      </c>
      <c r="C91" s="68">
        <v>12978</v>
      </c>
      <c r="D91" s="68">
        <v>19182</v>
      </c>
      <c r="E91" s="139">
        <v>0.14751765072285655</v>
      </c>
      <c r="F91" s="208">
        <v>0.11772218399803656</v>
      </c>
      <c r="G91" s="75">
        <f t="shared" si="15"/>
        <v>1527.7985039265186</v>
      </c>
      <c r="H91" s="75">
        <f t="shared" si="16"/>
        <v>915.19950508460204</v>
      </c>
      <c r="I91" s="75">
        <f t="shared" si="17"/>
        <v>2442.9980090111208</v>
      </c>
      <c r="J91" s="73">
        <f t="shared" si="18"/>
        <v>0.12735887858466899</v>
      </c>
      <c r="K91" s="73">
        <f t="shared" si="19"/>
        <v>0.11958234714698368</v>
      </c>
      <c r="L91" s="73">
        <f t="shared" si="27"/>
        <v>0.1005725351101262</v>
      </c>
      <c r="M91" s="73">
        <f t="shared" si="26"/>
        <v>37949.013860516105</v>
      </c>
      <c r="N91" s="73">
        <f t="shared" si="20"/>
        <v>3816.6285288814252</v>
      </c>
      <c r="O91" s="73">
        <f t="shared" si="21"/>
        <v>4320.1650619948623</v>
      </c>
      <c r="P91" s="73">
        <f t="shared" si="22"/>
        <v>23825.522094873042</v>
      </c>
      <c r="Q91" s="73">
        <f t="shared" si="24"/>
        <v>36040.699596075392</v>
      </c>
      <c r="R91" s="73">
        <f>SUM(Q91:$Q$103)</f>
        <v>209769.38518342076</v>
      </c>
      <c r="S91" s="73">
        <f t="shared" si="23"/>
        <v>5.527663668796265</v>
      </c>
      <c r="T91" s="73">
        <f t="shared" si="32"/>
        <v>1</v>
      </c>
      <c r="U91" s="73"/>
      <c r="V91" s="73">
        <f t="shared" si="29"/>
        <v>0.8994274648898738</v>
      </c>
      <c r="W91" s="73">
        <f t="shared" si="13"/>
        <v>0.88041765285301632</v>
      </c>
      <c r="X91" s="73">
        <f t="shared" si="31"/>
        <v>-0.1273588785846686</v>
      </c>
      <c r="Y91" s="73"/>
      <c r="Z91" s="73"/>
      <c r="AA91" s="73"/>
      <c r="AB91" s="73"/>
      <c r="AC91" s="73"/>
      <c r="AD91" s="73"/>
      <c r="AE91" s="85"/>
    </row>
    <row r="92" spans="1:31" x14ac:dyDescent="0.3">
      <c r="A92" s="77">
        <v>89</v>
      </c>
      <c r="B92" s="68">
        <v>4448</v>
      </c>
      <c r="C92" s="68">
        <v>9740</v>
      </c>
      <c r="D92" s="68">
        <v>14188</v>
      </c>
      <c r="E92" s="139">
        <v>0.16188462938118475</v>
      </c>
      <c r="F92" s="208">
        <v>0.13220919272772594</v>
      </c>
      <c r="G92" s="75">
        <f t="shared" si="15"/>
        <v>1287.7175371680507</v>
      </c>
      <c r="H92" s="75">
        <f t="shared" si="16"/>
        <v>720.06283148750981</v>
      </c>
      <c r="I92" s="75">
        <f t="shared" si="17"/>
        <v>2007.7803686555606</v>
      </c>
      <c r="J92" s="73">
        <f t="shared" si="18"/>
        <v>0.1415125717969806</v>
      </c>
      <c r="K92" s="73">
        <f t="shared" si="19"/>
        <v>0.13195573735994559</v>
      </c>
      <c r="L92" s="73">
        <f t="shared" si="27"/>
        <v>0.11271640892963264</v>
      </c>
      <c r="M92" s="73">
        <f t="shared" si="26"/>
        <v>34132.385331634679</v>
      </c>
      <c r="N92" s="73">
        <f t="shared" si="20"/>
        <v>3847.2799027843284</v>
      </c>
      <c r="O92" s="73">
        <f t="shared" si="21"/>
        <v>3790.9025459666768</v>
      </c>
      <c r="P92" s="73">
        <f t="shared" si="22"/>
        <v>19505.357032878179</v>
      </c>
      <c r="Q92" s="73">
        <f t="shared" si="24"/>
        <v>32208.745380242515</v>
      </c>
      <c r="R92" s="73">
        <f>SUM(Q92:$Q$103)</f>
        <v>173728.68558734536</v>
      </c>
      <c r="S92" s="73">
        <f t="shared" si="23"/>
        <v>5.08984894842171</v>
      </c>
      <c r="T92" s="73">
        <f t="shared" si="32"/>
        <v>1</v>
      </c>
      <c r="U92" s="73"/>
      <c r="V92" s="73">
        <f t="shared" si="29"/>
        <v>0.88728359107036736</v>
      </c>
      <c r="W92" s="73">
        <f t="shared" si="13"/>
        <v>0.86804426264005441</v>
      </c>
      <c r="X92" s="73">
        <f t="shared" si="31"/>
        <v>-0.14151257179698029</v>
      </c>
      <c r="Y92" s="73"/>
      <c r="Z92" s="73"/>
      <c r="AA92" s="73"/>
      <c r="AB92" s="73"/>
      <c r="AC92" s="73"/>
      <c r="AD92" s="73"/>
      <c r="AE92" s="85"/>
    </row>
    <row r="93" spans="1:31" x14ac:dyDescent="0.3">
      <c r="A93" s="77">
        <v>90</v>
      </c>
      <c r="B93" s="68">
        <v>3337</v>
      </c>
      <c r="C93" s="68">
        <v>7787</v>
      </c>
      <c r="D93" s="68">
        <v>11124</v>
      </c>
      <c r="E93" s="139">
        <v>0.17718790752162353</v>
      </c>
      <c r="F93" s="208">
        <v>0.14781251352972538</v>
      </c>
      <c r="G93" s="75">
        <f t="shared" si="15"/>
        <v>1151.0160428559716</v>
      </c>
      <c r="H93" s="75">
        <f t="shared" si="16"/>
        <v>591.27604739965773</v>
      </c>
      <c r="I93" s="75">
        <f t="shared" si="17"/>
        <v>1742.2920902556293</v>
      </c>
      <c r="J93" s="73">
        <f t="shared" si="18"/>
        <v>0.15662460358285052</v>
      </c>
      <c r="K93" s="73">
        <f t="shared" si="19"/>
        <v>0.14497502810987117</v>
      </c>
      <c r="L93" s="73">
        <f t="shared" si="27"/>
        <v>0.12628776505878148</v>
      </c>
      <c r="M93" s="73">
        <f t="shared" si="26"/>
        <v>30285.105428850351</v>
      </c>
      <c r="N93" s="73">
        <f t="shared" si="20"/>
        <v>3824.638279179082</v>
      </c>
      <c r="O93" s="73">
        <f t="shared" si="21"/>
        <v>3281.5664628127915</v>
      </c>
      <c r="P93" s="73">
        <f t="shared" si="22"/>
        <v>15714.4544869115</v>
      </c>
      <c r="Q93" s="73">
        <f t="shared" si="24"/>
        <v>28372.78628926081</v>
      </c>
      <c r="R93" s="73">
        <f>SUM(Q93:$Q$103)</f>
        <v>141519.94020710283</v>
      </c>
      <c r="S93" s="73">
        <f t="shared" si="23"/>
        <v>4.672922157711473</v>
      </c>
      <c r="T93" s="73">
        <f t="shared" si="32"/>
        <v>1</v>
      </c>
      <c r="U93" s="73"/>
      <c r="V93" s="73">
        <f t="shared" si="29"/>
        <v>0.87371223494121852</v>
      </c>
      <c r="W93" s="73">
        <f t="shared" si="13"/>
        <v>0.85502497189012883</v>
      </c>
      <c r="X93" s="73">
        <f t="shared" si="31"/>
        <v>-0.15662460358285016</v>
      </c>
      <c r="Y93" s="73"/>
      <c r="Z93" s="73"/>
      <c r="AA93" s="73"/>
      <c r="AB93" s="73"/>
      <c r="AC93" s="73"/>
      <c r="AD93" s="73"/>
      <c r="AE93" s="85"/>
    </row>
    <row r="94" spans="1:31" x14ac:dyDescent="0.3">
      <c r="A94" s="77">
        <v>91</v>
      </c>
      <c r="B94" s="68">
        <v>2776</v>
      </c>
      <c r="C94" s="68">
        <v>6750</v>
      </c>
      <c r="D94" s="68">
        <v>9526</v>
      </c>
      <c r="E94" s="139">
        <v>0.19279124123753197</v>
      </c>
      <c r="F94" s="208">
        <v>0.16353655469077594</v>
      </c>
      <c r="G94" s="75">
        <f t="shared" si="15"/>
        <v>1103.8717441627375</v>
      </c>
      <c r="H94" s="75">
        <f t="shared" si="16"/>
        <v>535.18848567538873</v>
      </c>
      <c r="I94" s="75">
        <f t="shared" si="17"/>
        <v>1639.0602298381264</v>
      </c>
      <c r="J94" s="73">
        <f t="shared" si="18"/>
        <v>0.17206174993051926</v>
      </c>
      <c r="K94" s="73">
        <f t="shared" si="19"/>
        <v>0.15807281738171874</v>
      </c>
      <c r="L94" s="73">
        <f t="shared" si="27"/>
        <v>0.14142499058564062</v>
      </c>
      <c r="M94" s="73">
        <f t="shared" si="26"/>
        <v>26460.467149671269</v>
      </c>
      <c r="N94" s="73">
        <f t="shared" si="20"/>
        <v>3742.1713175339137</v>
      </c>
      <c r="O94" s="73">
        <f t="shared" si="21"/>
        <v>2797.2144081290862</v>
      </c>
      <c r="P94" s="73">
        <f t="shared" si="22"/>
        <v>12432.888024098707</v>
      </c>
      <c r="Q94" s="73">
        <f t="shared" si="24"/>
        <v>24589.381490904314</v>
      </c>
      <c r="R94" s="73">
        <f>SUM(Q94:$Q$103)</f>
        <v>113147.15391784202</v>
      </c>
      <c r="S94" s="73">
        <f t="shared" si="23"/>
        <v>4.2760830063141082</v>
      </c>
      <c r="T94" s="73">
        <f t="shared" si="32"/>
        <v>1</v>
      </c>
      <c r="U94" s="73"/>
      <c r="V94" s="73">
        <f t="shared" si="29"/>
        <v>0.85857500941435938</v>
      </c>
      <c r="W94" s="73">
        <f t="shared" si="13"/>
        <v>0.84192718261828126</v>
      </c>
      <c r="X94" s="73">
        <f t="shared" si="31"/>
        <v>-0.17206174993051901</v>
      </c>
      <c r="Y94" s="73"/>
      <c r="Z94" s="73"/>
      <c r="AA94" s="73"/>
      <c r="AB94" s="73"/>
      <c r="AC94" s="73"/>
      <c r="AD94" s="73"/>
      <c r="AE94" s="85"/>
    </row>
    <row r="95" spans="1:31" x14ac:dyDescent="0.3">
      <c r="A95" s="77">
        <v>92</v>
      </c>
      <c r="B95" s="68">
        <v>2052</v>
      </c>
      <c r="C95" s="68">
        <v>5045</v>
      </c>
      <c r="D95" s="68">
        <v>7097</v>
      </c>
      <c r="E95" s="139">
        <v>0.20835240650143602</v>
      </c>
      <c r="F95" s="208">
        <v>0.17896891069527779</v>
      </c>
      <c r="G95" s="75">
        <f t="shared" si="15"/>
        <v>902.89815445767647</v>
      </c>
      <c r="H95" s="75">
        <f t="shared" si="16"/>
        <v>427.5391381409467</v>
      </c>
      <c r="I95" s="75">
        <f t="shared" si="17"/>
        <v>1330.4372925986231</v>
      </c>
      <c r="J95" s="73">
        <f t="shared" si="18"/>
        <v>0.18746474462429522</v>
      </c>
      <c r="K95" s="73">
        <f t="shared" si="19"/>
        <v>0.17094165357134439</v>
      </c>
      <c r="L95" s="73">
        <f t="shared" si="27"/>
        <v>0.15827164012218942</v>
      </c>
      <c r="M95" s="73">
        <f t="shared" si="26"/>
        <v>22718.295832137355</v>
      </c>
      <c r="N95" s="73">
        <f t="shared" si="20"/>
        <v>3595.6619421334799</v>
      </c>
      <c r="O95" s="73">
        <f t="shared" si="21"/>
        <v>2343.0423285789384</v>
      </c>
      <c r="P95" s="73">
        <f t="shared" si="22"/>
        <v>9635.6736159696229</v>
      </c>
      <c r="Q95" s="73">
        <f t="shared" si="24"/>
        <v>20920.464861070614</v>
      </c>
      <c r="R95" s="73">
        <f>SUM(Q95:$Q$103)</f>
        <v>88557.772426937707</v>
      </c>
      <c r="S95" s="73">
        <f t="shared" si="23"/>
        <v>3.8980816642797507</v>
      </c>
      <c r="T95" s="73">
        <f t="shared" si="32"/>
        <v>1</v>
      </c>
      <c r="U95" s="73"/>
      <c r="V95" s="73">
        <f t="shared" si="29"/>
        <v>0.84172835987781058</v>
      </c>
      <c r="W95" s="73">
        <f t="shared" si="13"/>
        <v>0.82905834642865561</v>
      </c>
      <c r="X95" s="73">
        <f t="shared" si="31"/>
        <v>-0.18746474462429497</v>
      </c>
      <c r="Y95" s="73"/>
      <c r="Z95" s="73"/>
      <c r="AA95" s="73"/>
      <c r="AB95" s="73"/>
      <c r="AC95" s="73"/>
      <c r="AD95" s="73"/>
      <c r="AE95" s="85"/>
    </row>
    <row r="96" spans="1:31" x14ac:dyDescent="0.3">
      <c r="A96" s="77">
        <v>93</v>
      </c>
      <c r="B96" s="68">
        <v>1538</v>
      </c>
      <c r="C96" s="68">
        <v>3927</v>
      </c>
      <c r="D96" s="68">
        <v>5465</v>
      </c>
      <c r="E96" s="139">
        <v>0.22346981461848442</v>
      </c>
      <c r="F96" s="208">
        <v>0.19372433810345499</v>
      </c>
      <c r="G96" s="75">
        <f t="shared" si="15"/>
        <v>760.75547573226777</v>
      </c>
      <c r="H96" s="75">
        <f t="shared" si="16"/>
        <v>343.69657488322906</v>
      </c>
      <c r="I96" s="75">
        <f t="shared" si="17"/>
        <v>1104.4520506154968</v>
      </c>
      <c r="J96" s="73">
        <f t="shared" si="18"/>
        <v>0.20209552618764809</v>
      </c>
      <c r="K96" s="73">
        <f t="shared" si="19"/>
        <v>0.18298312229319591</v>
      </c>
      <c r="L96" s="73">
        <f t="shared" si="27"/>
        <v>0.17697403096291675</v>
      </c>
      <c r="M96" s="73">
        <f t="shared" si="26"/>
        <v>19122.633890003875</v>
      </c>
      <c r="N96" s="73">
        <f t="shared" si="20"/>
        <v>3384.2096021420675</v>
      </c>
      <c r="O96" s="73">
        <f t="shared" si="21"/>
        <v>1924.1026110819862</v>
      </c>
      <c r="P96" s="73">
        <f t="shared" si="22"/>
        <v>7292.6312873906836</v>
      </c>
      <c r="Q96" s="73">
        <f t="shared" si="24"/>
        <v>17430.529088932843</v>
      </c>
      <c r="R96" s="73">
        <f>SUM(Q96:$Q$103)</f>
        <v>67637.3075658671</v>
      </c>
      <c r="S96" s="73">
        <f t="shared" si="23"/>
        <v>3.537028840008472</v>
      </c>
      <c r="T96" s="73">
        <f t="shared" si="32"/>
        <v>1</v>
      </c>
      <c r="U96" s="73"/>
      <c r="V96" s="73">
        <f t="shared" si="29"/>
        <v>0.82302596903708325</v>
      </c>
      <c r="W96" s="73">
        <f t="shared" si="13"/>
        <v>0.81701687770680409</v>
      </c>
      <c r="X96" s="73">
        <f t="shared" si="31"/>
        <v>-0.20209552618764776</v>
      </c>
      <c r="Y96" s="73"/>
      <c r="Z96" s="73"/>
      <c r="AA96" s="73"/>
      <c r="AB96" s="73"/>
      <c r="AC96" s="73"/>
      <c r="AD96" s="73"/>
      <c r="AE96" s="85"/>
    </row>
    <row r="97" spans="1:31" x14ac:dyDescent="0.3">
      <c r="A97" s="77">
        <v>94</v>
      </c>
      <c r="B97" s="68">
        <v>1124</v>
      </c>
      <c r="C97" s="68">
        <v>2908</v>
      </c>
      <c r="D97" s="68">
        <v>4032</v>
      </c>
      <c r="E97" s="139">
        <v>0.23774265704145506</v>
      </c>
      <c r="F97" s="208">
        <v>0.20749865458695216</v>
      </c>
      <c r="G97" s="75">
        <f t="shared" si="15"/>
        <v>603.40608753885692</v>
      </c>
      <c r="H97" s="75">
        <f t="shared" si="16"/>
        <v>267.22274651459549</v>
      </c>
      <c r="I97" s="75">
        <f t="shared" si="17"/>
        <v>870.62883405345247</v>
      </c>
      <c r="J97" s="73">
        <f t="shared" si="18"/>
        <v>0.21592977035055866</v>
      </c>
      <c r="K97" s="73">
        <f t="shared" si="19"/>
        <v>0.19420810963165502</v>
      </c>
      <c r="L97" s="73">
        <f t="shared" si="27"/>
        <v>0.19767792512390714</v>
      </c>
      <c r="M97" s="73">
        <f t="shared" si="26"/>
        <v>15738.424287861808</v>
      </c>
      <c r="N97" s="73">
        <f t="shared" si="20"/>
        <v>3111.1390579442286</v>
      </c>
      <c r="O97" s="73">
        <f t="shared" si="21"/>
        <v>1544.9623570853992</v>
      </c>
      <c r="P97" s="73">
        <f t="shared" si="22"/>
        <v>5368.5286763086979</v>
      </c>
      <c r="Q97" s="73">
        <f t="shared" si="24"/>
        <v>14182.854758889694</v>
      </c>
      <c r="R97" s="73">
        <f>SUM(Q97:$Q$103)</f>
        <v>50206.778476934254</v>
      </c>
      <c r="S97" s="73">
        <f t="shared" si="23"/>
        <v>3.1900765641231326</v>
      </c>
      <c r="T97" s="73">
        <f t="shared" si="32"/>
        <v>1</v>
      </c>
      <c r="U97" s="73"/>
      <c r="V97" s="73">
        <f t="shared" si="29"/>
        <v>0.80232207487609286</v>
      </c>
      <c r="W97" s="73">
        <f t="shared" si="13"/>
        <v>0.80579189036834498</v>
      </c>
      <c r="X97" s="73">
        <f t="shared" si="31"/>
        <v>-0.21592977035055816</v>
      </c>
      <c r="Y97" s="73"/>
      <c r="Z97" s="73"/>
      <c r="AA97" s="73"/>
      <c r="AB97" s="73"/>
      <c r="AC97" s="73"/>
      <c r="AD97" s="73"/>
      <c r="AE97" s="85"/>
    </row>
    <row r="98" spans="1:31" x14ac:dyDescent="0.3">
      <c r="A98" s="77">
        <v>95</v>
      </c>
      <c r="B98" s="68">
        <v>786</v>
      </c>
      <c r="C98" s="68">
        <v>2033</v>
      </c>
      <c r="D98" s="68">
        <v>2819</v>
      </c>
      <c r="E98" s="139">
        <v>0.25084814734879357</v>
      </c>
      <c r="F98" s="208">
        <v>0.2201138341330493</v>
      </c>
      <c r="G98" s="75">
        <f t="shared" si="15"/>
        <v>447.49142479248923</v>
      </c>
      <c r="H98" s="75">
        <f t="shared" si="16"/>
        <v>197.16664381615175</v>
      </c>
      <c r="I98" s="75">
        <f t="shared" si="17"/>
        <v>644.65806860864097</v>
      </c>
      <c r="J98" s="73">
        <f t="shared" si="18"/>
        <v>0.22868324533829051</v>
      </c>
      <c r="K98" s="73">
        <f t="shared" si="19"/>
        <v>0.20441950257106045</v>
      </c>
      <c r="L98" s="73">
        <f t="shared" si="27"/>
        <v>0.22052411989725584</v>
      </c>
      <c r="M98" s="73">
        <f t="shared" si="26"/>
        <v>12627.285229917579</v>
      </c>
      <c r="N98" s="73">
        <f t="shared" si="20"/>
        <v>2784.6209620191912</v>
      </c>
      <c r="O98" s="73">
        <f t="shared" si="21"/>
        <v>1209.3242965289919</v>
      </c>
      <c r="P98" s="73">
        <f t="shared" si="22"/>
        <v>3823.5663192232996</v>
      </c>
      <c r="Q98" s="73">
        <f t="shared" si="24"/>
        <v>11234.974748907984</v>
      </c>
      <c r="R98" s="73">
        <f>SUM(Q98:$Q$103)</f>
        <v>36023.923718044563</v>
      </c>
      <c r="S98" s="73">
        <f t="shared" si="23"/>
        <v>2.8528637044401108</v>
      </c>
      <c r="T98" s="73">
        <f t="shared" si="32"/>
        <v>1</v>
      </c>
      <c r="U98" s="73"/>
      <c r="V98" s="73">
        <f t="shared" si="29"/>
        <v>0.77947588010274416</v>
      </c>
      <c r="W98" s="73">
        <f t="shared" si="13"/>
        <v>0.79558049742893955</v>
      </c>
      <c r="X98" s="73">
        <f t="shared" si="31"/>
        <v>-0.22868324533829021</v>
      </c>
      <c r="Y98" s="73"/>
      <c r="Z98" s="73"/>
      <c r="AA98" s="73"/>
      <c r="AB98" s="73"/>
      <c r="AC98" s="73"/>
      <c r="AD98" s="73"/>
      <c r="AE98" s="85"/>
    </row>
    <row r="99" spans="1:31" x14ac:dyDescent="0.3">
      <c r="A99" s="77">
        <v>96</v>
      </c>
      <c r="B99" s="68">
        <v>487</v>
      </c>
      <c r="C99" s="68">
        <v>1308</v>
      </c>
      <c r="D99" s="68">
        <v>1795</v>
      </c>
      <c r="E99" s="139">
        <v>0.26261259522213465</v>
      </c>
      <c r="F99" s="208">
        <v>0.23154212597893684</v>
      </c>
      <c r="G99" s="75">
        <f t="shared" si="15"/>
        <v>302.8571007804494</v>
      </c>
      <c r="H99" s="75">
        <f t="shared" si="16"/>
        <v>127.89233387317957</v>
      </c>
      <c r="I99" s="75">
        <f t="shared" si="17"/>
        <v>430.74943465362895</v>
      </c>
      <c r="J99" s="73">
        <f t="shared" si="18"/>
        <v>0.23997182989060109</v>
      </c>
      <c r="K99" s="73">
        <f t="shared" si="19"/>
        <v>0.21334997922842458</v>
      </c>
      <c r="L99" s="73">
        <f t="shared" si="27"/>
        <v>0.24564276772633364</v>
      </c>
      <c r="M99" s="73">
        <f t="shared" si="26"/>
        <v>9842.6642678983881</v>
      </c>
      <c r="N99" s="73">
        <f t="shared" si="20"/>
        <v>2417.7792925676476</v>
      </c>
      <c r="O99" s="73">
        <f t="shared" si="21"/>
        <v>919.64792230884666</v>
      </c>
      <c r="P99" s="73">
        <f t="shared" si="22"/>
        <v>2614.2420226943077</v>
      </c>
      <c r="Q99" s="73">
        <f t="shared" si="24"/>
        <v>8633.7746216145642</v>
      </c>
      <c r="R99" s="73">
        <f>SUM(Q99:$Q$103)</f>
        <v>24788.948969136571</v>
      </c>
      <c r="S99" s="73">
        <f t="shared" si="23"/>
        <v>2.5185202191631313</v>
      </c>
      <c r="T99" s="73">
        <f t="shared" si="32"/>
        <v>1</v>
      </c>
      <c r="U99" s="73"/>
      <c r="V99" s="73">
        <f t="shared" si="29"/>
        <v>0.75435723227366636</v>
      </c>
      <c r="W99" s="73">
        <f t="shared" si="13"/>
        <v>0.78665002077157542</v>
      </c>
      <c r="X99" s="73">
        <f t="shared" si="31"/>
        <v>-0.23997182989060065</v>
      </c>
      <c r="Y99" s="73"/>
      <c r="Z99" s="73"/>
      <c r="AA99" s="73"/>
      <c r="AB99" s="73"/>
      <c r="AC99" s="73"/>
      <c r="AD99" s="73"/>
      <c r="AE99" s="85"/>
    </row>
    <row r="100" spans="1:31" x14ac:dyDescent="0.3">
      <c r="A100" s="77">
        <v>97</v>
      </c>
      <c r="B100" s="68">
        <v>305</v>
      </c>
      <c r="C100" s="68">
        <v>794</v>
      </c>
      <c r="D100" s="68">
        <v>1099</v>
      </c>
      <c r="E100" s="139">
        <v>0.27305067387082688</v>
      </c>
      <c r="F100" s="208">
        <v>0.24190123487200033</v>
      </c>
      <c r="G100" s="75">
        <f t="shared" si="15"/>
        <v>192.06958048836825</v>
      </c>
      <c r="H100" s="75">
        <f t="shared" si="16"/>
        <v>83.280455530602197</v>
      </c>
      <c r="I100" s="75">
        <f t="shared" si="17"/>
        <v>275.35003601897046</v>
      </c>
      <c r="J100" s="73">
        <f t="shared" si="18"/>
        <v>0.25054598363873565</v>
      </c>
      <c r="K100" s="73">
        <f t="shared" si="19"/>
        <v>0.22162431335557919</v>
      </c>
      <c r="L100" s="73">
        <f t="shared" si="27"/>
        <v>0.27314626279047127</v>
      </c>
      <c r="M100" s="73">
        <f t="shared" si="26"/>
        <v>7424.8849753307404</v>
      </c>
      <c r="N100" s="73">
        <f t="shared" si="20"/>
        <v>2028.0795826607118</v>
      </c>
      <c r="O100" s="73">
        <f t="shared" si="21"/>
        <v>676.8224988674433</v>
      </c>
      <c r="P100" s="73">
        <f t="shared" si="22"/>
        <v>1694.5941003854609</v>
      </c>
      <c r="Q100" s="73">
        <f t="shared" si="24"/>
        <v>6410.8451840003845</v>
      </c>
      <c r="R100" s="73">
        <f>SUM(Q100:$Q$103)</f>
        <v>16155.17434752201</v>
      </c>
      <c r="S100" s="73">
        <f t="shared" si="23"/>
        <v>2.1758147636222986</v>
      </c>
      <c r="T100" s="73">
        <f t="shared" si="32"/>
        <v>1</v>
      </c>
      <c r="U100" s="73"/>
      <c r="V100" s="73">
        <f t="shared" si="29"/>
        <v>0.72685373720952873</v>
      </c>
      <c r="W100" s="73">
        <f t="shared" si="13"/>
        <v>0.77837568664442081</v>
      </c>
      <c r="X100" s="73">
        <f t="shared" si="31"/>
        <v>-0.25054598363873515</v>
      </c>
      <c r="Y100" s="73"/>
      <c r="Z100" s="73"/>
      <c r="AA100" s="73"/>
      <c r="AB100" s="73"/>
      <c r="AC100" s="73"/>
      <c r="AD100" s="73"/>
      <c r="AE100" s="85"/>
    </row>
    <row r="101" spans="1:31" x14ac:dyDescent="0.3">
      <c r="A101" s="77">
        <v>98</v>
      </c>
      <c r="B101" s="68">
        <v>184</v>
      </c>
      <c r="C101" s="68">
        <v>461</v>
      </c>
      <c r="D101" s="68">
        <v>645</v>
      </c>
      <c r="E101" s="139">
        <v>0.28235511632121973</v>
      </c>
      <c r="F101" s="208">
        <v>0.25141910023867192</v>
      </c>
      <c r="G101" s="75">
        <f t="shared" si="15"/>
        <v>115.90420521002775</v>
      </c>
      <c r="H101" s="75">
        <f t="shared" si="16"/>
        <v>51.953341403104432</v>
      </c>
      <c r="I101" s="75">
        <f t="shared" si="17"/>
        <v>167.85754661313217</v>
      </c>
      <c r="J101" s="73">
        <f t="shared" si="18"/>
        <v>0.26024425831493359</v>
      </c>
      <c r="K101" s="73">
        <f t="shared" si="19"/>
        <v>0.2291367269580934</v>
      </c>
      <c r="L101" s="73">
        <f t="shared" si="27"/>
        <v>0.30312057444403251</v>
      </c>
      <c r="M101" s="73">
        <f t="shared" si="26"/>
        <v>5396.8053926700286</v>
      </c>
      <c r="N101" s="73">
        <f t="shared" si="20"/>
        <v>1635.8827507887913</v>
      </c>
      <c r="O101" s="73">
        <f t="shared" si="21"/>
        <v>479.95215876028612</v>
      </c>
      <c r="P101" s="73">
        <f t="shared" si="22"/>
        <v>1017.7716015180173</v>
      </c>
      <c r="Q101" s="73">
        <f t="shared" si="24"/>
        <v>4578.8640172756332</v>
      </c>
      <c r="R101" s="73">
        <f>SUM(Q101:$Q$103)</f>
        <v>9744.3291635216265</v>
      </c>
      <c r="S101" s="73">
        <f t="shared" si="23"/>
        <v>1.8055735670506905</v>
      </c>
      <c r="T101" s="73">
        <f t="shared" si="32"/>
        <v>1</v>
      </c>
      <c r="U101" s="73"/>
      <c r="V101" s="73">
        <f t="shared" si="29"/>
        <v>0.69687942555596749</v>
      </c>
      <c r="W101" s="73">
        <f t="shared" si="13"/>
        <v>0.7708632730419066</v>
      </c>
      <c r="X101" s="73">
        <f t="shared" si="31"/>
        <v>-0.26024425831493309</v>
      </c>
      <c r="Y101" s="73"/>
      <c r="Z101" s="73"/>
      <c r="AA101" s="73"/>
      <c r="AB101" s="73"/>
      <c r="AC101" s="73"/>
      <c r="AD101" s="73"/>
      <c r="AE101" s="85"/>
    </row>
    <row r="102" spans="1:31" x14ac:dyDescent="0.3">
      <c r="A102" s="77">
        <v>99</v>
      </c>
      <c r="B102" s="68">
        <v>108</v>
      </c>
      <c r="C102" s="68">
        <v>252</v>
      </c>
      <c r="D102" s="68">
        <v>360</v>
      </c>
      <c r="E102" s="139">
        <v>0.29083331827043463</v>
      </c>
      <c r="F102" s="208">
        <v>0.26037264571503121</v>
      </c>
      <c r="G102" s="75">
        <f t="shared" si="15"/>
        <v>65.61390672018787</v>
      </c>
      <c r="H102" s="75">
        <f t="shared" si="16"/>
        <v>31.409998373206939</v>
      </c>
      <c r="I102" s="75">
        <f t="shared" si="17"/>
        <v>97.023905093394802</v>
      </c>
      <c r="J102" s="73">
        <f t="shared" si="18"/>
        <v>0.26951084748165222</v>
      </c>
      <c r="K102" s="73">
        <f t="shared" si="19"/>
        <v>0.23624700531916687</v>
      </c>
      <c r="L102" s="73">
        <f t="shared" si="27"/>
        <v>0.33561498737767559</v>
      </c>
      <c r="M102" s="73">
        <f t="shared" si="26"/>
        <v>3760.9226418812373</v>
      </c>
      <c r="N102" s="73">
        <f t="shared" si="20"/>
        <v>1262.2220049833859</v>
      </c>
      <c r="O102" s="73">
        <f t="shared" si="21"/>
        <v>326.31100945484366</v>
      </c>
      <c r="P102" s="73">
        <f t="shared" si="22"/>
        <v>537.81944275773117</v>
      </c>
      <c r="Q102" s="73">
        <f t="shared" si="24"/>
        <v>3129.8116393895443</v>
      </c>
      <c r="R102" s="73">
        <f>SUM(Q102:$Q$103)</f>
        <v>5165.4651462459933</v>
      </c>
      <c r="S102" s="73">
        <f t="shared" si="23"/>
        <v>1.3734568982419151</v>
      </c>
      <c r="T102" s="73">
        <f t="shared" si="32"/>
        <v>1</v>
      </c>
      <c r="U102" s="73"/>
      <c r="V102" s="73">
        <f t="shared" si="29"/>
        <v>0.66438501262232441</v>
      </c>
      <c r="W102" s="73">
        <f t="shared" si="13"/>
        <v>0.76375299468083313</v>
      </c>
      <c r="X102" s="73">
        <f t="shared" si="31"/>
        <v>-0.26951084748165172</v>
      </c>
      <c r="Y102" s="73"/>
      <c r="Z102" s="73"/>
      <c r="AA102" s="73"/>
      <c r="AB102" s="73"/>
      <c r="AC102" s="73"/>
      <c r="AD102" s="73"/>
      <c r="AE102" s="85"/>
    </row>
    <row r="103" spans="1:31" x14ac:dyDescent="0.3">
      <c r="A103" s="77">
        <v>100</v>
      </c>
      <c r="B103" s="68">
        <v>133</v>
      </c>
      <c r="C103" s="68">
        <v>245</v>
      </c>
      <c r="D103" s="68">
        <v>378</v>
      </c>
      <c r="E103" s="140">
        <v>0.30357855178119925</v>
      </c>
      <c r="F103" s="209">
        <v>0.26900763351395351</v>
      </c>
      <c r="G103" s="75">
        <f t="shared" si="15"/>
        <v>65.906870210918612</v>
      </c>
      <c r="H103" s="75">
        <f t="shared" si="16"/>
        <v>40.375947386899497</v>
      </c>
      <c r="I103" s="75">
        <f t="shared" si="17"/>
        <v>106.28281759781811</v>
      </c>
      <c r="J103" s="73">
        <f t="shared" si="18"/>
        <v>0.28117147512650292</v>
      </c>
      <c r="K103" s="73">
        <f t="shared" si="19"/>
        <v>0.24510112199944523</v>
      </c>
      <c r="L103" s="73">
        <f t="shared" si="27"/>
        <v>0.37063033738709716</v>
      </c>
      <c r="M103" s="73">
        <f t="shared" si="26"/>
        <v>2498.7006368978514</v>
      </c>
      <c r="N103" s="73">
        <f t="shared" si="20"/>
        <v>2498.7006368978514</v>
      </c>
      <c r="O103" s="73">
        <f t="shared" si="21"/>
        <v>211.50843330288751</v>
      </c>
      <c r="P103" s="73">
        <f t="shared" si="22"/>
        <v>211.50843330288751</v>
      </c>
      <c r="Q103">
        <f>M103-0.5*(M103*L103)</f>
        <v>2035.6535068564488</v>
      </c>
      <c r="R103">
        <f>M103-0.5*(M103*L103)</f>
        <v>2035.6535068564488</v>
      </c>
      <c r="S103" s="73">
        <f t="shared" si="23"/>
        <v>0.81468483130645142</v>
      </c>
      <c r="T103" s="73">
        <f t="shared" si="32"/>
        <v>1</v>
      </c>
      <c r="U103" s="73"/>
      <c r="V103" s="73">
        <f t="shared" si="29"/>
        <v>0.62936966261290284</v>
      </c>
      <c r="W103" s="73">
        <f t="shared" si="13"/>
        <v>0.75489887800055477</v>
      </c>
      <c r="X103" s="73">
        <f t="shared" si="31"/>
        <v>-0.28117147512650231</v>
      </c>
      <c r="Y103" s="73"/>
      <c r="Z103" s="73"/>
      <c r="AA103" s="73"/>
      <c r="AB103" s="73"/>
      <c r="AC103" s="73"/>
      <c r="AD103" s="73"/>
      <c r="AE103" s="85"/>
    </row>
    <row r="104" spans="1:31" x14ac:dyDescent="0.3">
      <c r="A104" s="77" t="s">
        <v>9</v>
      </c>
      <c r="B104" s="68">
        <v>2739117</v>
      </c>
      <c r="C104" s="68">
        <v>2811274</v>
      </c>
      <c r="D104" s="68">
        <v>5550391</v>
      </c>
      <c r="T104" s="73"/>
      <c r="U104" s="73"/>
      <c r="V104" s="73">
        <f t="shared" si="29"/>
        <v>0.59189397748995509</v>
      </c>
      <c r="W104" s="73"/>
      <c r="X104" s="73"/>
      <c r="Y104" s="73"/>
      <c r="Z104" s="73"/>
      <c r="AA104" s="73"/>
      <c r="AB104" s="73"/>
      <c r="AC104" s="73"/>
      <c r="AD104" s="73"/>
      <c r="AE104" s="85"/>
    </row>
  </sheetData>
  <pageMargins left="0.7" right="0.7" top="0.75" bottom="0.75" header="0.3" footer="0.3"/>
  <legacy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03"/>
  <sheetViews>
    <sheetView topLeftCell="A88" workbookViewId="0">
      <selection activeCell="R102" sqref="R102"/>
    </sheetView>
  </sheetViews>
  <sheetFormatPr defaultRowHeight="14.4" x14ac:dyDescent="0.3"/>
  <cols>
    <col min="1" max="1" width="9.109375" style="73"/>
  </cols>
  <sheetData>
    <row r="1" spans="1:23" ht="72" x14ac:dyDescent="0.3">
      <c r="A1" s="79" t="s">
        <v>0</v>
      </c>
      <c r="B1" s="79" t="s">
        <v>1</v>
      </c>
      <c r="C1" s="79" t="s">
        <v>2</v>
      </c>
      <c r="D1" s="80" t="s">
        <v>3</v>
      </c>
      <c r="E1" s="81" t="s">
        <v>5</v>
      </c>
      <c r="F1" s="81" t="s">
        <v>4</v>
      </c>
      <c r="G1" s="7" t="s">
        <v>6</v>
      </c>
      <c r="H1" s="7" t="s">
        <v>7</v>
      </c>
      <c r="I1" s="86" t="s">
        <v>8</v>
      </c>
      <c r="J1" s="82" t="s">
        <v>10</v>
      </c>
      <c r="K1" s="7" t="s">
        <v>13</v>
      </c>
      <c r="L1" s="83" t="s">
        <v>14</v>
      </c>
      <c r="M1" s="79" t="s">
        <v>15</v>
      </c>
      <c r="N1" s="79" t="s">
        <v>16</v>
      </c>
      <c r="O1" s="79" t="s">
        <v>17</v>
      </c>
      <c r="P1" s="79" t="s">
        <v>18</v>
      </c>
      <c r="Q1" s="79" t="s">
        <v>19</v>
      </c>
      <c r="R1" s="79" t="s">
        <v>20</v>
      </c>
      <c r="S1" s="79" t="s">
        <v>21</v>
      </c>
    </row>
    <row r="2" spans="1:23" ht="28.8" x14ac:dyDescent="0.3">
      <c r="A2" s="77">
        <v>0</v>
      </c>
      <c r="B2" s="69">
        <v>23253</v>
      </c>
      <c r="C2" s="69">
        <v>22188</v>
      </c>
      <c r="D2" s="69">
        <v>45441</v>
      </c>
      <c r="E2" s="141">
        <v>3.9375145825833058E-3</v>
      </c>
      <c r="F2" s="210">
        <v>2.8394437877503937E-3</v>
      </c>
      <c r="G2" s="75">
        <f>C2*F2</f>
        <v>63.001578762605732</v>
      </c>
      <c r="H2" s="75">
        <f>B2*E2</f>
        <v>91.559026588809616</v>
      </c>
      <c r="I2" s="13">
        <f>G2+H2</f>
        <v>154.56060535141535</v>
      </c>
      <c r="J2">
        <f>I2/D2</f>
        <v>3.4013469191130335E-3</v>
      </c>
      <c r="K2">
        <f>1-($W$2^((-1)*J2))</f>
        <v>3.3955688915627835E-3</v>
      </c>
      <c r="M2">
        <v>100000</v>
      </c>
      <c r="N2">
        <f>M2-M3</f>
        <v>339.55688915627252</v>
      </c>
      <c r="O2">
        <f>M2*$W$3^A2</f>
        <v>100000</v>
      </c>
      <c r="P2">
        <f>SUM(O2:O102)</f>
        <v>3509041.3545115083</v>
      </c>
      <c r="Q2">
        <f>M2-(I2/D2)*M2*K2</f>
        <v>99998.8450492212</v>
      </c>
      <c r="R2">
        <f>SUM(Q2:$Q$102)</f>
        <v>8137095.38187249</v>
      </c>
      <c r="S2">
        <f>R2/M2</f>
        <v>81.3709538187249</v>
      </c>
      <c r="V2" s="76" t="s">
        <v>11</v>
      </c>
      <c r="W2" s="73">
        <v>2.7182818284590402</v>
      </c>
    </row>
    <row r="3" spans="1:23" x14ac:dyDescent="0.3">
      <c r="A3" s="77">
        <v>1</v>
      </c>
      <c r="B3" s="69">
        <v>23232</v>
      </c>
      <c r="C3" s="69">
        <v>22243</v>
      </c>
      <c r="D3" s="69">
        <v>45475</v>
      </c>
      <c r="E3" s="142">
        <v>5.6114626290468662E-4</v>
      </c>
      <c r="F3" s="211">
        <v>4.3563128908109046E-4</v>
      </c>
      <c r="G3" s="75">
        <f t="shared" ref="G3:G66" si="0">C3*F3</f>
        <v>9.6897467630306959</v>
      </c>
      <c r="H3" s="75">
        <f t="shared" ref="H3:H66" si="1">B3*E3</f>
        <v>13.036549979801679</v>
      </c>
      <c r="I3" s="75">
        <f t="shared" ref="I3:I66" si="2">G3+H3</f>
        <v>22.726296742832375</v>
      </c>
      <c r="J3" s="73">
        <f t="shared" ref="J3:J66" si="3">I3/D3</f>
        <v>4.9975363920467012E-4</v>
      </c>
      <c r="K3" s="73">
        <f t="shared" ref="K3:K66" si="4">1-($W$2^((-1)*J3))</f>
        <v>4.9962878315468195E-4</v>
      </c>
      <c r="M3">
        <f>M2*(1-K2)</f>
        <v>99660.443110843727</v>
      </c>
      <c r="N3" s="73">
        <f t="shared" ref="N3:N66" si="5">M3-M4</f>
        <v>49.793225920133409</v>
      </c>
      <c r="O3" s="73">
        <f t="shared" ref="O3:O66" si="6">M3*$W$3^A3</f>
        <v>97229.700595945105</v>
      </c>
      <c r="P3" s="73">
        <f t="shared" ref="P3:P66" si="7">SUM(O3:O103)</f>
        <v>3409041.3545115087</v>
      </c>
      <c r="Q3">
        <f>AVERAGEA(M3:M4)</f>
        <v>99635.546497883654</v>
      </c>
      <c r="R3" s="73">
        <f>SUM(Q3:$Q$102)</f>
        <v>8037096.536823269</v>
      </c>
      <c r="S3" s="73">
        <f t="shared" ref="S3:S66" si="8">R3/M3</f>
        <v>80.644800343545526</v>
      </c>
      <c r="V3" s="78" t="s">
        <v>12</v>
      </c>
      <c r="W3" s="73">
        <f>1/1.025</f>
        <v>0.97560975609756106</v>
      </c>
    </row>
    <row r="4" spans="1:23" ht="15" x14ac:dyDescent="0.25">
      <c r="A4" s="77">
        <v>2</v>
      </c>
      <c r="B4" s="69">
        <v>23220</v>
      </c>
      <c r="C4" s="69">
        <v>22259</v>
      </c>
      <c r="D4" s="69">
        <v>45479</v>
      </c>
      <c r="E4" s="142">
        <v>1.8455918305904009E-4</v>
      </c>
      <c r="F4" s="211">
        <v>1.557213605173295E-4</v>
      </c>
      <c r="G4" s="75">
        <f t="shared" si="0"/>
        <v>3.4662017637552371</v>
      </c>
      <c r="H4" s="75">
        <f t="shared" si="1"/>
        <v>4.285464230630911</v>
      </c>
      <c r="I4" s="75">
        <f t="shared" si="2"/>
        <v>7.7516659943861477</v>
      </c>
      <c r="J4" s="73">
        <f t="shared" si="3"/>
        <v>1.7044495249205453E-4</v>
      </c>
      <c r="K4" s="73">
        <f t="shared" si="4"/>
        <v>1.7043042757647342E-4</v>
      </c>
      <c r="M4" s="73">
        <f t="shared" ref="M4:M8" si="9">M3*(1-K3)</f>
        <v>99610.649884923594</v>
      </c>
      <c r="N4" s="73">
        <f t="shared" si="5"/>
        <v>16.97668565105414</v>
      </c>
      <c r="O4" s="73">
        <f t="shared" si="6"/>
        <v>94810.850574585231</v>
      </c>
      <c r="P4" s="73">
        <f t="shared" si="7"/>
        <v>3311811.6539155636</v>
      </c>
      <c r="Q4" s="73">
        <f t="shared" ref="Q4:Q67" si="10">AVERAGEA(M4:M5)</f>
        <v>99602.161542098067</v>
      </c>
      <c r="R4" s="73">
        <f>SUM(Q4:$Q$102)</f>
        <v>7937460.9903253857</v>
      </c>
      <c r="S4" s="73">
        <f t="shared" si="8"/>
        <v>79.684863009078185</v>
      </c>
    </row>
    <row r="5" spans="1:23" ht="15" x14ac:dyDescent="0.25">
      <c r="A5" s="77">
        <v>3</v>
      </c>
      <c r="B5" s="69">
        <v>23258</v>
      </c>
      <c r="C5" s="69">
        <v>22301</v>
      </c>
      <c r="D5" s="69">
        <v>45559</v>
      </c>
      <c r="E5" s="142">
        <v>1.3356195563490178E-4</v>
      </c>
      <c r="F5" s="211">
        <v>1.4242309467428916E-4</v>
      </c>
      <c r="G5" s="75">
        <f t="shared" si="0"/>
        <v>3.1761774343313225</v>
      </c>
      <c r="H5" s="75">
        <f t="shared" si="1"/>
        <v>3.1063839641565458</v>
      </c>
      <c r="I5" s="75">
        <f t="shared" si="2"/>
        <v>6.2825613984878679</v>
      </c>
      <c r="J5" s="73">
        <f t="shared" si="3"/>
        <v>1.3789945781267956E-4</v>
      </c>
      <c r="K5" s="73">
        <f t="shared" si="4"/>
        <v>1.3788995011954075E-4</v>
      </c>
      <c r="M5" s="73">
        <f t="shared" si="9"/>
        <v>99593.67319927254</v>
      </c>
      <c r="N5" s="73">
        <f t="shared" si="5"/>
        <v>13.732966629671864</v>
      </c>
      <c r="O5" s="73">
        <f t="shared" si="6"/>
        <v>92482.626264178471</v>
      </c>
      <c r="P5" s="73">
        <f t="shared" si="7"/>
        <v>3217000.8033409785</v>
      </c>
      <c r="Q5" s="73">
        <f t="shared" si="10"/>
        <v>99586.806715957704</v>
      </c>
      <c r="R5" s="73">
        <f>SUM(Q5:$Q$102)</f>
        <v>7837858.8287832867</v>
      </c>
      <c r="S5" s="73">
        <f t="shared" si="8"/>
        <v>78.69836081957601</v>
      </c>
    </row>
    <row r="6" spans="1:23" ht="15" x14ac:dyDescent="0.25">
      <c r="A6" s="77">
        <v>4</v>
      </c>
      <c r="B6" s="69">
        <v>23333</v>
      </c>
      <c r="C6" s="69">
        <v>22392</v>
      </c>
      <c r="D6" s="69">
        <v>45725</v>
      </c>
      <c r="E6" s="142">
        <v>9.0848391558622922E-5</v>
      </c>
      <c r="F6" s="211">
        <v>1.1006547635154026E-4</v>
      </c>
      <c r="G6" s="75">
        <f t="shared" si="0"/>
        <v>2.4645861464636893</v>
      </c>
      <c r="H6" s="75">
        <f t="shared" si="1"/>
        <v>2.1197655202373484</v>
      </c>
      <c r="I6" s="75">
        <f t="shared" si="2"/>
        <v>4.5843516667010373</v>
      </c>
      <c r="J6" s="73">
        <f t="shared" si="3"/>
        <v>1.0025919446038354E-4</v>
      </c>
      <c r="K6" s="73">
        <f t="shared" si="4"/>
        <v>1.0025416867531778E-4</v>
      </c>
      <c r="M6" s="73">
        <f t="shared" si="9"/>
        <v>99579.940232642868</v>
      </c>
      <c r="N6" s="73">
        <f t="shared" si="5"/>
        <v>9.9833041247620713</v>
      </c>
      <c r="O6" s="73">
        <f t="shared" si="6"/>
        <v>90214.511062883874</v>
      </c>
      <c r="P6" s="73">
        <f t="shared" si="7"/>
        <v>3124518.1770767998</v>
      </c>
      <c r="Q6" s="73">
        <f t="shared" si="10"/>
        <v>99574.948580580487</v>
      </c>
      <c r="R6" s="73">
        <f>SUM(Q6:$Q$102)</f>
        <v>7738272.0220673298</v>
      </c>
      <c r="S6" s="73">
        <f t="shared" si="8"/>
        <v>77.70914507468926</v>
      </c>
    </row>
    <row r="7" spans="1:23" ht="15" x14ac:dyDescent="0.25">
      <c r="A7" s="77">
        <v>5</v>
      </c>
      <c r="B7" s="69">
        <v>23470</v>
      </c>
      <c r="C7" s="69">
        <v>22541</v>
      </c>
      <c r="D7" s="69">
        <v>46011</v>
      </c>
      <c r="E7" s="142">
        <v>7.5524414590261919E-5</v>
      </c>
      <c r="F7" s="211">
        <v>7.8024590011216869E-5</v>
      </c>
      <c r="G7" s="75">
        <f t="shared" si="0"/>
        <v>1.7587522834428395</v>
      </c>
      <c r="H7" s="75">
        <f t="shared" si="1"/>
        <v>1.7725580104334473</v>
      </c>
      <c r="I7" s="75">
        <f t="shared" si="2"/>
        <v>3.5313102938762868</v>
      </c>
      <c r="J7" s="73">
        <f t="shared" si="3"/>
        <v>7.6749261999875835E-5</v>
      </c>
      <c r="K7" s="73">
        <f t="shared" si="4"/>
        <v>7.6746316850506702E-5</v>
      </c>
      <c r="M7" s="73">
        <f t="shared" si="9"/>
        <v>99569.956928518106</v>
      </c>
      <c r="N7" s="73">
        <f t="shared" si="5"/>
        <v>7.6416274632210843</v>
      </c>
      <c r="O7" s="73">
        <f t="shared" si="6"/>
        <v>88005.33334836569</v>
      </c>
      <c r="P7" s="73">
        <f t="shared" si="7"/>
        <v>3034303.6660139165</v>
      </c>
      <c r="Q7" s="73">
        <f t="shared" si="10"/>
        <v>99566.136114786495</v>
      </c>
      <c r="R7" s="73">
        <f>SUM(Q7:$Q$102)</f>
        <v>7638697.0734867491</v>
      </c>
      <c r="S7" s="73">
        <f t="shared" si="8"/>
        <v>76.716886389441925</v>
      </c>
    </row>
    <row r="8" spans="1:23" ht="15" x14ac:dyDescent="0.25">
      <c r="A8" s="77">
        <v>6</v>
      </c>
      <c r="B8" s="69">
        <v>23679</v>
      </c>
      <c r="C8" s="69">
        <v>22743</v>
      </c>
      <c r="D8" s="69">
        <v>46422</v>
      </c>
      <c r="E8" s="142">
        <v>6.6461781918407544E-5</v>
      </c>
      <c r="F8" s="211">
        <v>5.8620305768355159E-5</v>
      </c>
      <c r="G8" s="75">
        <f t="shared" si="0"/>
        <v>1.3332016140897014</v>
      </c>
      <c r="H8" s="75">
        <f t="shared" si="1"/>
        <v>1.5737485340459723</v>
      </c>
      <c r="I8" s="75">
        <f t="shared" si="2"/>
        <v>2.9069501481356737</v>
      </c>
      <c r="J8" s="73">
        <f t="shared" si="3"/>
        <v>6.2620097112051914E-5</v>
      </c>
      <c r="K8" s="73">
        <f t="shared" si="4"/>
        <v>6.2618136514758227E-5</v>
      </c>
      <c r="L8">
        <f>((105*K8+90*(K7+K9)+45*(K6+K10)-30*(K5+K11))/315)</f>
        <v>6.1642245173127152E-5</v>
      </c>
      <c r="M8" s="73">
        <f t="shared" si="9"/>
        <v>99562.315301054885</v>
      </c>
      <c r="N8" s="73">
        <f t="shared" si="5"/>
        <v>6.1372446497989586</v>
      </c>
      <c r="O8" s="73">
        <f t="shared" si="6"/>
        <v>85852.272451871235</v>
      </c>
      <c r="P8" s="73">
        <f t="shared" si="7"/>
        <v>2946298.3326655505</v>
      </c>
      <c r="Q8" s="73">
        <f t="shared" si="10"/>
        <v>99559.246678729978</v>
      </c>
      <c r="R8" s="73">
        <f>SUM(Q8:$Q$102)</f>
        <v>7539130.9373719636</v>
      </c>
      <c r="S8" s="73">
        <f t="shared" si="8"/>
        <v>75.722736203705836</v>
      </c>
    </row>
    <row r="9" spans="1:23" ht="15" x14ac:dyDescent="0.25">
      <c r="A9" s="77">
        <v>7</v>
      </c>
      <c r="B9" s="69">
        <v>23955</v>
      </c>
      <c r="C9" s="69">
        <v>23013</v>
      </c>
      <c r="D9" s="69">
        <v>46968</v>
      </c>
      <c r="E9" s="142">
        <v>5.9644584883550236E-5</v>
      </c>
      <c r="F9" s="211">
        <v>5.0295962086569746E-5</v>
      </c>
      <c r="G9" s="75">
        <f t="shared" si="0"/>
        <v>1.1574609754982295</v>
      </c>
      <c r="H9" s="75">
        <f t="shared" si="1"/>
        <v>1.4287860308854459</v>
      </c>
      <c r="I9" s="75">
        <f t="shared" si="2"/>
        <v>2.5862470063836751</v>
      </c>
      <c r="J9" s="73">
        <f t="shared" si="3"/>
        <v>5.5064022448979626E-5</v>
      </c>
      <c r="K9" s="73">
        <f t="shared" si="4"/>
        <v>5.5062506453484872E-5</v>
      </c>
      <c r="L9" s="73">
        <f t="shared" ref="L9:L72" si="11">((105*K9+90*(K8+K10)+45*(K7+K11)-30*(K6+K12))/315)</f>
        <v>5.5695924750906589E-5</v>
      </c>
      <c r="M9" s="73">
        <f>M8*(1-L8)</f>
        <v>99556.178056405086</v>
      </c>
      <c r="N9" s="73">
        <f t="shared" si="5"/>
        <v>5.5448734015080845</v>
      </c>
      <c r="O9" s="73">
        <f t="shared" si="6"/>
        <v>83753.151536628371</v>
      </c>
      <c r="P9" s="73">
        <f t="shared" si="7"/>
        <v>2860446.060213679</v>
      </c>
      <c r="Q9" s="73">
        <f t="shared" si="10"/>
        <v>99553.405619704339</v>
      </c>
      <c r="R9" s="73">
        <f>SUM(Q9:$Q$102)</f>
        <v>7439571.6906932322</v>
      </c>
      <c r="S9" s="73">
        <f t="shared" si="8"/>
        <v>74.727373387899931</v>
      </c>
    </row>
    <row r="10" spans="1:23" ht="15" x14ac:dyDescent="0.25">
      <c r="A10" s="77">
        <v>8</v>
      </c>
      <c r="B10" s="69">
        <v>24309</v>
      </c>
      <c r="C10" s="69">
        <v>23352</v>
      </c>
      <c r="D10" s="69">
        <v>47661</v>
      </c>
      <c r="E10" s="142">
        <v>6.0448905275909914E-5</v>
      </c>
      <c r="F10" s="211">
        <v>5.1559402497949865E-5</v>
      </c>
      <c r="G10" s="75">
        <f t="shared" si="0"/>
        <v>1.2040151671321253</v>
      </c>
      <c r="H10" s="75">
        <f t="shared" si="1"/>
        <v>1.4694524383520942</v>
      </c>
      <c r="I10" s="75">
        <f t="shared" si="2"/>
        <v>2.6734676054842197</v>
      </c>
      <c r="J10" s="73">
        <f t="shared" si="3"/>
        <v>5.6093401428510095E-5</v>
      </c>
      <c r="K10" s="73">
        <f t="shared" si="4"/>
        <v>5.6091828223192586E-5</v>
      </c>
      <c r="L10" s="73">
        <f t="shared" si="11"/>
        <v>5.6793092725273975E-5</v>
      </c>
      <c r="M10" s="73">
        <f t="shared" ref="M10:M73" si="12">M9*(1-L9)</f>
        <v>99550.633183003578</v>
      </c>
      <c r="N10" s="73">
        <f t="shared" si="5"/>
        <v>5.6537883412238443</v>
      </c>
      <c r="O10" s="73">
        <f t="shared" si="6"/>
        <v>81705.840807222194</v>
      </c>
      <c r="P10" s="73">
        <f t="shared" si="7"/>
        <v>2776692.9086770504</v>
      </c>
      <c r="Q10" s="73">
        <f t="shared" si="10"/>
        <v>99547.806288832973</v>
      </c>
      <c r="R10" s="73">
        <f>SUM(Q10:$Q$102)</f>
        <v>7340018.2850735281</v>
      </c>
      <c r="S10" s="73">
        <f t="shared" si="8"/>
        <v>73.731507780371402</v>
      </c>
    </row>
    <row r="11" spans="1:23" ht="15" x14ac:dyDescent="0.25">
      <c r="A11" s="77">
        <v>9</v>
      </c>
      <c r="B11" s="69">
        <v>24714</v>
      </c>
      <c r="C11" s="69">
        <v>23745</v>
      </c>
      <c r="D11" s="69">
        <v>48459</v>
      </c>
      <c r="E11" s="142">
        <v>6.6452666563641014E-5</v>
      </c>
      <c r="F11" s="211">
        <v>6.1401254229982014E-5</v>
      </c>
      <c r="G11" s="75">
        <f t="shared" si="0"/>
        <v>1.4579727816909229</v>
      </c>
      <c r="H11" s="75">
        <f t="shared" si="1"/>
        <v>1.6423112014538239</v>
      </c>
      <c r="I11" s="75">
        <f t="shared" si="2"/>
        <v>3.1002839831447471</v>
      </c>
      <c r="J11" s="73">
        <f t="shared" si="3"/>
        <v>6.3977465138462348E-5</v>
      </c>
      <c r="K11" s="73">
        <f t="shared" si="4"/>
        <v>6.3975418624018232E-5</v>
      </c>
      <c r="L11" s="73">
        <f t="shared" si="11"/>
        <v>6.364487579513245E-5</v>
      </c>
      <c r="M11" s="73">
        <f t="shared" si="12"/>
        <v>99544.979394662354</v>
      </c>
      <c r="N11" s="73">
        <f t="shared" si="5"/>
        <v>6.3355278496019309</v>
      </c>
      <c r="O11" s="73">
        <f t="shared" si="6"/>
        <v>79708.488273003939</v>
      </c>
      <c r="P11" s="73">
        <f t="shared" si="7"/>
        <v>2694987.0678698281</v>
      </c>
      <c r="Q11" s="73">
        <f t="shared" si="10"/>
        <v>99541.81163073756</v>
      </c>
      <c r="R11" s="73">
        <f>SUM(Q11:$Q$102)</f>
        <v>7240470.4787846943</v>
      </c>
      <c r="S11" s="73">
        <f t="shared" si="8"/>
        <v>72.735667060401553</v>
      </c>
    </row>
    <row r="12" spans="1:23" ht="15" x14ac:dyDescent="0.25">
      <c r="A12" s="77">
        <v>10</v>
      </c>
      <c r="B12" s="69">
        <v>25178</v>
      </c>
      <c r="C12" s="69">
        <v>24182</v>
      </c>
      <c r="D12" s="69">
        <v>49360</v>
      </c>
      <c r="E12" s="142">
        <v>7.2094590697518939E-5</v>
      </c>
      <c r="F12" s="211">
        <v>7.7765221578237636E-5</v>
      </c>
      <c r="G12" s="75">
        <f t="shared" si="0"/>
        <v>1.8805185882049424</v>
      </c>
      <c r="H12" s="75">
        <f t="shared" si="1"/>
        <v>1.8151976045821319</v>
      </c>
      <c r="I12" s="75">
        <f t="shared" si="2"/>
        <v>3.6957161927870743</v>
      </c>
      <c r="J12" s="73">
        <f t="shared" si="3"/>
        <v>7.4872694343336188E-5</v>
      </c>
      <c r="K12" s="73">
        <f t="shared" si="4"/>
        <v>7.4869891452999937E-5</v>
      </c>
      <c r="L12" s="73">
        <f t="shared" si="11"/>
        <v>7.4376507118564407E-5</v>
      </c>
      <c r="M12" s="73">
        <f t="shared" si="12"/>
        <v>99538.643866812752</v>
      </c>
      <c r="N12" s="73">
        <f t="shared" si="5"/>
        <v>7.4033366541407304</v>
      </c>
      <c r="O12" s="73">
        <f t="shared" si="6"/>
        <v>77759.429498700483</v>
      </c>
      <c r="P12" s="73">
        <f t="shared" si="7"/>
        <v>2615278.5795968245</v>
      </c>
      <c r="Q12" s="73">
        <f t="shared" si="10"/>
        <v>99534.942198485689</v>
      </c>
      <c r="R12" s="73">
        <f>SUM(Q12:$Q$102)</f>
        <v>7140928.6671539573</v>
      </c>
      <c r="S12" s="73">
        <f t="shared" si="8"/>
        <v>71.740264783081088</v>
      </c>
    </row>
    <row r="13" spans="1:23" ht="15" x14ac:dyDescent="0.25">
      <c r="A13" s="77">
        <v>11</v>
      </c>
      <c r="B13" s="69">
        <v>25682</v>
      </c>
      <c r="C13" s="69">
        <v>24658</v>
      </c>
      <c r="D13" s="69">
        <v>50340</v>
      </c>
      <c r="E13" s="142">
        <v>7.7917620024331186E-5</v>
      </c>
      <c r="F13" s="211">
        <v>9.5637175291551815E-5</v>
      </c>
      <c r="G13" s="75">
        <f t="shared" si="0"/>
        <v>2.3582214683390847</v>
      </c>
      <c r="H13" s="75">
        <f t="shared" si="1"/>
        <v>2.0010803174648735</v>
      </c>
      <c r="I13" s="75">
        <f t="shared" si="2"/>
        <v>4.3593017858039582</v>
      </c>
      <c r="J13" s="73">
        <f t="shared" si="3"/>
        <v>8.6597174926578428E-5</v>
      </c>
      <c r="K13" s="73">
        <f t="shared" si="4"/>
        <v>8.659342549943716E-5</v>
      </c>
      <c r="L13" s="73">
        <f t="shared" si="11"/>
        <v>8.6451868282689756E-5</v>
      </c>
      <c r="M13" s="73">
        <f t="shared" si="12"/>
        <v>99531.240530158611</v>
      </c>
      <c r="N13" s="73">
        <f t="shared" si="5"/>
        <v>8.6046616963285487</v>
      </c>
      <c r="O13" s="73">
        <f t="shared" si="6"/>
        <v>75857.21563311106</v>
      </c>
      <c r="P13" s="73">
        <f t="shared" si="7"/>
        <v>2537519.1500981236</v>
      </c>
      <c r="Q13" s="73">
        <f t="shared" si="10"/>
        <v>99526.938199310447</v>
      </c>
      <c r="R13" s="73">
        <f>SUM(Q13:$Q$102)</f>
        <v>7041393.7249554712</v>
      </c>
      <c r="S13" s="73">
        <f t="shared" si="8"/>
        <v>70.745563779262682</v>
      </c>
    </row>
    <row r="14" spans="1:23" ht="15" x14ac:dyDescent="0.25">
      <c r="A14" s="77">
        <v>12</v>
      </c>
      <c r="B14" s="69">
        <v>26213</v>
      </c>
      <c r="C14" s="69">
        <v>25159</v>
      </c>
      <c r="D14" s="69">
        <v>51372</v>
      </c>
      <c r="E14" s="142">
        <v>8.9055882717540888E-5</v>
      </c>
      <c r="F14" s="211">
        <v>1.0813257555019016E-4</v>
      </c>
      <c r="G14" s="75">
        <f t="shared" si="0"/>
        <v>2.7205074682672343</v>
      </c>
      <c r="H14" s="75">
        <f t="shared" si="1"/>
        <v>2.3344218536748991</v>
      </c>
      <c r="I14" s="75">
        <f t="shared" si="2"/>
        <v>5.054929321942133</v>
      </c>
      <c r="J14" s="73">
        <f t="shared" si="3"/>
        <v>9.8398530754927451E-5</v>
      </c>
      <c r="K14" s="73">
        <f t="shared" si="4"/>
        <v>9.8393689778375482E-5</v>
      </c>
      <c r="L14" s="73">
        <f t="shared" si="11"/>
        <v>9.8195366067540692E-5</v>
      </c>
      <c r="M14" s="73">
        <f t="shared" si="12"/>
        <v>99522.635868462283</v>
      </c>
      <c r="N14" s="73">
        <f t="shared" si="5"/>
        <v>9.7726616611180361</v>
      </c>
      <c r="O14" s="73">
        <f t="shared" si="6"/>
        <v>74000.641595216439</v>
      </c>
      <c r="P14" s="73">
        <f t="shared" si="7"/>
        <v>2461661.9344650125</v>
      </c>
      <c r="Q14" s="73">
        <f t="shared" si="10"/>
        <v>99517.749537631724</v>
      </c>
      <c r="R14" s="73">
        <f>SUM(Q14:$Q$102)</f>
        <v>6941866.7867561616</v>
      </c>
      <c r="S14" s="73">
        <f t="shared" si="8"/>
        <v>69.751637164545485</v>
      </c>
    </row>
    <row r="15" spans="1:23" ht="15" x14ac:dyDescent="0.25">
      <c r="A15" s="77">
        <v>13</v>
      </c>
      <c r="B15" s="69">
        <v>26759</v>
      </c>
      <c r="C15" s="69">
        <v>25682</v>
      </c>
      <c r="D15" s="69">
        <v>52441</v>
      </c>
      <c r="E15" s="142">
        <v>1.0735245982794922E-4</v>
      </c>
      <c r="F15" s="211">
        <v>1.1167550378037235E-4</v>
      </c>
      <c r="G15" s="75">
        <f t="shared" si="0"/>
        <v>2.8680502880875225</v>
      </c>
      <c r="H15" s="75">
        <f t="shared" si="1"/>
        <v>2.8726444725360931</v>
      </c>
      <c r="I15" s="75">
        <f t="shared" si="2"/>
        <v>5.7406947606236152</v>
      </c>
      <c r="J15" s="73">
        <f t="shared" si="3"/>
        <v>1.0946958983664718E-4</v>
      </c>
      <c r="K15" s="73">
        <f t="shared" si="4"/>
        <v>1.0946359825980689E-4</v>
      </c>
      <c r="L15" s="73">
        <f t="shared" si="11"/>
        <v>1.0870809252621389E-4</v>
      </c>
      <c r="M15" s="73">
        <f t="shared" si="12"/>
        <v>99512.863206801165</v>
      </c>
      <c r="N15" s="73">
        <f t="shared" si="5"/>
        <v>10.817853541026125</v>
      </c>
      <c r="O15" s="73">
        <f t="shared" si="6"/>
        <v>72188.658609878796</v>
      </c>
      <c r="P15" s="73">
        <f t="shared" si="7"/>
        <v>2387661.292869796</v>
      </c>
      <c r="Q15" s="73">
        <f t="shared" si="10"/>
        <v>99507.454280030652</v>
      </c>
      <c r="R15" s="73">
        <f>SUM(Q15:$Q$102)</f>
        <v>6842349.0372185288</v>
      </c>
      <c r="S15" s="73">
        <f t="shared" si="8"/>
        <v>68.758438022220346</v>
      </c>
    </row>
    <row r="16" spans="1:23" ht="15" x14ac:dyDescent="0.25">
      <c r="A16" s="77">
        <v>14</v>
      </c>
      <c r="B16" s="69">
        <v>27313</v>
      </c>
      <c r="C16" s="69">
        <v>26217</v>
      </c>
      <c r="D16" s="69">
        <v>53530</v>
      </c>
      <c r="E16" s="142">
        <v>1.2881218183699252E-4</v>
      </c>
      <c r="F16" s="211">
        <v>1.0917968611724367E-4</v>
      </c>
      <c r="G16" s="75">
        <f t="shared" si="0"/>
        <v>2.8623638309357773</v>
      </c>
      <c r="H16" s="75">
        <f t="shared" si="1"/>
        <v>3.518247122513777</v>
      </c>
      <c r="I16" s="75">
        <f t="shared" si="2"/>
        <v>6.3806109534495548</v>
      </c>
      <c r="J16" s="73">
        <f t="shared" si="3"/>
        <v>1.1919691674667578E-4</v>
      </c>
      <c r="K16" s="73">
        <f t="shared" si="4"/>
        <v>1.1918981307645904E-4</v>
      </c>
      <c r="L16" s="73">
        <f t="shared" si="11"/>
        <v>1.1797337376423258E-4</v>
      </c>
      <c r="M16" s="73">
        <f t="shared" si="12"/>
        <v>99502.045353260139</v>
      </c>
      <c r="N16" s="73">
        <f t="shared" si="5"/>
        <v>11.738591986766551</v>
      </c>
      <c r="O16" s="73">
        <f t="shared" si="6"/>
        <v>70420.303530243225</v>
      </c>
      <c r="P16" s="73">
        <f t="shared" si="7"/>
        <v>2315472.6342599168</v>
      </c>
      <c r="Q16" s="73">
        <f t="shared" si="10"/>
        <v>99496.176057266755</v>
      </c>
      <c r="R16" s="73">
        <f>SUM(Q16:$Q$102)</f>
        <v>6742841.5829384988</v>
      </c>
      <c r="S16" s="73">
        <f t="shared" si="8"/>
        <v>67.765859073544888</v>
      </c>
    </row>
    <row r="17" spans="1:19" ht="15" x14ac:dyDescent="0.25">
      <c r="A17" s="77">
        <v>15</v>
      </c>
      <c r="B17" s="69">
        <v>27880</v>
      </c>
      <c r="C17" s="69">
        <v>26762</v>
      </c>
      <c r="D17" s="69">
        <v>54642</v>
      </c>
      <c r="E17" s="142">
        <v>1.496357342799016E-4</v>
      </c>
      <c r="F17" s="211">
        <v>1.0672642418914825E-4</v>
      </c>
      <c r="G17" s="75">
        <f t="shared" si="0"/>
        <v>2.8562125641499856</v>
      </c>
      <c r="H17" s="75">
        <f t="shared" si="1"/>
        <v>4.1718442717236561</v>
      </c>
      <c r="I17" s="75">
        <f t="shared" si="2"/>
        <v>7.0280568358736417</v>
      </c>
      <c r="J17" s="73">
        <f t="shared" si="3"/>
        <v>1.2862005116711763E-4</v>
      </c>
      <c r="K17" s="73">
        <f t="shared" si="4"/>
        <v>1.286117799630393E-4</v>
      </c>
      <c r="L17" s="73">
        <f t="shared" si="11"/>
        <v>1.279644201213599E-4</v>
      </c>
      <c r="M17" s="73">
        <f t="shared" si="12"/>
        <v>99490.306761273372</v>
      </c>
      <c r="N17" s="73">
        <f t="shared" si="5"/>
        <v>12.731219412395149</v>
      </c>
      <c r="O17" s="73">
        <f t="shared" si="6"/>
        <v>68694.630058004172</v>
      </c>
      <c r="P17" s="73">
        <f t="shared" si="7"/>
        <v>2245052.3307296736</v>
      </c>
      <c r="Q17" s="73">
        <f t="shared" si="10"/>
        <v>99483.941151567182</v>
      </c>
      <c r="R17" s="73">
        <f>SUM(Q17:$Q$102)</f>
        <v>6643345.4068812318</v>
      </c>
      <c r="S17" s="73">
        <f t="shared" si="8"/>
        <v>66.77379559017659</v>
      </c>
    </row>
    <row r="18" spans="1:19" ht="15" x14ac:dyDescent="0.25">
      <c r="A18" s="77">
        <v>16</v>
      </c>
      <c r="B18" s="69">
        <v>28439</v>
      </c>
      <c r="C18" s="69">
        <v>27283</v>
      </c>
      <c r="D18" s="69">
        <v>55722</v>
      </c>
      <c r="E18" s="142">
        <v>1.7470994636792204E-4</v>
      </c>
      <c r="F18" s="211">
        <v>1.0869284121346574E-4</v>
      </c>
      <c r="G18" s="75">
        <f t="shared" si="0"/>
        <v>2.9654667868269859</v>
      </c>
      <c r="H18" s="75">
        <f t="shared" si="1"/>
        <v>4.9685761647573345</v>
      </c>
      <c r="I18" s="75">
        <f t="shared" si="2"/>
        <v>7.9340429515843205</v>
      </c>
      <c r="J18" s="73">
        <f t="shared" si="3"/>
        <v>1.4238618412089159E-4</v>
      </c>
      <c r="K18" s="73">
        <f t="shared" si="4"/>
        <v>1.4237604768929657E-4</v>
      </c>
      <c r="L18" s="73">
        <f t="shared" si="11"/>
        <v>1.4336903170927972E-4</v>
      </c>
      <c r="M18" s="73">
        <f t="shared" si="12"/>
        <v>99477.575541860977</v>
      </c>
      <c r="N18" s="73">
        <f t="shared" si="5"/>
        <v>14.262003682219074</v>
      </c>
      <c r="O18" s="73">
        <f t="shared" si="6"/>
        <v>67010.575209271556</v>
      </c>
      <c r="P18" s="73">
        <f t="shared" si="7"/>
        <v>2176357.70067167</v>
      </c>
      <c r="Q18" s="73">
        <f t="shared" si="10"/>
        <v>99470.444540019875</v>
      </c>
      <c r="R18" s="73">
        <f>SUM(Q18:$Q$102)</f>
        <v>6543861.465729665</v>
      </c>
      <c r="S18" s="73">
        <f t="shared" si="8"/>
        <v>65.782277363363718</v>
      </c>
    </row>
    <row r="19" spans="1:19" ht="15" x14ac:dyDescent="0.25">
      <c r="A19" s="77">
        <v>17</v>
      </c>
      <c r="B19" s="69">
        <v>28972</v>
      </c>
      <c r="C19" s="69">
        <v>27792</v>
      </c>
      <c r="D19" s="69">
        <v>56764</v>
      </c>
      <c r="E19" s="142">
        <v>2.1641586604903158E-4</v>
      </c>
      <c r="F19" s="211">
        <v>1.1598687649766751E-4</v>
      </c>
      <c r="G19" s="75">
        <f t="shared" si="0"/>
        <v>3.2235072716231752</v>
      </c>
      <c r="H19" s="75">
        <f t="shared" si="1"/>
        <v>6.2700004711725432</v>
      </c>
      <c r="I19" s="75">
        <f t="shared" si="2"/>
        <v>9.4935077427957175</v>
      </c>
      <c r="J19" s="73">
        <f t="shared" si="3"/>
        <v>1.6724522131625181E-4</v>
      </c>
      <c r="K19" s="73">
        <f t="shared" si="4"/>
        <v>1.6723123661377404E-4</v>
      </c>
      <c r="L19" s="73">
        <f t="shared" si="11"/>
        <v>1.7024099069047022E-4</v>
      </c>
      <c r="M19" s="73">
        <f t="shared" si="12"/>
        <v>99463.313538178758</v>
      </c>
      <c r="N19" s="73">
        <f t="shared" si="5"/>
        <v>16.932733034103876</v>
      </c>
      <c r="O19" s="73">
        <f t="shared" si="6"/>
        <v>65366.798017550755</v>
      </c>
      <c r="P19" s="73">
        <f t="shared" si="7"/>
        <v>2109347.1254623989</v>
      </c>
      <c r="Q19" s="73">
        <f t="shared" si="10"/>
        <v>99454.847171661706</v>
      </c>
      <c r="R19" s="73">
        <f>SUM(Q19:$Q$102)</f>
        <v>6444391.0211896459</v>
      </c>
      <c r="S19" s="73">
        <f t="shared" si="8"/>
        <v>64.791638162305759</v>
      </c>
    </row>
    <row r="20" spans="1:19" ht="15" x14ac:dyDescent="0.25">
      <c r="A20" s="77">
        <v>18</v>
      </c>
      <c r="B20" s="69">
        <v>29603</v>
      </c>
      <c r="C20" s="69">
        <v>28410</v>
      </c>
      <c r="D20" s="69">
        <v>58013</v>
      </c>
      <c r="E20" s="142">
        <v>2.8612488147718753E-4</v>
      </c>
      <c r="F20" s="211">
        <v>1.2635468632880939E-4</v>
      </c>
      <c r="G20" s="75">
        <f t="shared" si="0"/>
        <v>3.5897366386014751</v>
      </c>
      <c r="H20" s="75">
        <f t="shared" si="1"/>
        <v>8.4701548663691817</v>
      </c>
      <c r="I20" s="75">
        <f t="shared" si="2"/>
        <v>12.059891504970658</v>
      </c>
      <c r="J20" s="73">
        <f t="shared" si="3"/>
        <v>2.0788256950977639E-4</v>
      </c>
      <c r="K20" s="73">
        <f t="shared" si="4"/>
        <v>2.0786096342562121E-4</v>
      </c>
      <c r="L20" s="73">
        <f t="shared" si="11"/>
        <v>2.1148397273410398E-4</v>
      </c>
      <c r="M20" s="73">
        <f t="shared" si="12"/>
        <v>99446.380805144654</v>
      </c>
      <c r="N20" s="73">
        <f t="shared" si="5"/>
        <v>21.031315686690505</v>
      </c>
      <c r="O20" s="73">
        <f t="shared" si="6"/>
        <v>63761.629179607786</v>
      </c>
      <c r="P20" s="73">
        <f t="shared" si="7"/>
        <v>2043980.3274448479</v>
      </c>
      <c r="Q20" s="73">
        <f t="shared" si="10"/>
        <v>99435.865147301316</v>
      </c>
      <c r="R20" s="73">
        <f>SUM(Q20:$Q$102)</f>
        <v>6344936.1740179835</v>
      </c>
      <c r="S20" s="73">
        <f t="shared" si="8"/>
        <v>63.802585098096813</v>
      </c>
    </row>
    <row r="21" spans="1:19" ht="15" x14ac:dyDescent="0.25">
      <c r="A21" s="77">
        <v>19</v>
      </c>
      <c r="B21" s="69">
        <v>30220</v>
      </c>
      <c r="C21" s="69">
        <v>29016</v>
      </c>
      <c r="D21" s="69">
        <v>59236</v>
      </c>
      <c r="E21" s="142">
        <v>3.8242639909435181E-4</v>
      </c>
      <c r="F21" s="211">
        <v>1.3579503862859226E-4</v>
      </c>
      <c r="G21" s="75">
        <f t="shared" si="0"/>
        <v>3.940228840847233</v>
      </c>
      <c r="H21" s="75">
        <f t="shared" si="1"/>
        <v>11.556925780631312</v>
      </c>
      <c r="I21" s="75">
        <f t="shared" si="2"/>
        <v>15.497154621478545</v>
      </c>
      <c r="J21" s="73">
        <f t="shared" si="3"/>
        <v>2.6161716897627363E-4</v>
      </c>
      <c r="K21" s="73">
        <f t="shared" si="4"/>
        <v>2.6158295018885447E-4</v>
      </c>
      <c r="L21" s="73">
        <f t="shared" si="11"/>
        <v>2.620258022392873E-4</v>
      </c>
      <c r="M21" s="73">
        <f t="shared" si="12"/>
        <v>99425.349489457964</v>
      </c>
      <c r="N21" s="73">
        <f t="shared" si="5"/>
        <v>26.052006962898304</v>
      </c>
      <c r="O21" s="73">
        <f t="shared" si="6"/>
        <v>62193.311821425268</v>
      </c>
      <c r="P21" s="73">
        <f t="shared" si="7"/>
        <v>1980218.6982652398</v>
      </c>
      <c r="Q21" s="73">
        <f t="shared" si="10"/>
        <v>99412.323485976522</v>
      </c>
      <c r="R21" s="73">
        <f>SUM(Q21:$Q$102)</f>
        <v>6245500.3088706825</v>
      </c>
      <c r="S21" s="73">
        <f t="shared" si="8"/>
        <v>62.815975412114504</v>
      </c>
    </row>
    <row r="22" spans="1:19" ht="15" x14ac:dyDescent="0.25">
      <c r="A22" s="77">
        <v>20</v>
      </c>
      <c r="B22" s="69">
        <v>30611</v>
      </c>
      <c r="C22" s="69">
        <v>29408</v>
      </c>
      <c r="D22" s="69">
        <v>60019</v>
      </c>
      <c r="E22" s="142">
        <v>4.8113810997082876E-4</v>
      </c>
      <c r="F22" s="211">
        <v>1.4133445536980085E-4</v>
      </c>
      <c r="G22" s="75">
        <f t="shared" si="0"/>
        <v>4.1563636635151031</v>
      </c>
      <c r="H22" s="75">
        <f t="shared" si="1"/>
        <v>14.728118684317039</v>
      </c>
      <c r="I22" s="75">
        <f t="shared" si="2"/>
        <v>18.88448234783214</v>
      </c>
      <c r="J22" s="73">
        <f t="shared" si="3"/>
        <v>3.1464173591416283E-4</v>
      </c>
      <c r="K22" s="73">
        <f t="shared" si="4"/>
        <v>3.1459224139440689E-4</v>
      </c>
      <c r="L22" s="73">
        <f t="shared" si="11"/>
        <v>3.1018798184441937E-4</v>
      </c>
      <c r="M22" s="73">
        <f t="shared" si="12"/>
        <v>99399.297482495065</v>
      </c>
      <c r="N22" s="73">
        <f t="shared" si="5"/>
        <v>30.832467482847278</v>
      </c>
      <c r="O22" s="73">
        <f t="shared" si="6"/>
        <v>60660.502994147646</v>
      </c>
      <c r="P22" s="73">
        <f t="shared" si="7"/>
        <v>1918025.3864438145</v>
      </c>
      <c r="Q22" s="73">
        <f t="shared" si="10"/>
        <v>99383.881248753634</v>
      </c>
      <c r="R22" s="73">
        <f>SUM(Q22:$Q$102)</f>
        <v>6146087.9853847064</v>
      </c>
      <c r="S22" s="73">
        <f t="shared" si="8"/>
        <v>61.832308085145947</v>
      </c>
    </row>
    <row r="23" spans="1:19" ht="15" x14ac:dyDescent="0.25">
      <c r="A23" s="77">
        <v>21</v>
      </c>
      <c r="B23" s="69">
        <v>30999</v>
      </c>
      <c r="C23" s="69">
        <v>29799</v>
      </c>
      <c r="D23" s="69">
        <v>60798</v>
      </c>
      <c r="E23" s="142">
        <v>5.4928430704700157E-4</v>
      </c>
      <c r="F23" s="211">
        <v>1.4325409903262311E-4</v>
      </c>
      <c r="G23" s="75">
        <f t="shared" si="0"/>
        <v>4.2688288970731358</v>
      </c>
      <c r="H23" s="75">
        <f t="shared" si="1"/>
        <v>17.027264234150003</v>
      </c>
      <c r="I23" s="75">
        <f t="shared" si="2"/>
        <v>21.296093131223138</v>
      </c>
      <c r="J23" s="73">
        <f t="shared" si="3"/>
        <v>3.5027621190208784E-4</v>
      </c>
      <c r="K23" s="73">
        <f t="shared" si="4"/>
        <v>3.5021487235198379E-4</v>
      </c>
      <c r="L23" s="73">
        <f t="shared" si="11"/>
        <v>3.4525293271880919E-4</v>
      </c>
      <c r="M23" s="73">
        <f t="shared" si="12"/>
        <v>99368.465015012218</v>
      </c>
      <c r="N23" s="73">
        <f t="shared" si="5"/>
        <v>34.307253966195276</v>
      </c>
      <c r="O23" s="73">
        <f t="shared" si="6"/>
        <v>59162.621302581691</v>
      </c>
      <c r="P23" s="73">
        <f t="shared" si="7"/>
        <v>1857364.8834496669</v>
      </c>
      <c r="Q23" s="73">
        <f t="shared" si="10"/>
        <v>99351.31138802912</v>
      </c>
      <c r="R23" s="73">
        <f>SUM(Q23:$Q$102)</f>
        <v>6046704.1041359529</v>
      </c>
      <c r="S23" s="73">
        <f t="shared" si="8"/>
        <v>60.851338533028958</v>
      </c>
    </row>
    <row r="24" spans="1:19" ht="15" x14ac:dyDescent="0.25">
      <c r="A24" s="77">
        <v>22</v>
      </c>
      <c r="B24" s="69">
        <v>31333</v>
      </c>
      <c r="C24" s="69">
        <v>30141</v>
      </c>
      <c r="D24" s="69">
        <v>61474</v>
      </c>
      <c r="E24" s="142">
        <v>5.7815745450275199E-4</v>
      </c>
      <c r="F24" s="211">
        <v>1.4440987550275557E-4</v>
      </c>
      <c r="G24" s="75">
        <f t="shared" si="0"/>
        <v>4.3526580575285561</v>
      </c>
      <c r="H24" s="75">
        <f t="shared" si="1"/>
        <v>18.115407521934728</v>
      </c>
      <c r="I24" s="75">
        <f t="shared" si="2"/>
        <v>22.468065579463286</v>
      </c>
      <c r="J24" s="73">
        <f t="shared" si="3"/>
        <v>3.6548891530506044E-4</v>
      </c>
      <c r="K24" s="73">
        <f t="shared" si="4"/>
        <v>3.6542213236789856E-4</v>
      </c>
      <c r="L24" s="73">
        <f t="shared" si="11"/>
        <v>3.6456655515993395E-4</v>
      </c>
      <c r="M24" s="73">
        <f t="shared" si="12"/>
        <v>99334.157761046023</v>
      </c>
      <c r="N24" s="73">
        <f t="shared" si="5"/>
        <v>36.213911704660859</v>
      </c>
      <c r="O24" s="73">
        <f t="shared" si="6"/>
        <v>57699.70266738502</v>
      </c>
      <c r="P24" s="73">
        <f t="shared" si="7"/>
        <v>1798202.262147085</v>
      </c>
      <c r="Q24" s="73">
        <f t="shared" si="10"/>
        <v>99316.050805193692</v>
      </c>
      <c r="R24" s="73">
        <f>SUM(Q24:$Q$102)</f>
        <v>5947352.7927479232</v>
      </c>
      <c r="S24" s="73">
        <f t="shared" si="8"/>
        <v>59.8721822059902</v>
      </c>
    </row>
    <row r="25" spans="1:19" ht="15" x14ac:dyDescent="0.25">
      <c r="A25" s="77">
        <v>23</v>
      </c>
      <c r="B25" s="69">
        <v>31696</v>
      </c>
      <c r="C25" s="69">
        <v>30482</v>
      </c>
      <c r="D25" s="69">
        <v>62178</v>
      </c>
      <c r="E25" s="142">
        <v>5.8806111239752268E-4</v>
      </c>
      <c r="F25" s="211">
        <v>1.478544090584222E-4</v>
      </c>
      <c r="G25" s="75">
        <f t="shared" si="0"/>
        <v>4.5068980969188255</v>
      </c>
      <c r="H25" s="75">
        <f t="shared" si="1"/>
        <v>18.639185018551878</v>
      </c>
      <c r="I25" s="75">
        <f t="shared" si="2"/>
        <v>23.146083115470702</v>
      </c>
      <c r="J25" s="73">
        <f t="shared" si="3"/>
        <v>3.722551885790907E-4</v>
      </c>
      <c r="K25" s="73">
        <f t="shared" si="4"/>
        <v>3.7218591021304093E-4</v>
      </c>
      <c r="L25" s="73">
        <f t="shared" si="11"/>
        <v>3.749519546472439E-4</v>
      </c>
      <c r="M25" s="73">
        <f t="shared" si="12"/>
        <v>99297.943849341362</v>
      </c>
      <c r="N25" s="73">
        <f t="shared" si="5"/>
        <v>37.231958138756454</v>
      </c>
      <c r="O25" s="73">
        <f t="shared" si="6"/>
        <v>56271.870522487647</v>
      </c>
      <c r="P25" s="73">
        <f t="shared" si="7"/>
        <v>1740502.5594796999</v>
      </c>
      <c r="Q25" s="73">
        <f t="shared" si="10"/>
        <v>99279.327870271984</v>
      </c>
      <c r="R25" s="73">
        <f>SUM(Q25:$Q$102)</f>
        <v>5848036.7419427298</v>
      </c>
      <c r="S25" s="73">
        <f t="shared" si="8"/>
        <v>58.893835211891144</v>
      </c>
    </row>
    <row r="26" spans="1:19" ht="15" x14ac:dyDescent="0.25">
      <c r="A26" s="77">
        <v>24</v>
      </c>
      <c r="B26" s="69">
        <v>32032</v>
      </c>
      <c r="C26" s="69">
        <v>30778</v>
      </c>
      <c r="D26" s="69">
        <v>62810</v>
      </c>
      <c r="E26" s="142">
        <v>6.0278163604634259E-4</v>
      </c>
      <c r="F26" s="211">
        <v>1.5529477427813439E-4</v>
      </c>
      <c r="G26" s="75">
        <f t="shared" si="0"/>
        <v>4.7796625627324199</v>
      </c>
      <c r="H26" s="75">
        <f t="shared" si="1"/>
        <v>19.308301365836446</v>
      </c>
      <c r="I26" s="75">
        <f t="shared" si="2"/>
        <v>24.087963928568865</v>
      </c>
      <c r="J26" s="73">
        <f t="shared" si="3"/>
        <v>3.835052368821663E-4</v>
      </c>
      <c r="K26" s="73">
        <f t="shared" si="4"/>
        <v>3.8343170814858496E-4</v>
      </c>
      <c r="L26" s="73">
        <f t="shared" si="11"/>
        <v>3.8584336425593441E-4</v>
      </c>
      <c r="M26" s="73">
        <f t="shared" si="12"/>
        <v>99260.711891202605</v>
      </c>
      <c r="N26" s="73">
        <f t="shared" si="5"/>
        <v>38.299087014544057</v>
      </c>
      <c r="O26" s="73">
        <f t="shared" si="6"/>
        <v>54878.801243554706</v>
      </c>
      <c r="P26" s="73">
        <f t="shared" si="7"/>
        <v>1684230.6889572125</v>
      </c>
      <c r="Q26" s="73">
        <f t="shared" si="10"/>
        <v>99241.562347695333</v>
      </c>
      <c r="R26" s="73">
        <f>SUM(Q26:$Q$102)</f>
        <v>5748757.4140724577</v>
      </c>
      <c r="S26" s="73">
        <f t="shared" si="8"/>
        <v>57.915738307151564</v>
      </c>
    </row>
    <row r="27" spans="1:19" ht="15" x14ac:dyDescent="0.25">
      <c r="A27" s="77">
        <v>25</v>
      </c>
      <c r="B27" s="69">
        <v>32487</v>
      </c>
      <c r="C27" s="69">
        <v>31269</v>
      </c>
      <c r="D27" s="69">
        <v>63756</v>
      </c>
      <c r="E27" s="142">
        <v>6.3176285932040163E-4</v>
      </c>
      <c r="F27" s="211">
        <v>1.6688703010340995E-4</v>
      </c>
      <c r="G27" s="75">
        <f t="shared" si="0"/>
        <v>5.2183905443035261</v>
      </c>
      <c r="H27" s="75">
        <f t="shared" si="1"/>
        <v>20.524080010741887</v>
      </c>
      <c r="I27" s="75">
        <f t="shared" si="2"/>
        <v>25.742470555045415</v>
      </c>
      <c r="J27" s="73">
        <f t="shared" si="3"/>
        <v>4.0376545823209446E-4</v>
      </c>
      <c r="K27" s="73">
        <f t="shared" si="4"/>
        <v>4.0368395592904616E-4</v>
      </c>
      <c r="L27" s="73">
        <f t="shared" si="11"/>
        <v>4.0495359584110285E-4</v>
      </c>
      <c r="M27" s="73">
        <f t="shared" si="12"/>
        <v>99222.412804188061</v>
      </c>
      <c r="N27" s="73">
        <f t="shared" si="5"/>
        <v>40.180472853084211</v>
      </c>
      <c r="O27" s="73">
        <f t="shared" si="6"/>
        <v>53519.635729030793</v>
      </c>
      <c r="P27" s="73">
        <f t="shared" si="7"/>
        <v>1629351.8877136577</v>
      </c>
      <c r="Q27" s="73">
        <f t="shared" si="10"/>
        <v>99202.322567761526</v>
      </c>
      <c r="R27" s="73">
        <f>SUM(Q27:$Q$102)</f>
        <v>5649515.8517247625</v>
      </c>
      <c r="S27" s="73">
        <f t="shared" si="8"/>
        <v>56.937900339854494</v>
      </c>
    </row>
    <row r="28" spans="1:19" ht="15" x14ac:dyDescent="0.25">
      <c r="A28" s="77">
        <v>26</v>
      </c>
      <c r="B28" s="69">
        <v>30946</v>
      </c>
      <c r="C28" s="69">
        <v>30197</v>
      </c>
      <c r="D28" s="69">
        <v>61143</v>
      </c>
      <c r="E28" s="142">
        <v>6.6949002523738533E-4</v>
      </c>
      <c r="F28" s="211">
        <v>1.8166311948181332E-4</v>
      </c>
      <c r="G28" s="75">
        <f t="shared" si="0"/>
        <v>5.4856812189923163</v>
      </c>
      <c r="H28" s="75">
        <f t="shared" si="1"/>
        <v>20.718038320996126</v>
      </c>
      <c r="I28" s="75">
        <f t="shared" si="2"/>
        <v>26.203719539988441</v>
      </c>
      <c r="J28" s="73">
        <f t="shared" si="3"/>
        <v>4.2856450517620072E-4</v>
      </c>
      <c r="K28" s="73">
        <f t="shared" si="4"/>
        <v>4.2847268452617104E-4</v>
      </c>
      <c r="L28" s="73">
        <f t="shared" si="11"/>
        <v>4.2994777349918199E-4</v>
      </c>
      <c r="M28" s="73">
        <f t="shared" si="12"/>
        <v>99182.232331334977</v>
      </c>
      <c r="N28" s="73">
        <f t="shared" si="5"/>
        <v>42.643179961538408</v>
      </c>
      <c r="O28" s="73">
        <f t="shared" si="6"/>
        <v>52193.13440009192</v>
      </c>
      <c r="P28" s="73">
        <f t="shared" si="7"/>
        <v>1575832.251984627</v>
      </c>
      <c r="Q28" s="73">
        <f t="shared" si="10"/>
        <v>99160.910741354208</v>
      </c>
      <c r="R28" s="73">
        <f>SUM(Q28:$Q$102)</f>
        <v>5550313.5291570006</v>
      </c>
      <c r="S28" s="73">
        <f t="shared" si="8"/>
        <v>55.960764329393619</v>
      </c>
    </row>
    <row r="29" spans="1:19" ht="15" x14ac:dyDescent="0.25">
      <c r="A29" s="77">
        <v>27</v>
      </c>
      <c r="B29" s="69">
        <v>32732</v>
      </c>
      <c r="C29" s="69">
        <v>30693</v>
      </c>
      <c r="D29" s="69">
        <v>63425</v>
      </c>
      <c r="E29" s="142">
        <v>7.0362829811859771E-4</v>
      </c>
      <c r="F29" s="211">
        <v>1.9811625362969637E-4</v>
      </c>
      <c r="G29" s="75">
        <f t="shared" si="0"/>
        <v>6.0807821726562707</v>
      </c>
      <c r="H29" s="75">
        <f t="shared" si="1"/>
        <v>23.031161454017941</v>
      </c>
      <c r="I29" s="75">
        <f t="shared" si="2"/>
        <v>29.111943626674211</v>
      </c>
      <c r="J29" s="73">
        <f t="shared" si="3"/>
        <v>4.5899792868228949E-4</v>
      </c>
      <c r="K29" s="73">
        <f t="shared" si="4"/>
        <v>4.5889260524811792E-4</v>
      </c>
      <c r="L29" s="73">
        <f t="shared" si="11"/>
        <v>4.5504180906478072E-4</v>
      </c>
      <c r="M29" s="73">
        <f t="shared" si="12"/>
        <v>99139.589151373439</v>
      </c>
      <c r="N29" s="73">
        <f t="shared" si="5"/>
        <v>45.112657997378847</v>
      </c>
      <c r="O29" s="73">
        <f t="shared" si="6"/>
        <v>50898.238125038697</v>
      </c>
      <c r="P29" s="73">
        <f t="shared" si="7"/>
        <v>1523639.1175845352</v>
      </c>
      <c r="Q29" s="73">
        <f t="shared" si="10"/>
        <v>99117.032822374749</v>
      </c>
      <c r="R29" s="73">
        <f>SUM(Q29:$Q$102)</f>
        <v>5451152.6184156463</v>
      </c>
      <c r="S29" s="73">
        <f t="shared" si="8"/>
        <v>54.984619818147877</v>
      </c>
    </row>
    <row r="30" spans="1:19" ht="15" x14ac:dyDescent="0.25">
      <c r="A30" s="77">
        <v>28</v>
      </c>
      <c r="B30" s="69">
        <v>31435</v>
      </c>
      <c r="C30" s="69">
        <v>29633</v>
      </c>
      <c r="D30" s="69">
        <v>61068</v>
      </c>
      <c r="E30" s="142">
        <v>7.2598014695234297E-4</v>
      </c>
      <c r="F30" s="211">
        <v>2.1474237569074181E-4</v>
      </c>
      <c r="G30" s="75">
        <f t="shared" si="0"/>
        <v>6.3634608188437518</v>
      </c>
      <c r="H30" s="75">
        <f t="shared" si="1"/>
        <v>22.821185919446901</v>
      </c>
      <c r="I30" s="75">
        <f t="shared" si="2"/>
        <v>29.184646738290652</v>
      </c>
      <c r="J30" s="73">
        <f t="shared" si="3"/>
        <v>4.7790408623650115E-4</v>
      </c>
      <c r="K30" s="73">
        <f t="shared" si="4"/>
        <v>4.7778990826818912E-4</v>
      </c>
      <c r="L30" s="73">
        <f t="shared" si="11"/>
        <v>4.761356054490869E-4</v>
      </c>
      <c r="M30" s="73">
        <f t="shared" si="12"/>
        <v>99094.47649337606</v>
      </c>
      <c r="N30" s="73">
        <f t="shared" si="5"/>
        <v>47.182408561842749</v>
      </c>
      <c r="O30" s="73">
        <f t="shared" si="6"/>
        <v>49634.221754813734</v>
      </c>
      <c r="P30" s="73">
        <f t="shared" si="7"/>
        <v>1472740.8794594968</v>
      </c>
      <c r="Q30" s="73">
        <f t="shared" si="10"/>
        <v>99070.885289095138</v>
      </c>
      <c r="R30" s="73">
        <f>SUM(Q30:$Q$102)</f>
        <v>5352035.5855932711</v>
      </c>
      <c r="S30" s="73">
        <f t="shared" si="8"/>
        <v>54.009423885003585</v>
      </c>
    </row>
    <row r="31" spans="1:19" ht="15" x14ac:dyDescent="0.25">
      <c r="A31" s="77">
        <v>29</v>
      </c>
      <c r="B31" s="69">
        <v>30281</v>
      </c>
      <c r="C31" s="69">
        <v>28433</v>
      </c>
      <c r="D31" s="69">
        <v>58714</v>
      </c>
      <c r="E31" s="142">
        <v>7.3898518255736197E-4</v>
      </c>
      <c r="F31" s="211">
        <v>2.304082157751216E-4</v>
      </c>
      <c r="G31" s="75">
        <f t="shared" si="0"/>
        <v>6.5511967991340327</v>
      </c>
      <c r="H31" s="75">
        <f t="shared" si="1"/>
        <v>22.377210313019479</v>
      </c>
      <c r="I31" s="75">
        <f t="shared" si="2"/>
        <v>28.928407112153511</v>
      </c>
      <c r="J31" s="73">
        <f t="shared" si="3"/>
        <v>4.9270032891905703E-4</v>
      </c>
      <c r="K31" s="73">
        <f t="shared" si="4"/>
        <v>4.9257897204380008E-4</v>
      </c>
      <c r="L31" s="73">
        <f t="shared" si="11"/>
        <v>4.9295267218538825E-4</v>
      </c>
      <c r="M31" s="73">
        <f t="shared" si="12"/>
        <v>99047.294084814217</v>
      </c>
      <c r="N31" s="73">
        <f t="shared" si="5"/>
        <v>48.825628291844623</v>
      </c>
      <c r="O31" s="73">
        <f t="shared" si="6"/>
        <v>48400.574765451223</v>
      </c>
      <c r="P31" s="73">
        <f t="shared" si="7"/>
        <v>1423106.657704683</v>
      </c>
      <c r="Q31" s="73">
        <f t="shared" si="10"/>
        <v>99022.881270668295</v>
      </c>
      <c r="R31" s="73">
        <f>SUM(Q31:$Q$102)</f>
        <v>5252964.7003041767</v>
      </c>
      <c r="S31" s="73">
        <f t="shared" si="8"/>
        <v>53.034913763581081</v>
      </c>
    </row>
    <row r="32" spans="1:19" ht="15" x14ac:dyDescent="0.25">
      <c r="A32" s="77">
        <v>30</v>
      </c>
      <c r="B32" s="69">
        <v>30336</v>
      </c>
      <c r="C32" s="69">
        <v>28192</v>
      </c>
      <c r="D32" s="69">
        <v>58528</v>
      </c>
      <c r="E32" s="142">
        <v>7.5293159456175506E-4</v>
      </c>
      <c r="F32" s="211">
        <v>2.4457554327626709E-4</v>
      </c>
      <c r="G32" s="75">
        <f t="shared" si="0"/>
        <v>6.8950737160445223</v>
      </c>
      <c r="H32" s="75">
        <f t="shared" si="1"/>
        <v>22.8409328526254</v>
      </c>
      <c r="I32" s="75">
        <f t="shared" si="2"/>
        <v>29.736006568669922</v>
      </c>
      <c r="J32" s="73">
        <f t="shared" si="3"/>
        <v>5.0806462836027063E-4</v>
      </c>
      <c r="K32" s="73">
        <f t="shared" si="4"/>
        <v>5.0793558538198003E-4</v>
      </c>
      <c r="L32" s="73">
        <f t="shared" si="11"/>
        <v>5.0824129875221794E-4</v>
      </c>
      <c r="M32" s="73">
        <f t="shared" si="12"/>
        <v>98998.468456522372</v>
      </c>
      <c r="N32" s="73">
        <f t="shared" si="5"/>
        <v>50.315110182826174</v>
      </c>
      <c r="O32" s="73">
        <f t="shared" si="6"/>
        <v>47196.795680766139</v>
      </c>
      <c r="P32" s="73">
        <f t="shared" si="7"/>
        <v>1374706.0829392322</v>
      </c>
      <c r="Q32" s="73">
        <f t="shared" si="10"/>
        <v>98973.310901430959</v>
      </c>
      <c r="R32" s="73">
        <f>SUM(Q32:$Q$102)</f>
        <v>5153941.8190335073</v>
      </c>
      <c r="S32" s="73">
        <f t="shared" si="8"/>
        <v>52.060823762106871</v>
      </c>
    </row>
    <row r="33" spans="1:19" ht="15" x14ac:dyDescent="0.25">
      <c r="A33" s="77">
        <v>31</v>
      </c>
      <c r="B33" s="69">
        <v>30802</v>
      </c>
      <c r="C33" s="69">
        <v>28452</v>
      </c>
      <c r="D33" s="69">
        <v>59254</v>
      </c>
      <c r="E33" s="142">
        <v>7.7845778534720164E-4</v>
      </c>
      <c r="F33" s="211">
        <v>2.5752939633845391E-4</v>
      </c>
      <c r="G33" s="75">
        <f t="shared" si="0"/>
        <v>7.3272263846216905</v>
      </c>
      <c r="H33" s="75">
        <f t="shared" si="1"/>
        <v>23.978056704264503</v>
      </c>
      <c r="I33" s="75">
        <f t="shared" si="2"/>
        <v>31.305283088886192</v>
      </c>
      <c r="J33" s="73">
        <f t="shared" si="3"/>
        <v>5.2832354083920396E-4</v>
      </c>
      <c r="K33" s="73">
        <f t="shared" si="4"/>
        <v>5.2818400253218378E-4</v>
      </c>
      <c r="L33" s="73">
        <f t="shared" si="11"/>
        <v>5.2893307487467123E-4</v>
      </c>
      <c r="M33" s="73">
        <f t="shared" si="12"/>
        <v>98948.153346339546</v>
      </c>
      <c r="N33" s="73">
        <f t="shared" si="5"/>
        <v>52.336951002653223</v>
      </c>
      <c r="O33" s="73">
        <f t="shared" si="6"/>
        <v>46022.252019543812</v>
      </c>
      <c r="P33" s="73">
        <f t="shared" si="7"/>
        <v>1327509.287258466</v>
      </c>
      <c r="Q33" s="73">
        <f t="shared" si="10"/>
        <v>98921.98487083822</v>
      </c>
      <c r="R33" s="73">
        <f>SUM(Q33:$Q$102)</f>
        <v>5054968.5081320759</v>
      </c>
      <c r="S33" s="73">
        <f t="shared" si="8"/>
        <v>51.087042427549029</v>
      </c>
    </row>
    <row r="34" spans="1:19" ht="15" x14ac:dyDescent="0.25">
      <c r="A34" s="77">
        <v>32</v>
      </c>
      <c r="B34" s="69">
        <v>30702</v>
      </c>
      <c r="C34" s="69">
        <v>28251</v>
      </c>
      <c r="D34" s="69">
        <v>58953</v>
      </c>
      <c r="E34" s="142">
        <v>8.214672953651414E-4</v>
      </c>
      <c r="F34" s="211">
        <v>2.7062605927536694E-4</v>
      </c>
      <c r="G34" s="75">
        <f t="shared" si="0"/>
        <v>7.6454568005883914</v>
      </c>
      <c r="H34" s="75">
        <f t="shared" si="1"/>
        <v>25.220688902300573</v>
      </c>
      <c r="I34" s="75">
        <f t="shared" si="2"/>
        <v>32.866145702888964</v>
      </c>
      <c r="J34" s="73">
        <f t="shared" si="3"/>
        <v>5.574974251164311E-4</v>
      </c>
      <c r="K34" s="73">
        <f t="shared" si="4"/>
        <v>5.5734205230151268E-4</v>
      </c>
      <c r="L34" s="73">
        <f t="shared" si="11"/>
        <v>5.5754012744578855E-4</v>
      </c>
      <c r="M34" s="73">
        <f t="shared" si="12"/>
        <v>98895.816395336893</v>
      </c>
      <c r="N34" s="73">
        <f t="shared" si="5"/>
        <v>55.138386076912866</v>
      </c>
      <c r="O34" s="73">
        <f t="shared" si="6"/>
        <v>44876.00910075166</v>
      </c>
      <c r="P34" s="73">
        <f t="shared" si="7"/>
        <v>1281487.0352389221</v>
      </c>
      <c r="Q34" s="73">
        <f t="shared" si="10"/>
        <v>98868.247202298429</v>
      </c>
      <c r="R34" s="73">
        <f>SUM(Q34:$Q$102)</f>
        <v>4956046.5232612379</v>
      </c>
      <c r="S34" s="73">
        <f t="shared" si="8"/>
        <v>50.113813747685732</v>
      </c>
    </row>
    <row r="35" spans="1:19" ht="15" x14ac:dyDescent="0.25">
      <c r="A35" s="77">
        <v>33</v>
      </c>
      <c r="B35" s="69">
        <v>29658</v>
      </c>
      <c r="C35" s="69">
        <v>27159</v>
      </c>
      <c r="D35" s="69">
        <v>56817</v>
      </c>
      <c r="E35" s="142">
        <v>8.8243071193488921E-4</v>
      </c>
      <c r="F35" s="211">
        <v>2.8638030955550621E-4</v>
      </c>
      <c r="G35" s="75">
        <f t="shared" si="0"/>
        <v>7.7778028272179931</v>
      </c>
      <c r="H35" s="75">
        <f t="shared" si="1"/>
        <v>26.171130054564944</v>
      </c>
      <c r="I35" s="75">
        <f t="shared" si="2"/>
        <v>33.948932881782937</v>
      </c>
      <c r="J35" s="73">
        <f t="shared" si="3"/>
        <v>5.9751364700323737E-4</v>
      </c>
      <c r="K35" s="73">
        <f t="shared" si="4"/>
        <v>5.9733517127302793E-4</v>
      </c>
      <c r="L35" s="73">
        <f t="shared" si="11"/>
        <v>5.9746742545523156E-4</v>
      </c>
      <c r="M35" s="73">
        <f t="shared" si="12"/>
        <v>98840.67800925998</v>
      </c>
      <c r="N35" s="73">
        <f t="shared" si="5"/>
        <v>59.054085420444608</v>
      </c>
      <c r="O35" s="73">
        <f t="shared" si="6"/>
        <v>43757.062365774022</v>
      </c>
      <c r="P35" s="73">
        <f t="shared" si="7"/>
        <v>1236611.0261381706</v>
      </c>
      <c r="Q35" s="73">
        <f t="shared" si="10"/>
        <v>98811.150966549758</v>
      </c>
      <c r="R35" s="73">
        <f>SUM(Q35:$Q$102)</f>
        <v>4857178.2760589393</v>
      </c>
      <c r="S35" s="73">
        <f t="shared" si="8"/>
        <v>49.141490870832456</v>
      </c>
    </row>
    <row r="36" spans="1:19" ht="15" x14ac:dyDescent="0.25">
      <c r="A36" s="77">
        <v>34</v>
      </c>
      <c r="B36" s="69">
        <v>29342</v>
      </c>
      <c r="C36" s="69">
        <v>26838</v>
      </c>
      <c r="D36" s="69">
        <v>56180</v>
      </c>
      <c r="E36" s="142">
        <v>9.5870174417457955E-4</v>
      </c>
      <c r="F36" s="211">
        <v>3.0824855290925664E-4</v>
      </c>
      <c r="G36" s="75">
        <f t="shared" si="0"/>
        <v>8.2727746629786303</v>
      </c>
      <c r="H36" s="75">
        <f t="shared" si="1"/>
        <v>28.130226577570514</v>
      </c>
      <c r="I36" s="75">
        <f t="shared" si="2"/>
        <v>36.403001240549145</v>
      </c>
      <c r="J36" s="73">
        <f t="shared" si="3"/>
        <v>6.4797083019845403E-4</v>
      </c>
      <c r="K36" s="73">
        <f t="shared" si="4"/>
        <v>6.4776094243612636E-4</v>
      </c>
      <c r="L36" s="73">
        <f t="shared" si="11"/>
        <v>6.4864304627454406E-4</v>
      </c>
      <c r="M36" s="73">
        <f t="shared" si="12"/>
        <v>98781.623923839536</v>
      </c>
      <c r="N36" s="73">
        <f t="shared" si="5"/>
        <v>64.074013457910041</v>
      </c>
      <c r="O36" s="73">
        <f t="shared" si="6"/>
        <v>42664.311167196938</v>
      </c>
      <c r="P36" s="73">
        <f t="shared" si="7"/>
        <v>1192853.9637723968</v>
      </c>
      <c r="Q36" s="73">
        <f t="shared" si="10"/>
        <v>98749.586917110573</v>
      </c>
      <c r="R36" s="73">
        <f>SUM(Q36:$Q$102)</f>
        <v>4758367.12509239</v>
      </c>
      <c r="S36" s="73">
        <f t="shared" si="8"/>
        <v>48.170569950956498</v>
      </c>
    </row>
    <row r="37" spans="1:19" ht="15" x14ac:dyDescent="0.25">
      <c r="A37" s="77">
        <v>35</v>
      </c>
      <c r="B37" s="69">
        <v>30064</v>
      </c>
      <c r="C37" s="69">
        <v>26825</v>
      </c>
      <c r="D37" s="69">
        <v>56889</v>
      </c>
      <c r="E37" s="142">
        <v>1.0481428001421057E-3</v>
      </c>
      <c r="F37" s="211">
        <v>3.401561526631962E-4</v>
      </c>
      <c r="G37" s="75">
        <f t="shared" si="0"/>
        <v>9.124688795190238</v>
      </c>
      <c r="H37" s="75">
        <f t="shared" si="1"/>
        <v>31.511365143472268</v>
      </c>
      <c r="I37" s="75">
        <f t="shared" si="2"/>
        <v>40.636053938662506</v>
      </c>
      <c r="J37" s="73">
        <f t="shared" si="3"/>
        <v>7.1430424051508216E-4</v>
      </c>
      <c r="K37" s="73">
        <f t="shared" si="4"/>
        <v>7.1404918597350875E-4</v>
      </c>
      <c r="L37" s="73">
        <f t="shared" si="11"/>
        <v>7.109714831800007E-4</v>
      </c>
      <c r="M37" s="73">
        <f t="shared" si="12"/>
        <v>98717.549910381626</v>
      </c>
      <c r="N37" s="73">
        <f t="shared" si="5"/>
        <v>70.185362875679857</v>
      </c>
      <c r="O37" s="73">
        <f t="shared" si="6"/>
        <v>41596.719276521217</v>
      </c>
      <c r="P37" s="73">
        <f t="shared" si="7"/>
        <v>1150189.6526052</v>
      </c>
      <c r="Q37" s="73">
        <f t="shared" si="10"/>
        <v>98682.457228943793</v>
      </c>
      <c r="R37" s="73">
        <f>SUM(Q37:$Q$102)</f>
        <v>4659617.5381752802</v>
      </c>
      <c r="S37" s="73">
        <f t="shared" si="8"/>
        <v>47.201511204496086</v>
      </c>
    </row>
    <row r="38" spans="1:19" ht="15" x14ac:dyDescent="0.25">
      <c r="A38" s="77">
        <v>36</v>
      </c>
      <c r="B38" s="69">
        <v>31724</v>
      </c>
      <c r="C38" s="69">
        <v>28674</v>
      </c>
      <c r="D38" s="69">
        <v>60398</v>
      </c>
      <c r="E38" s="142">
        <v>1.1520566014726397E-3</v>
      </c>
      <c r="F38" s="211">
        <v>3.8584905272091234E-4</v>
      </c>
      <c r="G38" s="75">
        <f t="shared" si="0"/>
        <v>11.06383573771944</v>
      </c>
      <c r="H38" s="75">
        <f t="shared" si="1"/>
        <v>36.54784362511802</v>
      </c>
      <c r="I38" s="75">
        <f t="shared" si="2"/>
        <v>47.611679362837464</v>
      </c>
      <c r="J38" s="73">
        <f t="shared" si="3"/>
        <v>7.8829893974696947E-4</v>
      </c>
      <c r="K38" s="73">
        <f t="shared" si="4"/>
        <v>7.8798831376514222E-4</v>
      </c>
      <c r="L38" s="73">
        <f t="shared" si="11"/>
        <v>7.8830901256732842E-4</v>
      </c>
      <c r="M38" s="73">
        <f t="shared" si="12"/>
        <v>98647.364547505946</v>
      </c>
      <c r="N38" s="73">
        <f t="shared" si="5"/>
        <v>77.764606538810767</v>
      </c>
      <c r="O38" s="73">
        <f t="shared" si="6"/>
        <v>40553.312385679768</v>
      </c>
      <c r="P38" s="73">
        <f t="shared" si="7"/>
        <v>1108592.9333286784</v>
      </c>
      <c r="Q38" s="73">
        <f t="shared" si="10"/>
        <v>98608.48224423654</v>
      </c>
      <c r="R38" s="73">
        <f>SUM(Q38:$Q$102)</f>
        <v>4560935.0809463365</v>
      </c>
      <c r="S38" s="73">
        <f t="shared" si="8"/>
        <v>46.234738270680424</v>
      </c>
    </row>
    <row r="39" spans="1:19" ht="15" x14ac:dyDescent="0.25">
      <c r="A39" s="77">
        <v>37</v>
      </c>
      <c r="B39" s="69">
        <v>32062</v>
      </c>
      <c r="C39" s="69">
        <v>29245</v>
      </c>
      <c r="D39" s="69">
        <v>61307</v>
      </c>
      <c r="E39" s="142">
        <v>1.2755005624487095E-3</v>
      </c>
      <c r="F39" s="211">
        <v>4.480041195163983E-4</v>
      </c>
      <c r="G39" s="75">
        <f t="shared" si="0"/>
        <v>13.101880475257069</v>
      </c>
      <c r="H39" s="75">
        <f t="shared" si="1"/>
        <v>40.895099033230522</v>
      </c>
      <c r="I39" s="75">
        <f t="shared" si="2"/>
        <v>53.996979508487591</v>
      </c>
      <c r="J39" s="73">
        <f t="shared" si="3"/>
        <v>8.8076368943982891E-4</v>
      </c>
      <c r="K39" s="73">
        <f t="shared" si="4"/>
        <v>8.8037593095113831E-4</v>
      </c>
      <c r="L39" s="73">
        <f t="shared" si="11"/>
        <v>8.8396027095469893E-4</v>
      </c>
      <c r="M39" s="73">
        <f t="shared" si="12"/>
        <v>98569.599940967135</v>
      </c>
      <c r="N39" s="73">
        <f t="shared" si="5"/>
        <v>87.131610271710088</v>
      </c>
      <c r="O39" s="73">
        <f t="shared" si="6"/>
        <v>39533.018384426039</v>
      </c>
      <c r="P39" s="73">
        <f t="shared" si="7"/>
        <v>1068039.6209429984</v>
      </c>
      <c r="Q39" s="73">
        <f t="shared" si="10"/>
        <v>98526.034135831287</v>
      </c>
      <c r="R39" s="73">
        <f>SUM(Q39:$Q$102)</f>
        <v>4462326.5987021001</v>
      </c>
      <c r="S39" s="73">
        <f t="shared" si="8"/>
        <v>45.27081982045749</v>
      </c>
    </row>
    <row r="40" spans="1:19" ht="15" x14ac:dyDescent="0.25">
      <c r="A40" s="77">
        <v>38</v>
      </c>
      <c r="B40" s="69">
        <v>32779</v>
      </c>
      <c r="C40" s="69">
        <v>29306</v>
      </c>
      <c r="D40" s="69">
        <v>62085</v>
      </c>
      <c r="E40" s="142">
        <v>1.4246109670041252E-3</v>
      </c>
      <c r="F40" s="211">
        <v>5.2707057866815271E-4</v>
      </c>
      <c r="G40" s="75">
        <f t="shared" si="0"/>
        <v>15.446330378448883</v>
      </c>
      <c r="H40" s="75">
        <f t="shared" si="1"/>
        <v>46.697322887428221</v>
      </c>
      <c r="I40" s="75">
        <f t="shared" si="2"/>
        <v>62.143653265877106</v>
      </c>
      <c r="J40" s="73">
        <f t="shared" si="3"/>
        <v>1.000944725229558E-3</v>
      </c>
      <c r="K40" s="73">
        <f t="shared" si="4"/>
        <v>1.0004439471558157E-3</v>
      </c>
      <c r="L40" s="73">
        <f t="shared" si="11"/>
        <v>1.0016269984226133E-3</v>
      </c>
      <c r="M40" s="73">
        <f t="shared" si="12"/>
        <v>98482.468330695425</v>
      </c>
      <c r="N40" s="73">
        <f t="shared" si="5"/>
        <v>98.642699151328998</v>
      </c>
      <c r="O40" s="73">
        <f t="shared" si="6"/>
        <v>38534.70513832516</v>
      </c>
      <c r="P40" s="73">
        <f t="shared" si="7"/>
        <v>1028506.6025585724</v>
      </c>
      <c r="Q40" s="73">
        <f t="shared" si="10"/>
        <v>98433.14698111976</v>
      </c>
      <c r="R40" s="73">
        <f>SUM(Q40:$Q$102)</f>
        <v>4363800.5645662695</v>
      </c>
      <c r="S40" s="73">
        <f t="shared" si="8"/>
        <v>44.310430460709135</v>
      </c>
    </row>
    <row r="41" spans="1:19" ht="15" x14ac:dyDescent="0.25">
      <c r="A41" s="77">
        <v>39</v>
      </c>
      <c r="B41" s="69">
        <v>33739</v>
      </c>
      <c r="C41" s="69">
        <v>30064</v>
      </c>
      <c r="D41" s="69">
        <v>63803</v>
      </c>
      <c r="E41" s="142">
        <v>1.6023561684146499E-3</v>
      </c>
      <c r="F41" s="211">
        <v>6.2030041323945682E-4</v>
      </c>
      <c r="G41" s="75">
        <f t="shared" si="0"/>
        <v>18.64871162363103</v>
      </c>
      <c r="H41" s="75">
        <f t="shared" si="1"/>
        <v>54.061894766141876</v>
      </c>
      <c r="I41" s="75">
        <f t="shared" si="2"/>
        <v>72.710606389772906</v>
      </c>
      <c r="J41" s="73">
        <f t="shared" si="3"/>
        <v>1.1396110902273076E-3</v>
      </c>
      <c r="K41" s="73">
        <f t="shared" si="4"/>
        <v>1.138961980109876E-3</v>
      </c>
      <c r="L41" s="73">
        <f t="shared" si="11"/>
        <v>1.1410490630850397E-3</v>
      </c>
      <c r="M41" s="73">
        <f t="shared" si="12"/>
        <v>98383.825631544096</v>
      </c>
      <c r="N41" s="73">
        <f t="shared" si="5"/>
        <v>112.26077205958427</v>
      </c>
      <c r="O41" s="73">
        <f t="shared" si="6"/>
        <v>37557.178280275468</v>
      </c>
      <c r="P41" s="73">
        <f t="shared" si="7"/>
        <v>989971.89742024732</v>
      </c>
      <c r="Q41" s="73">
        <f t="shared" si="10"/>
        <v>98327.695245514304</v>
      </c>
      <c r="R41" s="73">
        <f>SUM(Q41:$Q$102)</f>
        <v>4265367.4175851503</v>
      </c>
      <c r="S41" s="73">
        <f t="shared" si="8"/>
        <v>43.354356167845303</v>
      </c>
    </row>
    <row r="42" spans="1:19" ht="15" x14ac:dyDescent="0.25">
      <c r="A42" s="77">
        <v>40</v>
      </c>
      <c r="B42" s="69">
        <v>34413</v>
      </c>
      <c r="C42" s="69">
        <v>30330</v>
      </c>
      <c r="D42" s="69">
        <v>64743</v>
      </c>
      <c r="E42" s="142">
        <v>1.8049664100826188E-3</v>
      </c>
      <c r="F42" s="211">
        <v>7.2199009105359548E-4</v>
      </c>
      <c r="G42" s="75">
        <f t="shared" si="0"/>
        <v>21.89795946165555</v>
      </c>
      <c r="H42" s="75">
        <f t="shared" si="1"/>
        <v>62.114309070173157</v>
      </c>
      <c r="I42" s="75">
        <f t="shared" si="2"/>
        <v>84.01226853182871</v>
      </c>
      <c r="J42" s="73">
        <f t="shared" si="3"/>
        <v>1.2976270566984649E-3</v>
      </c>
      <c r="K42" s="73">
        <f t="shared" si="4"/>
        <v>1.2967855027564701E-3</v>
      </c>
      <c r="L42" s="73">
        <f t="shared" si="11"/>
        <v>1.2942464426116526E-3</v>
      </c>
      <c r="M42" s="73">
        <f t="shared" si="12"/>
        <v>98271.564859484512</v>
      </c>
      <c r="N42" s="73">
        <f t="shared" si="5"/>
        <v>127.18762322927068</v>
      </c>
      <c r="O42" s="73">
        <f t="shared" si="6"/>
        <v>36599.340192377218</v>
      </c>
      <c r="P42" s="73">
        <f t="shared" si="7"/>
        <v>952414.71913997189</v>
      </c>
      <c r="Q42" s="73">
        <f t="shared" si="10"/>
        <v>98207.971047869883</v>
      </c>
      <c r="R42" s="73">
        <f>SUM(Q42:$Q$102)</f>
        <v>4167039.7223396348</v>
      </c>
      <c r="S42" s="73">
        <f t="shared" si="8"/>
        <v>42.40331095060872</v>
      </c>
    </row>
    <row r="43" spans="1:19" ht="15" x14ac:dyDescent="0.25">
      <c r="A43" s="77">
        <v>41</v>
      </c>
      <c r="B43" s="69">
        <v>34790</v>
      </c>
      <c r="C43" s="69">
        <v>31140</v>
      </c>
      <c r="D43" s="69">
        <v>65930</v>
      </c>
      <c r="E43" s="142">
        <v>2.021473239961736E-3</v>
      </c>
      <c r="F43" s="211">
        <v>8.2563509487409167E-4</v>
      </c>
      <c r="G43" s="75">
        <f t="shared" si="0"/>
        <v>25.710276854379213</v>
      </c>
      <c r="H43" s="75">
        <f t="shared" si="1"/>
        <v>70.327054018268797</v>
      </c>
      <c r="I43" s="75">
        <f t="shared" si="2"/>
        <v>96.037330872648013</v>
      </c>
      <c r="J43" s="73">
        <f t="shared" si="3"/>
        <v>1.4566560120225695E-3</v>
      </c>
      <c r="K43" s="73">
        <f t="shared" si="4"/>
        <v>1.4555956035998685E-3</v>
      </c>
      <c r="L43" s="73">
        <f t="shared" si="11"/>
        <v>1.4540695085058799E-3</v>
      </c>
      <c r="M43" s="73">
        <f t="shared" si="12"/>
        <v>98144.377236255241</v>
      </c>
      <c r="N43" s="73">
        <f t="shared" si="5"/>
        <v>142.7087463705393</v>
      </c>
      <c r="O43" s="73">
        <f t="shared" si="6"/>
        <v>35660.460123445177</v>
      </c>
      <c r="P43" s="73">
        <f t="shared" si="7"/>
        <v>915815.37894759455</v>
      </c>
      <c r="Q43" s="73">
        <f t="shared" si="10"/>
        <v>98073.022863069971</v>
      </c>
      <c r="R43" s="73">
        <f>SUM(Q43:$Q$102)</f>
        <v>4068831.7512917649</v>
      </c>
      <c r="S43" s="73">
        <f t="shared" si="8"/>
        <v>41.457614443843134</v>
      </c>
    </row>
    <row r="44" spans="1:19" ht="15" x14ac:dyDescent="0.25">
      <c r="A44" s="77">
        <v>42</v>
      </c>
      <c r="B44" s="69">
        <v>36933</v>
      </c>
      <c r="C44" s="69">
        <v>33521</v>
      </c>
      <c r="D44" s="69">
        <v>70454</v>
      </c>
      <c r="E44" s="142">
        <v>2.2379805934615378E-3</v>
      </c>
      <c r="F44" s="211">
        <v>9.2716083978524244E-4</v>
      </c>
      <c r="G44" s="75">
        <f t="shared" si="0"/>
        <v>31.079358510441111</v>
      </c>
      <c r="H44" s="75">
        <f t="shared" si="1"/>
        <v>82.655337258314972</v>
      </c>
      <c r="I44" s="75">
        <f t="shared" si="2"/>
        <v>113.73469576875608</v>
      </c>
      <c r="J44" s="73">
        <f t="shared" si="3"/>
        <v>1.614311405580323E-3</v>
      </c>
      <c r="K44" s="73">
        <f t="shared" si="4"/>
        <v>1.6130091057898754E-3</v>
      </c>
      <c r="L44" s="73">
        <f t="shared" si="11"/>
        <v>1.6132455239877459E-3</v>
      </c>
      <c r="M44" s="73">
        <f t="shared" si="12"/>
        <v>98001.668489884702</v>
      </c>
      <c r="N44" s="73">
        <f t="shared" si="5"/>
        <v>158.10075303463964</v>
      </c>
      <c r="O44" s="73">
        <f t="shared" si="6"/>
        <v>34740.104717775983</v>
      </c>
      <c r="P44" s="73">
        <f t="shared" si="7"/>
        <v>880154.91882414941</v>
      </c>
      <c r="Q44" s="73">
        <f t="shared" si="10"/>
        <v>97922.618113367382</v>
      </c>
      <c r="R44" s="73">
        <f>SUM(Q44:$Q$102)</f>
        <v>3970758.7284286949</v>
      </c>
      <c r="S44" s="73">
        <f t="shared" si="8"/>
        <v>40.51725638567612</v>
      </c>
    </row>
    <row r="45" spans="1:19" ht="15" x14ac:dyDescent="0.25">
      <c r="A45" s="77">
        <v>43</v>
      </c>
      <c r="B45" s="69">
        <v>40396</v>
      </c>
      <c r="C45" s="69">
        <v>36290</v>
      </c>
      <c r="D45" s="69">
        <v>76686</v>
      </c>
      <c r="E45" s="142">
        <v>2.4453798435737839E-3</v>
      </c>
      <c r="F45" s="211">
        <v>1.0271033371482816E-3</v>
      </c>
      <c r="G45" s="75">
        <f t="shared" si="0"/>
        <v>37.273580105111144</v>
      </c>
      <c r="H45" s="75">
        <f t="shared" si="1"/>
        <v>98.783564161006566</v>
      </c>
      <c r="I45" s="75">
        <f t="shared" si="2"/>
        <v>136.05714426611772</v>
      </c>
      <c r="J45" s="73">
        <f t="shared" si="3"/>
        <v>1.7742109937422439E-3</v>
      </c>
      <c r="K45" s="73">
        <f t="shared" si="4"/>
        <v>1.7726380118219254E-3</v>
      </c>
      <c r="L45" s="73">
        <f t="shared" si="11"/>
        <v>1.7669784356816585E-3</v>
      </c>
      <c r="M45" s="73">
        <f t="shared" si="12"/>
        <v>97843.567736850062</v>
      </c>
      <c r="N45" s="73">
        <f t="shared" si="5"/>
        <v>172.88747426116606</v>
      </c>
      <c r="O45" s="73">
        <f t="shared" si="6"/>
        <v>33838.107706670409</v>
      </c>
      <c r="P45" s="73">
        <f t="shared" si="7"/>
        <v>845414.81410637335</v>
      </c>
      <c r="Q45" s="73">
        <f t="shared" si="10"/>
        <v>97757.123999719479</v>
      </c>
      <c r="R45" s="73">
        <f>SUM(Q45:$Q$102)</f>
        <v>3872836.1103153275</v>
      </c>
      <c r="S45" s="73">
        <f t="shared" si="8"/>
        <v>39.58191836106495</v>
      </c>
    </row>
    <row r="46" spans="1:19" ht="15" x14ac:dyDescent="0.25">
      <c r="A46" s="77">
        <v>44</v>
      </c>
      <c r="B46" s="69">
        <v>40694</v>
      </c>
      <c r="C46" s="69">
        <v>36905</v>
      </c>
      <c r="D46" s="69">
        <v>77599</v>
      </c>
      <c r="E46" s="142">
        <v>2.6458285923337734E-3</v>
      </c>
      <c r="F46" s="211">
        <v>1.1302621110909274E-3</v>
      </c>
      <c r="G46" s="75">
        <f t="shared" si="0"/>
        <v>41.712323209810677</v>
      </c>
      <c r="H46" s="75">
        <f t="shared" si="1"/>
        <v>107.66934873643058</v>
      </c>
      <c r="I46" s="75">
        <f t="shared" si="2"/>
        <v>149.38167194624126</v>
      </c>
      <c r="J46" s="73">
        <f t="shared" si="3"/>
        <v>1.9250463529973487E-3</v>
      </c>
      <c r="K46" s="73">
        <f t="shared" si="4"/>
        <v>1.9231946396687238E-3</v>
      </c>
      <c r="L46" s="73">
        <f t="shared" si="11"/>
        <v>1.922280056940078E-3</v>
      </c>
      <c r="M46" s="73">
        <f t="shared" si="12"/>
        <v>97670.680262588896</v>
      </c>
      <c r="N46" s="73">
        <f t="shared" si="5"/>
        <v>187.75040081654151</v>
      </c>
      <c r="O46" s="73">
        <f t="shared" si="6"/>
        <v>32954.455121998493</v>
      </c>
      <c r="P46" s="73">
        <f t="shared" si="7"/>
        <v>811576.70639970293</v>
      </c>
      <c r="Q46" s="73">
        <f t="shared" si="10"/>
        <v>97576.805062180618</v>
      </c>
      <c r="R46" s="73">
        <f>SUM(Q46:$Q$102)</f>
        <v>3775078.986315608</v>
      </c>
      <c r="S46" s="73">
        <f t="shared" si="8"/>
        <v>38.651097506091482</v>
      </c>
    </row>
    <row r="47" spans="1:19" ht="15" x14ac:dyDescent="0.25">
      <c r="A47" s="77">
        <v>45</v>
      </c>
      <c r="B47" s="69">
        <v>42159</v>
      </c>
      <c r="C47" s="69">
        <v>38555</v>
      </c>
      <c r="D47" s="69">
        <v>80714</v>
      </c>
      <c r="E47" s="142">
        <v>2.8535131532931093E-3</v>
      </c>
      <c r="F47" s="211">
        <v>1.2432536962620159E-3</v>
      </c>
      <c r="G47" s="75">
        <f t="shared" si="0"/>
        <v>47.933646259382023</v>
      </c>
      <c r="H47" s="75">
        <f t="shared" si="1"/>
        <v>120.3012610296842</v>
      </c>
      <c r="I47" s="75">
        <f t="shared" si="2"/>
        <v>168.23490728906623</v>
      </c>
      <c r="J47" s="73">
        <f t="shared" si="3"/>
        <v>2.0843336631695395E-3</v>
      </c>
      <c r="K47" s="73">
        <f t="shared" si="4"/>
        <v>2.0821629481865278E-3</v>
      </c>
      <c r="L47" s="73">
        <f t="shared" si="11"/>
        <v>2.0854284926883244E-3</v>
      </c>
      <c r="M47" s="73">
        <f t="shared" si="12"/>
        <v>97482.929861772354</v>
      </c>
      <c r="N47" s="73">
        <f t="shared" si="5"/>
        <v>203.2936794844718</v>
      </c>
      <c r="O47" s="73">
        <f t="shared" si="6"/>
        <v>32088.885297687946</v>
      </c>
      <c r="P47" s="73">
        <f t="shared" si="7"/>
        <v>778622.25127770449</v>
      </c>
      <c r="Q47" s="73">
        <f t="shared" si="10"/>
        <v>97381.283022030111</v>
      </c>
      <c r="R47" s="73">
        <f>SUM(Q47:$Q$102)</f>
        <v>3677502.1812534272</v>
      </c>
      <c r="S47" s="73">
        <f t="shared" si="8"/>
        <v>37.724575845925088</v>
      </c>
    </row>
    <row r="48" spans="1:19" ht="15" x14ac:dyDescent="0.25">
      <c r="A48" s="77">
        <v>46</v>
      </c>
      <c r="B48" s="69">
        <v>42883</v>
      </c>
      <c r="C48" s="69">
        <v>38927</v>
      </c>
      <c r="D48" s="69">
        <v>81810</v>
      </c>
      <c r="E48" s="142">
        <v>3.0894367936261428E-3</v>
      </c>
      <c r="F48" s="211">
        <v>1.3714946289281531E-3</v>
      </c>
      <c r="G48" s="75">
        <f t="shared" si="0"/>
        <v>53.388171420286213</v>
      </c>
      <c r="H48" s="75">
        <f t="shared" si="1"/>
        <v>132.48431802106987</v>
      </c>
      <c r="I48" s="75">
        <f t="shared" si="2"/>
        <v>185.87248944135609</v>
      </c>
      <c r="J48" s="73">
        <f t="shared" si="3"/>
        <v>2.2720020711570234E-3</v>
      </c>
      <c r="K48" s="73">
        <f t="shared" si="4"/>
        <v>2.269423028018247E-3</v>
      </c>
      <c r="L48" s="73">
        <f t="shared" si="11"/>
        <v>2.2689513953239671E-3</v>
      </c>
      <c r="M48" s="73">
        <f t="shared" si="12"/>
        <v>97279.636182287883</v>
      </c>
      <c r="N48" s="73">
        <f t="shared" si="5"/>
        <v>220.7227662524092</v>
      </c>
      <c r="O48" s="73">
        <f t="shared" si="6"/>
        <v>31240.942655599563</v>
      </c>
      <c r="P48" s="73">
        <f t="shared" si="7"/>
        <v>746533.36598001665</v>
      </c>
      <c r="Q48" s="73">
        <f t="shared" si="10"/>
        <v>97169.274799161678</v>
      </c>
      <c r="R48" s="73">
        <f>SUM(Q48:$Q$102)</f>
        <v>3580120.8982313974</v>
      </c>
      <c r="S48" s="73">
        <f t="shared" si="8"/>
        <v>36.802367265465215</v>
      </c>
    </row>
    <row r="49" spans="1:31" ht="15" x14ac:dyDescent="0.25">
      <c r="A49" s="77">
        <v>47</v>
      </c>
      <c r="B49" s="69">
        <v>42425</v>
      </c>
      <c r="C49" s="69">
        <v>39127</v>
      </c>
      <c r="D49" s="69">
        <v>81552</v>
      </c>
      <c r="E49" s="142">
        <v>3.3735580414233956E-3</v>
      </c>
      <c r="F49" s="211">
        <v>1.5169095618928557E-3</v>
      </c>
      <c r="G49" s="75">
        <f t="shared" si="0"/>
        <v>59.352120428181763</v>
      </c>
      <c r="H49" s="75">
        <f t="shared" si="1"/>
        <v>143.12319990738754</v>
      </c>
      <c r="I49" s="75">
        <f t="shared" si="2"/>
        <v>202.47532033556931</v>
      </c>
      <c r="J49" s="73">
        <f t="shared" si="3"/>
        <v>2.4827756564593058E-3</v>
      </c>
      <c r="K49" s="73">
        <f t="shared" si="4"/>
        <v>2.4796961181073884E-3</v>
      </c>
      <c r="L49" s="73">
        <f t="shared" si="11"/>
        <v>2.4839431966138564E-3</v>
      </c>
      <c r="M49" s="73">
        <f t="shared" si="12"/>
        <v>97058.913416035473</v>
      </c>
      <c r="N49" s="73">
        <f t="shared" si="5"/>
        <v>241.08882765048475</v>
      </c>
      <c r="O49" s="73">
        <f t="shared" si="6"/>
        <v>30409.813146507226</v>
      </c>
      <c r="P49" s="73">
        <f t="shared" si="7"/>
        <v>715292.42332441697</v>
      </c>
      <c r="Q49" s="73">
        <f t="shared" si="10"/>
        <v>96938.369002210238</v>
      </c>
      <c r="R49" s="73">
        <f>SUM(Q49:$Q$102)</f>
        <v>3482951.6234322353</v>
      </c>
      <c r="S49" s="73">
        <f t="shared" si="8"/>
        <v>35.884922887018469</v>
      </c>
    </row>
    <row r="50" spans="1:31" ht="15" x14ac:dyDescent="0.25">
      <c r="A50" s="77">
        <v>48</v>
      </c>
      <c r="B50" s="69">
        <v>43490</v>
      </c>
      <c r="C50" s="69">
        <v>40184</v>
      </c>
      <c r="D50" s="69">
        <v>83674</v>
      </c>
      <c r="E50" s="142">
        <v>3.7176090023903186E-3</v>
      </c>
      <c r="F50" s="211">
        <v>1.6770895147566686E-3</v>
      </c>
      <c r="G50" s="75">
        <f t="shared" si="0"/>
        <v>67.392165060981966</v>
      </c>
      <c r="H50" s="75">
        <f t="shared" si="1"/>
        <v>161.67881551395496</v>
      </c>
      <c r="I50" s="75">
        <f t="shared" si="2"/>
        <v>229.07098057493693</v>
      </c>
      <c r="J50" s="73">
        <f t="shared" si="3"/>
        <v>2.7376602119527802E-3</v>
      </c>
      <c r="K50" s="73">
        <f t="shared" si="4"/>
        <v>2.7339162375904502E-3</v>
      </c>
      <c r="L50" s="73">
        <f t="shared" si="11"/>
        <v>2.7361397245679771E-3</v>
      </c>
      <c r="M50" s="73">
        <f t="shared" si="12"/>
        <v>96817.824588384989</v>
      </c>
      <c r="N50" s="73">
        <f t="shared" si="5"/>
        <v>264.90709590254119</v>
      </c>
      <c r="O50" s="73">
        <f t="shared" si="6"/>
        <v>29594.416485884547</v>
      </c>
      <c r="P50" s="73">
        <f t="shared" si="7"/>
        <v>684882.61017790984</v>
      </c>
      <c r="Q50" s="73">
        <f t="shared" si="10"/>
        <v>96685.371040433718</v>
      </c>
      <c r="R50" s="73">
        <f>SUM(Q50:$Q$102)</f>
        <v>3386013.2544300258</v>
      </c>
      <c r="S50" s="73">
        <f t="shared" si="8"/>
        <v>34.973035893188602</v>
      </c>
    </row>
    <row r="51" spans="1:31" ht="15" x14ac:dyDescent="0.25">
      <c r="A51" s="77">
        <v>49</v>
      </c>
      <c r="B51" s="69">
        <v>43501</v>
      </c>
      <c r="C51" s="69">
        <v>40630</v>
      </c>
      <c r="D51" s="69">
        <v>84131</v>
      </c>
      <c r="E51" s="142">
        <v>4.1204366732503148E-3</v>
      </c>
      <c r="F51" s="211">
        <v>1.8462738689676076E-3</v>
      </c>
      <c r="G51" s="75">
        <f t="shared" si="0"/>
        <v>75.014107296153895</v>
      </c>
      <c r="H51" s="75">
        <f t="shared" si="1"/>
        <v>179.24311572306195</v>
      </c>
      <c r="I51" s="75">
        <f t="shared" si="2"/>
        <v>254.25722301921584</v>
      </c>
      <c r="J51" s="73">
        <f t="shared" si="3"/>
        <v>3.0221585743568464E-3</v>
      </c>
      <c r="K51" s="73">
        <f t="shared" si="4"/>
        <v>3.0175964501107932E-3</v>
      </c>
      <c r="L51" s="73">
        <f t="shared" si="11"/>
        <v>3.0215224004315777E-3</v>
      </c>
      <c r="M51" s="73">
        <f t="shared" si="12"/>
        <v>96552.917492482447</v>
      </c>
      <c r="N51" s="73">
        <f t="shared" si="5"/>
        <v>291.73680303056608</v>
      </c>
      <c r="O51" s="73">
        <f t="shared" si="6"/>
        <v>28793.60197786547</v>
      </c>
      <c r="P51" s="73">
        <f t="shared" si="7"/>
        <v>655288.19369202526</v>
      </c>
      <c r="Q51" s="73">
        <f t="shared" si="10"/>
        <v>96407.049090967164</v>
      </c>
      <c r="R51" s="73">
        <f>SUM(Q51:$Q$102)</f>
        <v>3289327.8833895917</v>
      </c>
      <c r="S51" s="73">
        <f t="shared" si="8"/>
        <v>34.067617725230278</v>
      </c>
    </row>
    <row r="52" spans="1:31" ht="15" x14ac:dyDescent="0.25">
      <c r="A52" s="77">
        <v>50</v>
      </c>
      <c r="B52" s="69">
        <v>44617</v>
      </c>
      <c r="C52" s="69">
        <v>41450</v>
      </c>
      <c r="D52" s="69">
        <v>86067</v>
      </c>
      <c r="E52" s="142">
        <v>4.5673076756047671E-3</v>
      </c>
      <c r="F52" s="211">
        <v>2.0180167850812184E-3</v>
      </c>
      <c r="G52" s="75">
        <f t="shared" si="0"/>
        <v>83.646795741616501</v>
      </c>
      <c r="H52" s="75">
        <f t="shared" si="1"/>
        <v>203.77956656245789</v>
      </c>
      <c r="I52" s="75">
        <f t="shared" si="2"/>
        <v>287.42636230407436</v>
      </c>
      <c r="J52" s="73">
        <f t="shared" si="3"/>
        <v>3.3395652492136866E-3</v>
      </c>
      <c r="K52" s="73">
        <f t="shared" si="4"/>
        <v>3.3339951035337156E-3</v>
      </c>
      <c r="L52" s="73">
        <f t="shared" si="11"/>
        <v>3.3304939111923966E-3</v>
      </c>
      <c r="M52" s="73">
        <f t="shared" si="12"/>
        <v>96261.180689451881</v>
      </c>
      <c r="N52" s="73">
        <f t="shared" si="5"/>
        <v>320.5972761704179</v>
      </c>
      <c r="O52" s="73">
        <f t="shared" si="6"/>
        <v>28006.440453170966</v>
      </c>
      <c r="P52" s="73">
        <f t="shared" si="7"/>
        <v>626494.59171415982</v>
      </c>
      <c r="Q52" s="73">
        <f t="shared" si="10"/>
        <v>96100.882051366672</v>
      </c>
      <c r="R52" s="73">
        <f>SUM(Q52:$Q$102)</f>
        <v>3192920.8342986242</v>
      </c>
      <c r="S52" s="73">
        <f t="shared" si="8"/>
        <v>33.169350421737541</v>
      </c>
    </row>
    <row r="53" spans="1:31" ht="15" x14ac:dyDescent="0.25">
      <c r="A53" s="77">
        <v>51</v>
      </c>
      <c r="B53" s="69">
        <v>45875</v>
      </c>
      <c r="C53" s="69">
        <v>42808</v>
      </c>
      <c r="D53" s="69">
        <v>88683</v>
      </c>
      <c r="E53" s="142">
        <v>5.0346166448357503E-3</v>
      </c>
      <c r="F53" s="211">
        <v>2.1885020242977493E-3</v>
      </c>
      <c r="G53" s="75">
        <f t="shared" si="0"/>
        <v>93.685394656138058</v>
      </c>
      <c r="H53" s="75">
        <f t="shared" si="1"/>
        <v>230.96303858184004</v>
      </c>
      <c r="I53" s="75">
        <f t="shared" si="2"/>
        <v>324.64843323797811</v>
      </c>
      <c r="J53" s="73">
        <f t="shared" si="3"/>
        <v>3.6607741420337393E-3</v>
      </c>
      <c r="K53" s="73">
        <f t="shared" si="4"/>
        <v>3.6540816773987794E-3</v>
      </c>
      <c r="L53" s="73">
        <f t="shared" si="11"/>
        <v>3.6491477897100965E-3</v>
      </c>
      <c r="M53" s="73">
        <f t="shared" si="12"/>
        <v>95940.583413281463</v>
      </c>
      <c r="N53" s="73">
        <f t="shared" si="5"/>
        <v>350.10136790608522</v>
      </c>
      <c r="O53" s="73">
        <f t="shared" si="6"/>
        <v>27232.356267090254</v>
      </c>
      <c r="P53" s="73">
        <f t="shared" si="7"/>
        <v>598488.15126098902</v>
      </c>
      <c r="Q53" s="73">
        <f t="shared" si="10"/>
        <v>95765.532729328421</v>
      </c>
      <c r="R53" s="73">
        <f>SUM(Q53:$Q$102)</f>
        <v>3096819.9522472578</v>
      </c>
      <c r="S53" s="73">
        <f t="shared" si="8"/>
        <v>32.278519079951224</v>
      </c>
    </row>
    <row r="54" spans="1:31" ht="15" x14ac:dyDescent="0.25">
      <c r="A54" s="77">
        <v>52</v>
      </c>
      <c r="B54" s="69">
        <v>45555</v>
      </c>
      <c r="C54" s="69">
        <v>42784</v>
      </c>
      <c r="D54" s="69">
        <v>88339</v>
      </c>
      <c r="E54" s="142">
        <v>5.4995962714471016E-3</v>
      </c>
      <c r="F54" s="211">
        <v>2.3588530067227484E-3</v>
      </c>
      <c r="G54" s="75">
        <f t="shared" si="0"/>
        <v>100.92116703962607</v>
      </c>
      <c r="H54" s="75">
        <f t="shared" si="1"/>
        <v>250.53410814577271</v>
      </c>
      <c r="I54" s="75">
        <f t="shared" si="2"/>
        <v>351.45527518539876</v>
      </c>
      <c r="J54" s="73">
        <f t="shared" si="3"/>
        <v>3.9784837408777408E-3</v>
      </c>
      <c r="K54" s="73">
        <f t="shared" si="4"/>
        <v>3.9705800594697083E-3</v>
      </c>
      <c r="L54" s="73">
        <f t="shared" si="11"/>
        <v>3.9716693562736301E-3</v>
      </c>
      <c r="M54" s="73">
        <f t="shared" si="12"/>
        <v>95590.482045375378</v>
      </c>
      <c r="N54" s="73">
        <f t="shared" si="5"/>
        <v>379.65378829103429</v>
      </c>
      <c r="O54" s="73">
        <f t="shared" si="6"/>
        <v>26471.201340887412</v>
      </c>
      <c r="P54" s="73">
        <f t="shared" si="7"/>
        <v>571255.7949938986</v>
      </c>
      <c r="Q54" s="73">
        <f t="shared" si="10"/>
        <v>95400.655151229861</v>
      </c>
      <c r="R54" s="73">
        <f>SUM(Q54:$Q$102)</f>
        <v>3001054.4195179292</v>
      </c>
      <c r="S54" s="73">
        <f t="shared" si="8"/>
        <v>31.394908314128738</v>
      </c>
    </row>
    <row r="55" spans="1:31" ht="15" x14ac:dyDescent="0.25">
      <c r="A55" s="77">
        <v>53</v>
      </c>
      <c r="B55" s="69">
        <v>45544</v>
      </c>
      <c r="C55" s="69">
        <v>42605</v>
      </c>
      <c r="D55" s="69">
        <v>88149</v>
      </c>
      <c r="E55" s="142">
        <v>5.9510941682624306E-3</v>
      </c>
      <c r="F55" s="211">
        <v>2.5352404089529416E-3</v>
      </c>
      <c r="G55" s="75">
        <f t="shared" si="0"/>
        <v>108.01391762344008</v>
      </c>
      <c r="H55" s="75">
        <f t="shared" si="1"/>
        <v>271.03663279934415</v>
      </c>
      <c r="I55" s="75">
        <f t="shared" si="2"/>
        <v>379.05055042278423</v>
      </c>
      <c r="J55" s="73">
        <f t="shared" si="3"/>
        <v>4.3001117474138588E-3</v>
      </c>
      <c r="K55" s="73">
        <f t="shared" si="4"/>
        <v>4.2908795048594017E-3</v>
      </c>
      <c r="L55" s="73">
        <f t="shared" si="11"/>
        <v>4.2859594827050953E-3</v>
      </c>
      <c r="M55" s="73">
        <f t="shared" si="12"/>
        <v>95210.828257084344</v>
      </c>
      <c r="N55" s="73">
        <f t="shared" si="5"/>
        <v>408.06975222464825</v>
      </c>
      <c r="O55" s="73">
        <f t="shared" si="6"/>
        <v>25722.991689461527</v>
      </c>
      <c r="P55" s="73">
        <f t="shared" si="7"/>
        <v>544784.59365301125</v>
      </c>
      <c r="Q55" s="73">
        <f t="shared" si="10"/>
        <v>95006.793380972027</v>
      </c>
      <c r="R55" s="73">
        <f>SUM(Q55:$Q$102)</f>
        <v>2905653.7643666994</v>
      </c>
      <c r="S55" s="73">
        <f t="shared" si="8"/>
        <v>30.518101959169741</v>
      </c>
    </row>
    <row r="56" spans="1:31" ht="15" x14ac:dyDescent="0.25">
      <c r="A56" s="77">
        <v>54</v>
      </c>
      <c r="B56" s="69">
        <v>45583</v>
      </c>
      <c r="C56" s="69">
        <v>42456</v>
      </c>
      <c r="D56" s="69">
        <v>88039</v>
      </c>
      <c r="E56" s="142">
        <v>6.3957146178200783E-3</v>
      </c>
      <c r="F56" s="211">
        <v>2.7268592210888537E-3</v>
      </c>
      <c r="G56" s="75">
        <f t="shared" si="0"/>
        <v>115.77153509054837</v>
      </c>
      <c r="H56" s="75">
        <f t="shared" si="1"/>
        <v>291.53585942409262</v>
      </c>
      <c r="I56" s="75">
        <f t="shared" si="2"/>
        <v>407.30739451464098</v>
      </c>
      <c r="J56" s="73">
        <f t="shared" si="3"/>
        <v>4.6264427641686178E-3</v>
      </c>
      <c r="K56" s="73">
        <f t="shared" si="4"/>
        <v>4.6157572628148236E-3</v>
      </c>
      <c r="L56" s="73">
        <f t="shared" si="11"/>
        <v>4.6096174193746642E-3</v>
      </c>
      <c r="M56" s="73">
        <f t="shared" si="12"/>
        <v>94802.758504859696</v>
      </c>
      <c r="N56" s="73">
        <f t="shared" si="5"/>
        <v>437.00444700877415</v>
      </c>
      <c r="O56" s="73">
        <f t="shared" si="6"/>
        <v>24988.042916396622</v>
      </c>
      <c r="P56" s="73">
        <f t="shared" si="7"/>
        <v>519061.60196354968</v>
      </c>
      <c r="Q56" s="73">
        <f t="shared" si="10"/>
        <v>94584.256281355309</v>
      </c>
      <c r="R56" s="73">
        <f>SUM(Q56:$Q$102)</f>
        <v>2810646.9709857274</v>
      </c>
      <c r="S56" s="73">
        <f t="shared" si="8"/>
        <v>29.647312117417453</v>
      </c>
    </row>
    <row r="57" spans="1:31" ht="15" x14ac:dyDescent="0.25">
      <c r="A57" s="77">
        <v>55</v>
      </c>
      <c r="B57" s="69">
        <v>44849</v>
      </c>
      <c r="C57" s="69">
        <v>42652</v>
      </c>
      <c r="D57" s="69">
        <v>87501</v>
      </c>
      <c r="E57" s="142">
        <v>6.8561791245110209E-3</v>
      </c>
      <c r="F57" s="211">
        <v>2.9428477770877012E-3</v>
      </c>
      <c r="G57" s="75">
        <f t="shared" si="0"/>
        <v>125.51834338834463</v>
      </c>
      <c r="H57" s="75">
        <f t="shared" si="1"/>
        <v>307.49277755519478</v>
      </c>
      <c r="I57" s="75">
        <f t="shared" si="2"/>
        <v>433.01112094353942</v>
      </c>
      <c r="J57" s="73">
        <f t="shared" si="3"/>
        <v>4.948641969160803E-3</v>
      </c>
      <c r="K57" s="73">
        <f t="shared" si="4"/>
        <v>4.9364176134574222E-3</v>
      </c>
      <c r="L57" s="73">
        <f t="shared" si="11"/>
        <v>4.9469133435372358E-3</v>
      </c>
      <c r="M57" s="73">
        <f t="shared" si="12"/>
        <v>94365.754057850922</v>
      </c>
      <c r="N57" s="73">
        <f t="shared" si="5"/>
        <v>466.8192079217406</v>
      </c>
      <c r="O57" s="73">
        <f t="shared" si="6"/>
        <v>24266.202535115244</v>
      </c>
      <c r="P57" s="73">
        <f t="shared" si="7"/>
        <v>494073.55904715304</v>
      </c>
      <c r="Q57" s="73">
        <f t="shared" si="10"/>
        <v>94132.344453890051</v>
      </c>
      <c r="R57" s="73">
        <f>SUM(Q57:$Q$102)</f>
        <v>2716062.7147043725</v>
      </c>
      <c r="S57" s="73">
        <f t="shared" si="8"/>
        <v>28.782292281999784</v>
      </c>
    </row>
    <row r="58" spans="1:31" ht="15" x14ac:dyDescent="0.25">
      <c r="A58" s="77">
        <v>56</v>
      </c>
      <c r="B58" s="69">
        <v>45414</v>
      </c>
      <c r="C58" s="69">
        <v>42708</v>
      </c>
      <c r="D58" s="69">
        <v>88122</v>
      </c>
      <c r="E58" s="142">
        <v>7.3634729745001249E-3</v>
      </c>
      <c r="F58" s="211">
        <v>3.1893600332745342E-3</v>
      </c>
      <c r="G58" s="75">
        <f t="shared" si="0"/>
        <v>136.21118830108881</v>
      </c>
      <c r="H58" s="75">
        <f t="shared" si="1"/>
        <v>334.40476166394865</v>
      </c>
      <c r="I58" s="75">
        <f t="shared" si="2"/>
        <v>470.61594996503743</v>
      </c>
      <c r="J58" s="73">
        <f t="shared" si="3"/>
        <v>5.3405046408960015E-3</v>
      </c>
      <c r="K58" s="73">
        <f t="shared" si="4"/>
        <v>5.3262694982085801E-3</v>
      </c>
      <c r="L58" s="73">
        <f t="shared" si="11"/>
        <v>5.3159642947591592E-3</v>
      </c>
      <c r="M58" s="73">
        <f t="shared" si="12"/>
        <v>93898.934849929181</v>
      </c>
      <c r="N58" s="73">
        <f t="shared" si="5"/>
        <v>499.16338497813558</v>
      </c>
      <c r="O58" s="73">
        <f t="shared" si="6"/>
        <v>23557.229008777853</v>
      </c>
      <c r="P58" s="73">
        <f t="shared" si="7"/>
        <v>469807.35651203786</v>
      </c>
      <c r="Q58" s="73">
        <f t="shared" si="10"/>
        <v>93649.353157440113</v>
      </c>
      <c r="R58" s="73">
        <f>SUM(Q58:$Q$102)</f>
        <v>2621930.3702504821</v>
      </c>
      <c r="S58" s="73">
        <f t="shared" si="8"/>
        <v>27.922897894857851</v>
      </c>
    </row>
    <row r="59" spans="1:31" ht="15" x14ac:dyDescent="0.25">
      <c r="A59" s="77">
        <v>57</v>
      </c>
      <c r="B59" s="69">
        <v>46521</v>
      </c>
      <c r="C59" s="69">
        <v>45033</v>
      </c>
      <c r="D59" s="69">
        <v>91554</v>
      </c>
      <c r="E59" s="142">
        <v>7.9469890523098732E-3</v>
      </c>
      <c r="F59" s="211">
        <v>3.4676396637947204E-3</v>
      </c>
      <c r="G59" s="75">
        <f t="shared" si="0"/>
        <v>156.15821697966763</v>
      </c>
      <c r="H59" s="75">
        <f t="shared" si="1"/>
        <v>369.7018777025076</v>
      </c>
      <c r="I59" s="75">
        <f t="shared" si="2"/>
        <v>525.86009468217526</v>
      </c>
      <c r="J59" s="73">
        <f t="shared" si="3"/>
        <v>5.7437151263972658E-3</v>
      </c>
      <c r="K59" s="73">
        <f t="shared" si="4"/>
        <v>5.7272515304870319E-3</v>
      </c>
      <c r="L59" s="73">
        <f t="shared" si="11"/>
        <v>5.7390617793300824E-3</v>
      </c>
      <c r="M59" s="73">
        <f t="shared" si="12"/>
        <v>93399.771464951045</v>
      </c>
      <c r="N59" s="73">
        <f t="shared" si="5"/>
        <v>536.02705861265713</v>
      </c>
      <c r="O59" s="73">
        <f t="shared" si="6"/>
        <v>22860.487434618273</v>
      </c>
      <c r="P59" s="73">
        <f t="shared" si="7"/>
        <v>446250.12750325998</v>
      </c>
      <c r="Q59" s="73">
        <f t="shared" si="10"/>
        <v>93131.75793564471</v>
      </c>
      <c r="R59" s="73">
        <f>SUM(Q59:$Q$102)</f>
        <v>2528281.0170930424</v>
      </c>
      <c r="S59" s="73">
        <f t="shared" si="8"/>
        <v>27.069456139320412</v>
      </c>
    </row>
    <row r="60" spans="1:31" x14ac:dyDescent="0.3">
      <c r="A60" s="77">
        <v>58</v>
      </c>
      <c r="B60" s="69">
        <v>45714</v>
      </c>
      <c r="C60" s="69">
        <v>44340</v>
      </c>
      <c r="D60" s="69">
        <v>90054</v>
      </c>
      <c r="E60" s="142">
        <v>8.6262900121276825E-3</v>
      </c>
      <c r="F60" s="211">
        <v>3.7736261903163161E-3</v>
      </c>
      <c r="G60" s="75">
        <f t="shared" si="0"/>
        <v>167.32258527862547</v>
      </c>
      <c r="H60" s="75">
        <f t="shared" si="1"/>
        <v>394.34222161440488</v>
      </c>
      <c r="I60" s="75">
        <f t="shared" si="2"/>
        <v>561.66480689303035</v>
      </c>
      <c r="J60" s="73">
        <f t="shared" si="3"/>
        <v>6.236977889855313E-3</v>
      </c>
      <c r="K60" s="73">
        <f t="shared" si="4"/>
        <v>6.2175683165801576E-3</v>
      </c>
      <c r="L60" s="73">
        <f t="shared" si="11"/>
        <v>6.2293064930520042E-3</v>
      </c>
      <c r="M60" s="73">
        <f t="shared" si="12"/>
        <v>92863.744406338388</v>
      </c>
      <c r="N60" s="73">
        <f t="shared" si="5"/>
        <v>578.47672599952784</v>
      </c>
      <c r="O60" s="73">
        <f t="shared" si="6"/>
        <v>22174.916765780879</v>
      </c>
      <c r="P60" s="73">
        <f t="shared" si="7"/>
        <v>423389.64006864169</v>
      </c>
      <c r="Q60" s="73">
        <f t="shared" si="10"/>
        <v>92574.506043338624</v>
      </c>
      <c r="R60" s="73">
        <f>SUM(Q60:$Q$102)</f>
        <v>2435149.2591573973</v>
      </c>
      <c r="S60" s="73">
        <f t="shared" si="8"/>
        <v>26.22282005453128</v>
      </c>
      <c r="T60" s="73"/>
      <c r="U60" s="73"/>
      <c r="V60" s="73"/>
      <c r="W60" s="73"/>
      <c r="X60" s="73"/>
      <c r="Y60" s="73" t="s">
        <v>22</v>
      </c>
      <c r="Z60" s="73"/>
      <c r="AA60" s="73"/>
      <c r="AB60" s="73"/>
      <c r="AC60" s="73"/>
      <c r="AD60" s="73"/>
      <c r="AE60" s="85"/>
    </row>
    <row r="61" spans="1:31" ht="15" x14ac:dyDescent="0.25">
      <c r="A61" s="77">
        <v>59</v>
      </c>
      <c r="B61" s="69">
        <v>45199</v>
      </c>
      <c r="C61" s="69">
        <v>43705</v>
      </c>
      <c r="D61" s="69">
        <v>88904</v>
      </c>
      <c r="E61" s="142">
        <v>9.4063945314837652E-3</v>
      </c>
      <c r="F61" s="211">
        <v>4.0993933841445198E-3</v>
      </c>
      <c r="G61" s="75">
        <f t="shared" si="0"/>
        <v>179.16398785403624</v>
      </c>
      <c r="H61" s="75">
        <f t="shared" si="1"/>
        <v>425.15962642853469</v>
      </c>
      <c r="I61" s="75">
        <f t="shared" si="2"/>
        <v>604.32361428257093</v>
      </c>
      <c r="J61" s="73">
        <f t="shared" si="3"/>
        <v>6.7974850882139264E-3</v>
      </c>
      <c r="K61" s="73">
        <f t="shared" si="4"/>
        <v>6.7744344448252836E-3</v>
      </c>
      <c r="L61" s="73">
        <f t="shared" si="11"/>
        <v>6.7665271884893834E-3</v>
      </c>
      <c r="M61" s="73">
        <f t="shared" si="12"/>
        <v>92285.26768033886</v>
      </c>
      <c r="N61" s="73">
        <f t="shared" si="5"/>
        <v>624.45077285602747</v>
      </c>
      <c r="O61" s="73">
        <f t="shared" si="6"/>
        <v>21499.299914916017</v>
      </c>
      <c r="P61" s="73">
        <f t="shared" si="7"/>
        <v>401214.7233028608</v>
      </c>
      <c r="Q61" s="73">
        <f t="shared" si="10"/>
        <v>91973.042293910839</v>
      </c>
      <c r="R61" s="73">
        <f>SUM(Q61:$Q$102)</f>
        <v>2342574.7531140591</v>
      </c>
      <c r="S61" s="73">
        <f t="shared" si="8"/>
        <v>25.384059796286842</v>
      </c>
      <c r="T61" s="73" t="s">
        <v>23</v>
      </c>
      <c r="U61" s="73" t="s">
        <v>24</v>
      </c>
      <c r="V61" s="73" t="s">
        <v>25</v>
      </c>
      <c r="W61" s="73" t="s">
        <v>26</v>
      </c>
      <c r="X61" s="73" t="s">
        <v>27</v>
      </c>
      <c r="Y61" s="73" t="s">
        <v>28</v>
      </c>
      <c r="Z61" s="73" t="s">
        <v>29</v>
      </c>
      <c r="AA61" s="73" t="s">
        <v>30</v>
      </c>
      <c r="AB61" s="73" t="s">
        <v>31</v>
      </c>
      <c r="AC61" s="73" t="s">
        <v>32</v>
      </c>
      <c r="AD61" s="73" t="s">
        <v>33</v>
      </c>
      <c r="AE61" s="85" t="s">
        <v>34</v>
      </c>
    </row>
    <row r="62" spans="1:31" ht="15" x14ac:dyDescent="0.25">
      <c r="A62" s="77">
        <v>60</v>
      </c>
      <c r="B62" s="69">
        <v>44388</v>
      </c>
      <c r="C62" s="69">
        <v>43258</v>
      </c>
      <c r="D62" s="69">
        <v>87646</v>
      </c>
      <c r="E62" s="142">
        <v>1.0277489499656747E-2</v>
      </c>
      <c r="F62" s="211">
        <v>4.4362776352991412E-3</v>
      </c>
      <c r="G62" s="75">
        <f t="shared" si="0"/>
        <v>191.90449794777024</v>
      </c>
      <c r="H62" s="75">
        <f t="shared" si="1"/>
        <v>456.19720391076368</v>
      </c>
      <c r="I62" s="75">
        <f t="shared" si="2"/>
        <v>648.10170185853394</v>
      </c>
      <c r="J62" s="73">
        <f t="shared" si="3"/>
        <v>7.394538277371859E-3</v>
      </c>
      <c r="K62" s="73">
        <f t="shared" si="4"/>
        <v>7.3672659427141962E-3</v>
      </c>
      <c r="L62" s="73">
        <f t="shared" si="11"/>
        <v>7.3594212239793313E-3</v>
      </c>
      <c r="M62" s="73">
        <f t="shared" si="12"/>
        <v>91660.816907482833</v>
      </c>
      <c r="N62" s="73">
        <f t="shared" si="5"/>
        <v>674.57056135621679</v>
      </c>
      <c r="O62" s="73">
        <f t="shared" si="6"/>
        <v>20832.999334154392</v>
      </c>
      <c r="P62" s="73">
        <f t="shared" si="7"/>
        <v>379715.42338794476</v>
      </c>
      <c r="Q62" s="73">
        <f t="shared" si="10"/>
        <v>91323.531626804732</v>
      </c>
      <c r="R62" s="73">
        <f>SUM(Q62:$Q$102)</f>
        <v>2250601.7108201482</v>
      </c>
      <c r="S62" s="73">
        <f t="shared" si="8"/>
        <v>24.553585564175982</v>
      </c>
      <c r="T62" s="73"/>
      <c r="U62" s="73">
        <f>MIN(U78:U87)</f>
        <v>2.5289587706253114E-3</v>
      </c>
      <c r="V62" s="73"/>
      <c r="W62" s="73">
        <f>1-K62</f>
        <v>0.9926327340572858</v>
      </c>
      <c r="X62" s="73">
        <f>LN(W62)</f>
        <v>-7.3945382773718373E-3</v>
      </c>
      <c r="Y62" s="73">
        <f>SUM(X62:X69)</f>
        <v>-7.8232421947611014E-2</v>
      </c>
      <c r="Z62" s="73">
        <f>SUM(X70:X77)</f>
        <v>-0.15330069936282284</v>
      </c>
      <c r="AA62" s="73">
        <f>SUM(X78:X85)</f>
        <v>-0.35916468396908796</v>
      </c>
      <c r="AB62" s="73">
        <f>(AA62-Z62)/(Z62-Y62)</f>
        <v>2.7423565811641879</v>
      </c>
      <c r="AC62" s="73">
        <f>(Y62-(Z62-Y62)/(AB62-1))/8</f>
        <v>-4.3935106688022859E-3</v>
      </c>
      <c r="AD62" s="73">
        <f>AB62^(1/8)</f>
        <v>1.1343981002371619</v>
      </c>
      <c r="AE62" s="85">
        <f>(AD62-1)*(Z62-Y62)/(AD62^60*(AB62-1)^2)</f>
        <v>-1.7204658951729651E-6</v>
      </c>
    </row>
    <row r="63" spans="1:31" ht="15" x14ac:dyDescent="0.25">
      <c r="A63" s="77">
        <v>61</v>
      </c>
      <c r="B63" s="69">
        <v>42413</v>
      </c>
      <c r="C63" s="69">
        <v>42533</v>
      </c>
      <c r="D63" s="69">
        <v>84946</v>
      </c>
      <c r="E63" s="142">
        <v>1.1219430015445474E-2</v>
      </c>
      <c r="F63" s="211">
        <v>4.7788405978761708E-3</v>
      </c>
      <c r="G63" s="75">
        <f t="shared" si="0"/>
        <v>203.25842714946717</v>
      </c>
      <c r="H63" s="75">
        <f t="shared" si="1"/>
        <v>475.84968524508889</v>
      </c>
      <c r="I63" s="75">
        <f t="shared" si="2"/>
        <v>679.10811239455609</v>
      </c>
      <c r="J63" s="73">
        <f t="shared" si="3"/>
        <v>7.9945861181757363E-3</v>
      </c>
      <c r="K63" s="73">
        <f t="shared" si="4"/>
        <v>7.9627144048481924E-3</v>
      </c>
      <c r="L63" s="73">
        <f t="shared" si="11"/>
        <v>7.9739664838100171E-3</v>
      </c>
      <c r="M63" s="73">
        <f t="shared" si="12"/>
        <v>90986.246346126616</v>
      </c>
      <c r="N63" s="73">
        <f t="shared" si="5"/>
        <v>725.52127885169466</v>
      </c>
      <c r="O63" s="73">
        <f t="shared" si="6"/>
        <v>20175.29806506875</v>
      </c>
      <c r="P63" s="73">
        <f t="shared" si="7"/>
        <v>358882.42405379034</v>
      </c>
      <c r="Q63" s="73">
        <f t="shared" si="10"/>
        <v>90623.485706700769</v>
      </c>
      <c r="R63" s="73">
        <f>SUM(Q63:$Q$102)</f>
        <v>2159278.1791933435</v>
      </c>
      <c r="S63" s="73">
        <f t="shared" si="8"/>
        <v>23.731918459182225</v>
      </c>
      <c r="T63" s="73"/>
      <c r="U63" s="73"/>
      <c r="V63" s="73"/>
      <c r="W63" s="73">
        <f t="shared" ref="W63:W102" si="13">1-K63</f>
        <v>0.99203728559515181</v>
      </c>
      <c r="X63" s="73">
        <f t="shared" ref="X63:X79" si="14">LN(W63)</f>
        <v>-7.9945861181756964E-3</v>
      </c>
      <c r="Y63" s="73"/>
      <c r="Z63" s="73"/>
      <c r="AA63" s="73"/>
      <c r="AB63" s="73"/>
      <c r="AC63" s="73"/>
      <c r="AD63" s="73"/>
      <c r="AE63" s="85"/>
    </row>
    <row r="64" spans="1:31" ht="15" x14ac:dyDescent="0.25">
      <c r="A64" s="77">
        <v>62</v>
      </c>
      <c r="B64" s="69">
        <v>41921</v>
      </c>
      <c r="C64" s="69">
        <v>42079</v>
      </c>
      <c r="D64" s="69">
        <v>84000</v>
      </c>
      <c r="E64" s="142">
        <v>1.2210208719698554E-2</v>
      </c>
      <c r="F64" s="211">
        <v>5.1282706570960051E-3</v>
      </c>
      <c r="G64" s="75">
        <f t="shared" si="0"/>
        <v>215.79250097994279</v>
      </c>
      <c r="H64" s="75">
        <f t="shared" si="1"/>
        <v>511.86415973848312</v>
      </c>
      <c r="I64" s="75">
        <f t="shared" si="2"/>
        <v>727.65666071842588</v>
      </c>
      <c r="J64" s="73">
        <f t="shared" si="3"/>
        <v>8.6625792942669755E-3</v>
      </c>
      <c r="K64" s="73">
        <f t="shared" si="4"/>
        <v>8.62516726042728E-3</v>
      </c>
      <c r="L64" s="73">
        <f t="shared" si="11"/>
        <v>8.6055914312151392E-3</v>
      </c>
      <c r="M64" s="73">
        <f t="shared" si="12"/>
        <v>90260.725067274921</v>
      </c>
      <c r="N64" s="73">
        <f t="shared" si="5"/>
        <v>776.74692221419537</v>
      </c>
      <c r="O64" s="73">
        <f t="shared" si="6"/>
        <v>19526.264306826361</v>
      </c>
      <c r="P64" s="73">
        <f t="shared" si="7"/>
        <v>338707.12598872156</v>
      </c>
      <c r="Q64" s="73">
        <f t="shared" si="10"/>
        <v>89872.351606167824</v>
      </c>
      <c r="R64" s="73">
        <f>SUM(Q64:$Q$102)</f>
        <v>2068654.693486643</v>
      </c>
      <c r="S64" s="73">
        <f t="shared" si="8"/>
        <v>22.918658053597422</v>
      </c>
      <c r="T64" s="73"/>
      <c r="U64" s="73"/>
      <c r="V64" s="73"/>
      <c r="W64" s="73">
        <f t="shared" si="13"/>
        <v>0.99137483273957272</v>
      </c>
      <c r="X64" s="73">
        <f t="shared" si="14"/>
        <v>-8.6625792942669165E-3</v>
      </c>
      <c r="Y64" s="73"/>
      <c r="Z64" s="73"/>
      <c r="AA64" s="73"/>
      <c r="AB64" s="73"/>
      <c r="AC64" s="73"/>
      <c r="AD64" s="73"/>
      <c r="AE64" s="85"/>
    </row>
    <row r="65" spans="1:31" ht="15" x14ac:dyDescent="0.25">
      <c r="A65" s="77">
        <v>63</v>
      </c>
      <c r="B65" s="69">
        <v>38728</v>
      </c>
      <c r="C65" s="69">
        <v>39987</v>
      </c>
      <c r="D65" s="69">
        <v>78715</v>
      </c>
      <c r="E65" s="142">
        <v>1.3235716925520714E-2</v>
      </c>
      <c r="F65" s="211">
        <v>5.4939970140951448E-3</v>
      </c>
      <c r="G65" s="75">
        <f t="shared" si="0"/>
        <v>219.68845860262255</v>
      </c>
      <c r="H65" s="75">
        <f t="shared" si="1"/>
        <v>512.59284509156623</v>
      </c>
      <c r="I65" s="75">
        <f t="shared" si="2"/>
        <v>732.28130369418875</v>
      </c>
      <c r="J65" s="73">
        <f t="shared" si="3"/>
        <v>9.3029448477950673E-3</v>
      </c>
      <c r="K65" s="73">
        <f t="shared" si="4"/>
        <v>9.2598063317612667E-3</v>
      </c>
      <c r="L65" s="73">
        <f t="shared" si="11"/>
        <v>9.2623020303735197E-3</v>
      </c>
      <c r="M65" s="73">
        <f t="shared" si="12"/>
        <v>89483.978145060726</v>
      </c>
      <c r="N65" s="73">
        <f t="shared" si="5"/>
        <v>828.8276324588951</v>
      </c>
      <c r="O65" s="73">
        <f t="shared" si="6"/>
        <v>18886.077320998924</v>
      </c>
      <c r="P65" s="73">
        <f t="shared" si="7"/>
        <v>319180.86168189521</v>
      </c>
      <c r="Q65" s="73">
        <f t="shared" si="10"/>
        <v>89069.564328831271</v>
      </c>
      <c r="R65" s="73">
        <f>SUM(Q65:$Q$102)</f>
        <v>1978782.3418804752</v>
      </c>
      <c r="S65" s="73">
        <f t="shared" si="8"/>
        <v>22.113258517325971</v>
      </c>
      <c r="T65" s="73"/>
      <c r="U65" s="73"/>
      <c r="V65" s="73"/>
      <c r="W65" s="73">
        <f t="shared" si="13"/>
        <v>0.99074019366823873</v>
      </c>
      <c r="X65" s="73">
        <f t="shared" si="14"/>
        <v>-9.3029448477951037E-3</v>
      </c>
      <c r="Y65" s="73"/>
      <c r="Z65" s="73"/>
      <c r="AA65" s="73"/>
      <c r="AB65" s="73"/>
      <c r="AC65" s="73"/>
      <c r="AD65" s="73"/>
      <c r="AE65" s="85"/>
    </row>
    <row r="66" spans="1:31" ht="15" x14ac:dyDescent="0.25">
      <c r="A66" s="77">
        <v>64</v>
      </c>
      <c r="B66" s="69">
        <v>35924</v>
      </c>
      <c r="C66" s="69">
        <v>37519</v>
      </c>
      <c r="D66" s="69">
        <v>73443</v>
      </c>
      <c r="E66" s="142">
        <v>1.4296987500315904E-2</v>
      </c>
      <c r="F66" s="211">
        <v>5.8931559521209981E-3</v>
      </c>
      <c r="G66" s="75">
        <f t="shared" si="0"/>
        <v>221.10531816762773</v>
      </c>
      <c r="H66" s="75">
        <f t="shared" si="1"/>
        <v>513.60497896134848</v>
      </c>
      <c r="I66" s="75">
        <f t="shared" si="2"/>
        <v>734.71029712897621</v>
      </c>
      <c r="J66" s="73">
        <f t="shared" si="3"/>
        <v>1.000381652613559E-2</v>
      </c>
      <c r="K66" s="73">
        <f t="shared" si="4"/>
        <v>9.9539447946875859E-3</v>
      </c>
      <c r="L66" s="73">
        <f t="shared" si="11"/>
        <v>9.9574943525889102E-3</v>
      </c>
      <c r="M66" s="73">
        <f t="shared" si="12"/>
        <v>88655.150512601831</v>
      </c>
      <c r="N66" s="73">
        <f t="shared" si="5"/>
        <v>882.78316055714095</v>
      </c>
      <c r="O66" s="73">
        <f t="shared" si="6"/>
        <v>18254.779286519846</v>
      </c>
      <c r="P66" s="73">
        <f t="shared" si="7"/>
        <v>300294.78436089633</v>
      </c>
      <c r="Q66" s="73">
        <f t="shared" si="10"/>
        <v>88213.758932323253</v>
      </c>
      <c r="R66" s="73">
        <f>SUM(Q66:$Q$102)</f>
        <v>1889712.7775516438</v>
      </c>
      <c r="S66" s="73">
        <f t="shared" si="8"/>
        <v>21.315318586967283</v>
      </c>
      <c r="T66" s="73"/>
      <c r="U66" s="73"/>
      <c r="V66" s="73"/>
      <c r="W66" s="73">
        <f t="shared" si="13"/>
        <v>0.99004605520531241</v>
      </c>
      <c r="X66" s="73">
        <f t="shared" si="14"/>
        <v>-1.0003816526135649E-2</v>
      </c>
      <c r="Y66" s="73"/>
      <c r="Z66" s="73"/>
      <c r="AA66" s="73"/>
      <c r="AB66" s="73"/>
      <c r="AC66" s="73"/>
      <c r="AD66" s="73"/>
      <c r="AE66" s="85"/>
    </row>
    <row r="67" spans="1:31" ht="15" x14ac:dyDescent="0.25">
      <c r="A67" s="77">
        <v>65</v>
      </c>
      <c r="B67" s="69">
        <v>33335</v>
      </c>
      <c r="C67" s="69">
        <v>35121</v>
      </c>
      <c r="D67" s="69">
        <v>68456</v>
      </c>
      <c r="E67" s="142">
        <v>1.5412021229974635E-2</v>
      </c>
      <c r="F67" s="211">
        <v>6.3484893277102787E-3</v>
      </c>
      <c r="G67" s="75">
        <f t="shared" ref="G67:G102" si="15">C67*F67</f>
        <v>222.96529367851269</v>
      </c>
      <c r="H67" s="75">
        <f t="shared" ref="H67:H102" si="16">B67*E67</f>
        <v>513.7597277012045</v>
      </c>
      <c r="I67" s="75">
        <f t="shared" ref="I67:I102" si="17">G67+H67</f>
        <v>736.72502137971719</v>
      </c>
      <c r="J67" s="73">
        <f t="shared" ref="J67:J102" si="18">I67/D67</f>
        <v>1.076202263322013E-2</v>
      </c>
      <c r="K67" s="73">
        <f t="shared" ref="K67:K102" si="19">1-($W$2^((-1)*J67))</f>
        <v>1.0704319254842276E-2</v>
      </c>
      <c r="L67" s="73">
        <f t="shared" si="11"/>
        <v>1.0700873799981265E-2</v>
      </c>
      <c r="M67" s="73">
        <f t="shared" si="12"/>
        <v>87772.36735204469</v>
      </c>
      <c r="N67" s="73">
        <f t="shared" ref="N67:N102" si="20">M67-M68</f>
        <v>939.24102615982702</v>
      </c>
      <c r="O67" s="73">
        <f t="shared" ref="O67:O102" si="21">M67*$W$3^A67</f>
        <v>17632.202365723482</v>
      </c>
      <c r="P67" s="73">
        <f t="shared" ref="P67:P102" si="22">SUM(O67:O167)</f>
        <v>282040.00507437636</v>
      </c>
      <c r="Q67" s="73">
        <f t="shared" si="10"/>
        <v>87302.746838964784</v>
      </c>
      <c r="R67" s="73">
        <f>SUM(Q67:$Q$102)</f>
        <v>1801499.0186193204</v>
      </c>
      <c r="S67" s="73">
        <f t="shared" ref="S67:S102" si="23">R67/M67</f>
        <v>20.524671636048264</v>
      </c>
      <c r="T67" s="73"/>
      <c r="U67" s="73"/>
      <c r="V67" s="73"/>
      <c r="W67" s="73">
        <f t="shared" si="13"/>
        <v>0.98929568074515772</v>
      </c>
      <c r="X67" s="73">
        <f t="shared" si="14"/>
        <v>-1.0762022633220118E-2</v>
      </c>
      <c r="Y67" s="73"/>
      <c r="Z67" s="73"/>
      <c r="AA67" s="73"/>
      <c r="AB67" s="73"/>
      <c r="AC67" s="73"/>
      <c r="AD67" s="73"/>
      <c r="AE67" s="85"/>
    </row>
    <row r="68" spans="1:31" ht="15" x14ac:dyDescent="0.25">
      <c r="A68" s="77">
        <v>66</v>
      </c>
      <c r="B68" s="69">
        <v>31717</v>
      </c>
      <c r="C68" s="69">
        <v>33820</v>
      </c>
      <c r="D68" s="69">
        <v>65537</v>
      </c>
      <c r="E68" s="142">
        <v>1.6611861158742837E-2</v>
      </c>
      <c r="F68" s="211">
        <v>6.8856566971202396E-3</v>
      </c>
      <c r="G68" s="75">
        <f t="shared" si="15"/>
        <v>232.8729094966065</v>
      </c>
      <c r="H68" s="75">
        <f t="shared" si="16"/>
        <v>526.87840037184651</v>
      </c>
      <c r="I68" s="75">
        <f t="shared" si="17"/>
        <v>759.75130986845306</v>
      </c>
      <c r="J68" s="73">
        <f t="shared" si="18"/>
        <v>1.1592708086553443E-2</v>
      </c>
      <c r="K68" s="73">
        <f t="shared" si="19"/>
        <v>1.1525771554408593E-2</v>
      </c>
      <c r="L68" s="73">
        <f t="shared" si="11"/>
        <v>1.1519243126923054E-2</v>
      </c>
      <c r="M68" s="73">
        <f t="shared" si="12"/>
        <v>86833.126325884863</v>
      </c>
      <c r="N68" s="73">
        <f t="shared" si="20"/>
        <v>1000.2518936186971</v>
      </c>
      <c r="O68" s="73">
        <f t="shared" si="21"/>
        <v>17018.070627699653</v>
      </c>
      <c r="P68" s="73">
        <f t="shared" si="22"/>
        <v>264407.80270865292</v>
      </c>
      <c r="Q68" s="73">
        <f t="shared" ref="Q68:Q101" si="24">AVERAGEA(M68:M69)</f>
        <v>86333.000379075515</v>
      </c>
      <c r="R68" s="73">
        <f>SUM(Q68:$Q$102)</f>
        <v>1714196.2717803558</v>
      </c>
      <c r="S68" s="73">
        <f t="shared" si="23"/>
        <v>19.741270921732962</v>
      </c>
      <c r="T68" s="73"/>
      <c r="U68" s="73"/>
      <c r="V68" s="73"/>
      <c r="W68" s="73">
        <f t="shared" si="13"/>
        <v>0.98847422844559141</v>
      </c>
      <c r="X68" s="73">
        <f t="shared" si="14"/>
        <v>-1.1592708086553325E-2</v>
      </c>
      <c r="Y68" s="73"/>
      <c r="Z68" s="73"/>
      <c r="AA68" s="73"/>
      <c r="AB68" s="73"/>
      <c r="AC68" s="73"/>
      <c r="AD68" s="73"/>
      <c r="AE68" s="85"/>
    </row>
    <row r="69" spans="1:31" ht="15" x14ac:dyDescent="0.25">
      <c r="A69" s="77">
        <v>67</v>
      </c>
      <c r="B69" s="69">
        <v>30496</v>
      </c>
      <c r="C69" s="69">
        <v>33096</v>
      </c>
      <c r="D69" s="69">
        <v>63592</v>
      </c>
      <c r="E69" s="142">
        <v>1.7933022790762754E-2</v>
      </c>
      <c r="F69" s="211">
        <v>7.5307338409435331E-3</v>
      </c>
      <c r="G69" s="75">
        <f t="shared" si="15"/>
        <v>249.23716719986717</v>
      </c>
      <c r="H69" s="75">
        <f t="shared" si="16"/>
        <v>546.88546302710097</v>
      </c>
      <c r="I69" s="75">
        <f t="shared" si="17"/>
        <v>796.12263022696811</v>
      </c>
      <c r="J69" s="73">
        <f t="shared" si="18"/>
        <v>1.2519226164092467E-2</v>
      </c>
      <c r="K69" s="73">
        <f t="shared" si="19"/>
        <v>1.2441186656439229E-2</v>
      </c>
      <c r="L69" s="73">
        <f t="shared" si="11"/>
        <v>1.2443702108071563E-2</v>
      </c>
      <c r="M69" s="73">
        <f t="shared" si="12"/>
        <v>85832.874432266166</v>
      </c>
      <c r="N69" s="73">
        <f t="shared" si="20"/>
        <v>1068.0787205146335</v>
      </c>
      <c r="O69" s="73">
        <f t="shared" si="21"/>
        <v>16411.741789841984</v>
      </c>
      <c r="P69" s="73">
        <f t="shared" si="22"/>
        <v>247389.7320809532</v>
      </c>
      <c r="Q69" s="73">
        <f t="shared" si="24"/>
        <v>85298.835072008849</v>
      </c>
      <c r="R69" s="73">
        <f>SUM(Q69:$Q$102)</f>
        <v>1627863.2714012803</v>
      </c>
      <c r="S69" s="73">
        <f t="shared" si="23"/>
        <v>18.965498734239482</v>
      </c>
      <c r="T69" s="73"/>
      <c r="U69" s="73"/>
      <c r="V69" s="73"/>
      <c r="W69" s="73">
        <f t="shared" si="13"/>
        <v>0.98755881334356077</v>
      </c>
      <c r="X69" s="73">
        <f t="shared" si="14"/>
        <v>-1.251922616409237E-2</v>
      </c>
      <c r="Y69" s="73"/>
      <c r="Z69" s="73"/>
      <c r="AA69" s="73"/>
      <c r="AB69" s="73"/>
      <c r="AC69" s="73"/>
      <c r="AD69" s="73"/>
      <c r="AE69" s="85"/>
    </row>
    <row r="70" spans="1:31" ht="15" x14ac:dyDescent="0.25">
      <c r="A70" s="77">
        <v>68</v>
      </c>
      <c r="B70" s="69">
        <v>28252</v>
      </c>
      <c r="C70" s="69">
        <v>31433</v>
      </c>
      <c r="D70" s="69">
        <v>59685</v>
      </c>
      <c r="E70" s="142">
        <v>1.9409372476949086E-2</v>
      </c>
      <c r="F70" s="211">
        <v>8.3082321603786882E-3</v>
      </c>
      <c r="G70" s="75">
        <f t="shared" si="15"/>
        <v>261.15266149718332</v>
      </c>
      <c r="H70" s="75">
        <f t="shared" si="16"/>
        <v>548.35359121876559</v>
      </c>
      <c r="I70" s="75">
        <f t="shared" si="17"/>
        <v>809.5062527159489</v>
      </c>
      <c r="J70" s="73">
        <f t="shared" si="18"/>
        <v>1.356297650525172E-2</v>
      </c>
      <c r="K70" s="73">
        <f t="shared" si="19"/>
        <v>1.3471413761306672E-2</v>
      </c>
      <c r="L70" s="73">
        <f t="shared" si="11"/>
        <v>1.3487875965108257E-2</v>
      </c>
      <c r="M70" s="73">
        <f t="shared" si="12"/>
        <v>84764.795711751533</v>
      </c>
      <c r="N70" s="73">
        <f t="shared" si="20"/>
        <v>1143.2970507678401</v>
      </c>
      <c r="O70" s="73">
        <f t="shared" si="21"/>
        <v>15812.213623350832</v>
      </c>
      <c r="P70" s="73">
        <f t="shared" si="22"/>
        <v>230977.99029111123</v>
      </c>
      <c r="Q70" s="73">
        <f t="shared" si="24"/>
        <v>84193.147186367612</v>
      </c>
      <c r="R70" s="73">
        <f>SUM(Q70:$Q$102)</f>
        <v>1542564.4363292712</v>
      </c>
      <c r="S70" s="73">
        <f t="shared" si="23"/>
        <v>18.198173231902388</v>
      </c>
      <c r="T70" s="73"/>
      <c r="U70" s="73"/>
      <c r="V70" s="73"/>
      <c r="W70" s="73">
        <f t="shared" si="13"/>
        <v>0.98652858623869333</v>
      </c>
      <c r="X70" s="73">
        <f t="shared" si="14"/>
        <v>-1.3562976505251702E-2</v>
      </c>
      <c r="Y70" s="73"/>
      <c r="Z70" s="73"/>
      <c r="AA70" s="73"/>
      <c r="AB70" s="73"/>
      <c r="AC70" s="73"/>
      <c r="AD70" s="73"/>
      <c r="AE70" s="85"/>
    </row>
    <row r="71" spans="1:31" ht="15" x14ac:dyDescent="0.25">
      <c r="A71" s="77">
        <v>69</v>
      </c>
      <c r="B71" s="69">
        <v>27897</v>
      </c>
      <c r="C71" s="69">
        <v>31310</v>
      </c>
      <c r="D71" s="69">
        <v>59207</v>
      </c>
      <c r="E71" s="142">
        <v>2.106615273280505E-2</v>
      </c>
      <c r="F71" s="211">
        <v>9.2396972300311346E-3</v>
      </c>
      <c r="G71" s="75">
        <f t="shared" si="15"/>
        <v>289.29492027227485</v>
      </c>
      <c r="H71" s="75">
        <f t="shared" si="16"/>
        <v>587.68246278706249</v>
      </c>
      <c r="I71" s="75">
        <f t="shared" si="17"/>
        <v>876.9773830593374</v>
      </c>
      <c r="J71" s="73">
        <f t="shared" si="18"/>
        <v>1.4812055720765068E-2</v>
      </c>
      <c r="K71" s="73">
        <f t="shared" si="19"/>
        <v>1.4702896843812652E-2</v>
      </c>
      <c r="L71" s="73">
        <f t="shared" si="11"/>
        <v>1.4680359773178905E-2</v>
      </c>
      <c r="M71" s="73">
        <f t="shared" si="12"/>
        <v>83621.498660983692</v>
      </c>
      <c r="N71" s="73">
        <f t="shared" si="20"/>
        <v>1227.5936851156439</v>
      </c>
      <c r="O71" s="73">
        <f t="shared" si="21"/>
        <v>15218.47848513686</v>
      </c>
      <c r="P71" s="73">
        <f t="shared" si="22"/>
        <v>215165.77666776039</v>
      </c>
      <c r="Q71" s="73">
        <f t="shared" si="24"/>
        <v>83007.701818425878</v>
      </c>
      <c r="R71" s="73">
        <f>SUM(Q71:$Q$102)</f>
        <v>1458371.2891429036</v>
      </c>
      <c r="S71" s="73">
        <f t="shared" si="23"/>
        <v>17.440147719133787</v>
      </c>
      <c r="T71" s="73"/>
      <c r="U71" s="73"/>
      <c r="V71" s="73"/>
      <c r="W71" s="73">
        <f t="shared" si="13"/>
        <v>0.98529710315618735</v>
      </c>
      <c r="X71" s="73">
        <f t="shared" si="14"/>
        <v>-1.4812055720765025E-2</v>
      </c>
      <c r="Y71" s="73"/>
      <c r="Z71" s="73"/>
      <c r="AA71" s="73"/>
      <c r="AB71" s="73"/>
      <c r="AC71" s="73"/>
      <c r="AD71" s="73"/>
      <c r="AE71" s="85"/>
    </row>
    <row r="72" spans="1:31" ht="15" x14ac:dyDescent="0.25">
      <c r="A72" s="77">
        <v>70</v>
      </c>
      <c r="B72" s="69">
        <v>27926</v>
      </c>
      <c r="C72" s="69">
        <v>32405</v>
      </c>
      <c r="D72" s="69">
        <v>60331</v>
      </c>
      <c r="E72" s="142">
        <v>2.2917906412812349E-2</v>
      </c>
      <c r="F72" s="211">
        <v>1.0342957743065605E-2</v>
      </c>
      <c r="G72" s="75">
        <f t="shared" si="15"/>
        <v>335.16354566404095</v>
      </c>
      <c r="H72" s="75">
        <f t="shared" si="16"/>
        <v>640.00545448419768</v>
      </c>
      <c r="I72" s="75">
        <f t="shared" si="17"/>
        <v>975.16900014823864</v>
      </c>
      <c r="J72" s="73">
        <f t="shared" si="18"/>
        <v>1.6163647215332724E-2</v>
      </c>
      <c r="K72" s="73">
        <f t="shared" si="19"/>
        <v>1.6033716463226488E-2</v>
      </c>
      <c r="L72" s="73">
        <f t="shared" si="11"/>
        <v>1.6047166892132342E-2</v>
      </c>
      <c r="M72" s="73">
        <f t="shared" si="12"/>
        <v>82393.904975868048</v>
      </c>
      <c r="N72" s="73">
        <f t="shared" si="20"/>
        <v>1322.1887440422433</v>
      </c>
      <c r="O72" s="73">
        <f t="shared" si="21"/>
        <v>14629.332434902119</v>
      </c>
      <c r="P72" s="73">
        <f t="shared" si="22"/>
        <v>199947.29818262352</v>
      </c>
      <c r="Q72" s="73">
        <f t="shared" si="24"/>
        <v>81732.810603846927</v>
      </c>
      <c r="R72" s="73">
        <f>SUM(Q72:$Q$102)</f>
        <v>1375363.587324478</v>
      </c>
      <c r="S72" s="73">
        <f t="shared" si="23"/>
        <v>16.692540397585251</v>
      </c>
      <c r="T72" s="73"/>
      <c r="U72" s="73"/>
      <c r="V72" s="73"/>
      <c r="W72" s="73">
        <f t="shared" si="13"/>
        <v>0.98396628353677351</v>
      </c>
      <c r="X72" s="73">
        <f t="shared" si="14"/>
        <v>-1.616364721533272E-2</v>
      </c>
      <c r="Y72" s="73"/>
      <c r="Z72" s="73"/>
      <c r="AA72" s="73"/>
      <c r="AB72" s="73"/>
      <c r="AC72" s="73"/>
      <c r="AD72" s="73"/>
      <c r="AE72" s="85"/>
    </row>
    <row r="73" spans="1:31" ht="15" x14ac:dyDescent="0.25">
      <c r="A73" s="77">
        <v>71</v>
      </c>
      <c r="B73" s="69">
        <v>28003</v>
      </c>
      <c r="C73" s="69">
        <v>33043</v>
      </c>
      <c r="D73" s="69">
        <v>61046</v>
      </c>
      <c r="E73" s="142">
        <v>2.4971050263005296E-2</v>
      </c>
      <c r="F73" s="211">
        <v>1.1632278614463107E-2</v>
      </c>
      <c r="G73" s="75">
        <f t="shared" si="15"/>
        <v>384.36538225770443</v>
      </c>
      <c r="H73" s="75">
        <f t="shared" si="16"/>
        <v>699.26432051493725</v>
      </c>
      <c r="I73" s="75">
        <f t="shared" si="17"/>
        <v>1083.6297027726416</v>
      </c>
      <c r="J73" s="73">
        <f t="shared" si="18"/>
        <v>1.775103533028604E-2</v>
      </c>
      <c r="K73" s="73">
        <f t="shared" si="19"/>
        <v>1.7594413803302622E-2</v>
      </c>
      <c r="L73" s="73">
        <f t="shared" ref="L73:L77" si="25">((105*K73+90*(K72+K74)+45*(K71+K75)-30*(K70+K76))/315)</f>
        <v>1.7605904039131273E-2</v>
      </c>
      <c r="M73" s="73">
        <f t="shared" si="12"/>
        <v>81071.716231825805</v>
      </c>
      <c r="N73" s="73">
        <f t="shared" si="20"/>
        <v>1427.3408562652039</v>
      </c>
      <c r="O73" s="73">
        <f t="shared" si="21"/>
        <v>14043.485947120742</v>
      </c>
      <c r="P73" s="73">
        <f t="shared" si="22"/>
        <v>185317.96574772144</v>
      </c>
      <c r="Q73" s="73">
        <f t="shared" si="24"/>
        <v>80358.04580369321</v>
      </c>
      <c r="R73" s="73">
        <f>SUM(Q73:$Q$102)</f>
        <v>1293630.7767206312</v>
      </c>
      <c r="S73" s="73">
        <f t="shared" si="23"/>
        <v>15.956622566388928</v>
      </c>
      <c r="T73" s="73"/>
      <c r="U73" s="73"/>
      <c r="V73" s="73"/>
      <c r="W73" s="73">
        <f t="shared" si="13"/>
        <v>0.98240558619669738</v>
      </c>
      <c r="X73" s="73">
        <f t="shared" si="14"/>
        <v>-1.7751035330285998E-2</v>
      </c>
      <c r="Y73" s="73"/>
      <c r="Z73" s="73"/>
      <c r="AA73" s="73"/>
      <c r="AB73" s="73"/>
      <c r="AC73" s="73"/>
      <c r="AD73" s="73"/>
      <c r="AE73" s="85"/>
    </row>
    <row r="74" spans="1:31" ht="15" x14ac:dyDescent="0.25">
      <c r="A74" s="77">
        <v>72</v>
      </c>
      <c r="B74" s="69">
        <v>28165</v>
      </c>
      <c r="C74" s="69">
        <v>33650</v>
      </c>
      <c r="D74" s="69">
        <v>61815</v>
      </c>
      <c r="E74" s="142">
        <v>2.7230747745788871E-2</v>
      </c>
      <c r="F74" s="211">
        <v>1.3119807700923889E-2</v>
      </c>
      <c r="G74" s="75">
        <f t="shared" si="15"/>
        <v>441.48152913608885</v>
      </c>
      <c r="H74" s="75">
        <f t="shared" si="16"/>
        <v>766.9540102601436</v>
      </c>
      <c r="I74" s="75">
        <f t="shared" si="17"/>
        <v>1208.4355393962323</v>
      </c>
      <c r="J74" s="73">
        <f t="shared" si="18"/>
        <v>1.9549228171094918E-2</v>
      </c>
      <c r="K74" s="73">
        <f t="shared" si="19"/>
        <v>1.935938114376945E-2</v>
      </c>
      <c r="L74" s="73">
        <f t="shared" si="25"/>
        <v>1.9352947440140742E-2</v>
      </c>
      <c r="M74" s="73">
        <f t="shared" ref="M74:M102" si="26">M73*(1-L73)</f>
        <v>79644.375375560601</v>
      </c>
      <c r="N74" s="73">
        <f t="shared" si="20"/>
        <v>1541.3534105460567</v>
      </c>
      <c r="O74" s="73">
        <f t="shared" si="21"/>
        <v>13459.744079181313</v>
      </c>
      <c r="P74" s="73">
        <f t="shared" si="22"/>
        <v>171274.4798006007</v>
      </c>
      <c r="Q74" s="73">
        <f t="shared" si="24"/>
        <v>78873.698670287573</v>
      </c>
      <c r="R74" s="73">
        <f>SUM(Q74:$Q$102)</f>
        <v>1213272.7309169378</v>
      </c>
      <c r="S74" s="73">
        <f t="shared" si="23"/>
        <v>15.233627298799037</v>
      </c>
      <c r="T74" s="73"/>
      <c r="U74" s="73"/>
      <c r="V74" s="73"/>
      <c r="W74" s="73">
        <f t="shared" si="13"/>
        <v>0.98064061885623055</v>
      </c>
      <c r="X74" s="73">
        <f t="shared" si="14"/>
        <v>-1.9549228171094859E-2</v>
      </c>
      <c r="Y74" s="73"/>
      <c r="Z74" s="73"/>
      <c r="AA74" s="73"/>
      <c r="AB74" s="73"/>
      <c r="AC74" s="73"/>
      <c r="AD74" s="73"/>
      <c r="AE74" s="85"/>
    </row>
    <row r="75" spans="1:31" ht="15" x14ac:dyDescent="0.25">
      <c r="A75" s="77">
        <v>73</v>
      </c>
      <c r="B75" s="69">
        <v>26943</v>
      </c>
      <c r="C75" s="69">
        <v>32661</v>
      </c>
      <c r="D75" s="69">
        <v>59604</v>
      </c>
      <c r="E75" s="142">
        <v>2.971048052085257E-2</v>
      </c>
      <c r="F75" s="211">
        <v>1.481862289590327E-2</v>
      </c>
      <c r="G75" s="75">
        <f t="shared" si="15"/>
        <v>483.99104240309669</v>
      </c>
      <c r="H75" s="75">
        <f t="shared" si="16"/>
        <v>800.48947667333084</v>
      </c>
      <c r="I75" s="75">
        <f t="shared" si="17"/>
        <v>1284.4805190764275</v>
      </c>
      <c r="J75" s="73">
        <f t="shared" si="18"/>
        <v>2.1550240236836916E-2</v>
      </c>
      <c r="K75" s="73">
        <f t="shared" si="19"/>
        <v>2.1319692896423881E-2</v>
      </c>
      <c r="L75" s="73">
        <f t="shared" si="25"/>
        <v>2.1292893899220115E-2</v>
      </c>
      <c r="M75" s="73">
        <f t="shared" si="26"/>
        <v>78103.021965014545</v>
      </c>
      <c r="N75" s="73">
        <f t="shared" si="20"/>
        <v>1663.0393599095114</v>
      </c>
      <c r="O75" s="73">
        <f t="shared" si="21"/>
        <v>12877.325228740658</v>
      </c>
      <c r="P75" s="73">
        <f t="shared" si="22"/>
        <v>157814.73572141939</v>
      </c>
      <c r="Q75" s="73">
        <f t="shared" si="24"/>
        <v>77271.502285059789</v>
      </c>
      <c r="R75" s="73">
        <f>SUM(Q75:$Q$102)</f>
        <v>1134399.0322466502</v>
      </c>
      <c r="S75" s="73">
        <f t="shared" si="23"/>
        <v>14.524393598429427</v>
      </c>
      <c r="T75" s="73"/>
      <c r="U75" s="73"/>
      <c r="V75" s="73"/>
      <c r="W75" s="73">
        <f t="shared" si="13"/>
        <v>0.97868030710357612</v>
      </c>
      <c r="X75" s="73">
        <f t="shared" si="14"/>
        <v>-2.1550240236836805E-2</v>
      </c>
      <c r="Y75" s="73"/>
      <c r="Z75" s="73"/>
      <c r="AA75" s="73"/>
      <c r="AB75" s="73"/>
      <c r="AC75" s="73"/>
      <c r="AD75" s="73"/>
      <c r="AE75" s="85"/>
    </row>
    <row r="76" spans="1:31" ht="15" x14ac:dyDescent="0.25">
      <c r="A76" s="77">
        <v>74</v>
      </c>
      <c r="B76" s="69">
        <v>24927</v>
      </c>
      <c r="C76" s="69">
        <v>31021</v>
      </c>
      <c r="D76" s="69">
        <v>55948</v>
      </c>
      <c r="E76" s="142">
        <v>3.2441701057648036E-2</v>
      </c>
      <c r="F76" s="211">
        <v>1.674735132182472E-2</v>
      </c>
      <c r="G76" s="75">
        <f t="shared" si="15"/>
        <v>519.51958535432459</v>
      </c>
      <c r="H76" s="75">
        <f t="shared" si="16"/>
        <v>808.67428226399261</v>
      </c>
      <c r="I76" s="75">
        <f t="shared" si="17"/>
        <v>1328.1938676183172</v>
      </c>
      <c r="J76" s="73">
        <f t="shared" si="18"/>
        <v>2.3739791728360569E-2</v>
      </c>
      <c r="K76" s="73">
        <f t="shared" si="19"/>
        <v>2.3460219570716756E-2</v>
      </c>
      <c r="L76" s="73">
        <f t="shared" si="25"/>
        <v>2.3445812254444882E-2</v>
      </c>
      <c r="M76" s="73">
        <f t="shared" si="26"/>
        <v>76439.982605105033</v>
      </c>
      <c r="N76" s="73">
        <f t="shared" si="20"/>
        <v>1792.197480892326</v>
      </c>
      <c r="O76" s="73">
        <f t="shared" si="21"/>
        <v>12295.736301404228</v>
      </c>
      <c r="P76" s="73">
        <f t="shared" si="22"/>
        <v>144937.41049267873</v>
      </c>
      <c r="Q76" s="73">
        <f t="shared" si="24"/>
        <v>75543.88386465887</v>
      </c>
      <c r="R76" s="73">
        <f>SUM(Q76:$Q$102)</f>
        <v>1057127.5299615904</v>
      </c>
      <c r="S76" s="73">
        <f t="shared" si="23"/>
        <v>13.829510341764394</v>
      </c>
      <c r="T76" s="73"/>
      <c r="U76" s="73"/>
      <c r="V76" s="73"/>
      <c r="W76" s="73">
        <f t="shared" si="13"/>
        <v>0.97653978042928324</v>
      </c>
      <c r="X76" s="73">
        <f t="shared" si="14"/>
        <v>-2.3739791728360597E-2</v>
      </c>
      <c r="Y76" s="73"/>
      <c r="Z76" s="73"/>
      <c r="AA76" s="73"/>
      <c r="AB76" s="73"/>
      <c r="AC76" s="73"/>
      <c r="AD76" s="73"/>
      <c r="AE76" s="85"/>
    </row>
    <row r="77" spans="1:31" ht="15" x14ac:dyDescent="0.25">
      <c r="A77" s="77">
        <v>75</v>
      </c>
      <c r="B77" s="69">
        <v>24557</v>
      </c>
      <c r="C77" s="69">
        <v>31593</v>
      </c>
      <c r="D77" s="69">
        <v>56150</v>
      </c>
      <c r="E77" s="142">
        <v>3.548077400948859E-2</v>
      </c>
      <c r="F77" s="211">
        <v>1.8935870629295911E-2</v>
      </c>
      <c r="G77" s="75">
        <f t="shared" si="15"/>
        <v>598.24096079134574</v>
      </c>
      <c r="H77" s="75">
        <f t="shared" si="16"/>
        <v>871.30136735101132</v>
      </c>
      <c r="I77" s="75">
        <f t="shared" si="17"/>
        <v>1469.5423281423571</v>
      </c>
      <c r="J77" s="73">
        <f t="shared" si="18"/>
        <v>2.6171724454895049E-2</v>
      </c>
      <c r="K77" s="73">
        <f t="shared" si="19"/>
        <v>2.5832213187997E-2</v>
      </c>
      <c r="L77" s="73">
        <f t="shared" si="25"/>
        <v>2.5864588328071415E-2</v>
      </c>
      <c r="M77" s="73">
        <f t="shared" si="26"/>
        <v>74647.785124212707</v>
      </c>
      <c r="N77" s="73">
        <f t="shared" si="20"/>
        <v>1930.7342318400915</v>
      </c>
      <c r="O77" s="73">
        <f t="shared" si="21"/>
        <v>11714.588074684236</v>
      </c>
      <c r="P77" s="73">
        <f t="shared" si="22"/>
        <v>132641.67419127451</v>
      </c>
      <c r="Q77" s="73">
        <f t="shared" si="24"/>
        <v>73682.418008292661</v>
      </c>
      <c r="R77" s="73">
        <f>SUM(Q77:$Q$102)</f>
        <v>981583.64609693154</v>
      </c>
      <c r="S77" s="73">
        <f t="shared" si="23"/>
        <v>13.149534771374558</v>
      </c>
      <c r="T77" s="73"/>
      <c r="U77" s="73"/>
      <c r="V77" s="73"/>
      <c r="W77" s="73">
        <f t="shared" si="13"/>
        <v>0.974167786812003</v>
      </c>
      <c r="X77" s="73">
        <f t="shared" si="14"/>
        <v>-2.6171724454895122E-2</v>
      </c>
      <c r="Y77" s="73"/>
      <c r="Z77" s="73"/>
      <c r="AA77" s="73"/>
      <c r="AB77" s="73"/>
      <c r="AC77" s="73"/>
      <c r="AD77" s="73"/>
      <c r="AE77" s="85"/>
    </row>
    <row r="78" spans="1:31" ht="15" x14ac:dyDescent="0.25">
      <c r="A78" s="77">
        <v>76</v>
      </c>
      <c r="B78" s="69">
        <v>23639</v>
      </c>
      <c r="C78" s="69">
        <v>30770</v>
      </c>
      <c r="D78" s="69">
        <v>54409</v>
      </c>
      <c r="E78" s="142">
        <v>3.8911295967841798E-2</v>
      </c>
      <c r="F78" s="211">
        <v>2.1431225625399803E-2</v>
      </c>
      <c r="G78" s="75">
        <f t="shared" si="15"/>
        <v>659.43881249355195</v>
      </c>
      <c r="H78" s="75">
        <f t="shared" si="16"/>
        <v>919.82412538381232</v>
      </c>
      <c r="I78" s="75">
        <f t="shared" si="17"/>
        <v>1579.2629378773643</v>
      </c>
      <c r="J78" s="73">
        <f t="shared" si="18"/>
        <v>2.9025766653997764E-2</v>
      </c>
      <c r="K78" s="73">
        <f t="shared" si="19"/>
        <v>2.8608565362853944E-2</v>
      </c>
      <c r="L78">
        <f>IF(T78=1,1-V78,((105*K78+90*(K77+K79)+45*(K76+K80)-30*(K75+K81))/315))</f>
        <v>2.6079606592228632E-2</v>
      </c>
      <c r="M78" s="73">
        <f t="shared" si="26"/>
        <v>72717.050892372616</v>
      </c>
      <c r="N78" s="73">
        <f t="shared" si="20"/>
        <v>1896.4320798201516</v>
      </c>
      <c r="O78" s="73">
        <f t="shared" si="21"/>
        <v>11133.263489463019</v>
      </c>
      <c r="P78" s="73">
        <f t="shared" si="22"/>
        <v>120927.08611659029</v>
      </c>
      <c r="Q78" s="73">
        <f t="shared" si="24"/>
        <v>71768.834852462547</v>
      </c>
      <c r="R78" s="73">
        <f>SUM(Q78:$Q$102)</f>
        <v>907901.22808863875</v>
      </c>
      <c r="S78" s="73">
        <f t="shared" si="23"/>
        <v>12.485396711596698</v>
      </c>
      <c r="T78" s="73">
        <f>IF(U78=$U$62,1,0)</f>
        <v>1</v>
      </c>
      <c r="U78" s="73">
        <f>ABS(W78-V78)</f>
        <v>2.5289587706253114E-3</v>
      </c>
      <c r="V78" s="73">
        <f>$W$2^($AC$62+$AE$62*$AD$62^A77)</f>
        <v>0.97392039340777137</v>
      </c>
      <c r="W78" s="73">
        <f t="shared" si="13"/>
        <v>0.97139143463714606</v>
      </c>
      <c r="X78" s="73">
        <f t="shared" si="14"/>
        <v>-2.9025766653997753E-2</v>
      </c>
      <c r="Y78" s="73"/>
      <c r="Z78" s="73"/>
      <c r="AA78" s="73"/>
      <c r="AB78" s="73"/>
      <c r="AC78" s="73"/>
      <c r="AD78" s="73"/>
      <c r="AE78" s="85"/>
    </row>
    <row r="79" spans="1:31" ht="15" x14ac:dyDescent="0.25">
      <c r="A79" s="77">
        <v>77</v>
      </c>
      <c r="B79" s="69">
        <v>22309</v>
      </c>
      <c r="C79" s="69">
        <v>29681</v>
      </c>
      <c r="D79" s="69">
        <v>51990</v>
      </c>
      <c r="E79" s="142">
        <v>4.2841337129714115E-2</v>
      </c>
      <c r="F79" s="211">
        <v>2.4302756561848396E-2</v>
      </c>
      <c r="G79" s="75">
        <f t="shared" si="15"/>
        <v>721.33011751222227</v>
      </c>
      <c r="H79" s="75">
        <f t="shared" si="16"/>
        <v>955.74739002679223</v>
      </c>
      <c r="I79" s="75">
        <f t="shared" si="17"/>
        <v>1677.0775075390145</v>
      </c>
      <c r="J79" s="73">
        <f t="shared" si="18"/>
        <v>3.2257693932275719E-2</v>
      </c>
      <c r="K79" s="73">
        <f t="shared" si="19"/>
        <v>3.1742964035732513E-2</v>
      </c>
      <c r="L79" s="73">
        <f t="shared" ref="L79:L102" si="27">IF(T79=1,1-V79,((105*K79+90*(K78+K80)+45*(K77+K81)-30*(K76+K82))/315))</f>
        <v>2.8959202943911966E-2</v>
      </c>
      <c r="M79" s="73">
        <f t="shared" si="26"/>
        <v>70820.618812552464</v>
      </c>
      <c r="N79" s="73">
        <f t="shared" si="20"/>
        <v>2050.9086728061375</v>
      </c>
      <c r="O79" s="73">
        <f t="shared" si="21"/>
        <v>10578.451080556293</v>
      </c>
      <c r="P79" s="73">
        <f t="shared" si="22"/>
        <v>109793.82262712726</v>
      </c>
      <c r="Q79" s="73">
        <f t="shared" si="24"/>
        <v>69795.164476149395</v>
      </c>
      <c r="R79" s="73">
        <f>SUM(Q79:$Q$102)</f>
        <v>836132.39323617623</v>
      </c>
      <c r="S79" s="73">
        <f t="shared" si="23"/>
        <v>11.806341249986049</v>
      </c>
      <c r="T79" s="73">
        <f>IF(T78=1,1,IF(U79=$U$62,1,T78))</f>
        <v>1</v>
      </c>
      <c r="U79" s="73">
        <f t="shared" ref="U79:U87" si="28">ABS(W79-V79)</f>
        <v>2.7837610918205469E-3</v>
      </c>
      <c r="V79" s="73">
        <f t="shared" ref="V79:V103" si="29">$W$2^($AC$62+$AE$62*$AD$62^A78)</f>
        <v>0.97104079705608803</v>
      </c>
      <c r="W79" s="73">
        <f t="shared" si="13"/>
        <v>0.96825703596426749</v>
      </c>
      <c r="X79" s="73">
        <f t="shared" si="14"/>
        <v>-3.2257693932275677E-2</v>
      </c>
      <c r="Y79" s="73"/>
      <c r="Z79" s="73"/>
      <c r="AA79" s="73"/>
      <c r="AB79" s="73"/>
      <c r="AC79" s="73"/>
      <c r="AD79" s="73"/>
      <c r="AE79" s="85"/>
    </row>
    <row r="80" spans="1:31" ht="15" x14ac:dyDescent="0.25">
      <c r="A80" s="77">
        <v>78</v>
      </c>
      <c r="B80" s="69">
        <v>21876</v>
      </c>
      <c r="C80" s="69">
        <v>30387</v>
      </c>
      <c r="D80" s="69">
        <v>52263</v>
      </c>
      <c r="E80" s="142">
        <v>4.7396369702271381E-2</v>
      </c>
      <c r="F80" s="211">
        <v>2.7645523298425758E-2</v>
      </c>
      <c r="G80" s="75">
        <f t="shared" si="15"/>
        <v>840.06451646926348</v>
      </c>
      <c r="H80" s="75">
        <f t="shared" si="16"/>
        <v>1036.8429836068888</v>
      </c>
      <c r="I80" s="75">
        <f t="shared" si="17"/>
        <v>1876.9075000761522</v>
      </c>
      <c r="J80" s="73">
        <f t="shared" si="18"/>
        <v>3.5912739415574157E-2</v>
      </c>
      <c r="K80" s="73">
        <f t="shared" si="19"/>
        <v>3.5275527768416914E-2</v>
      </c>
      <c r="L80" s="73">
        <f t="shared" si="27"/>
        <v>3.2215505503870534E-2</v>
      </c>
      <c r="M80" s="73">
        <f t="shared" si="26"/>
        <v>68769.710139746327</v>
      </c>
      <c r="N80" s="73">
        <f t="shared" si="20"/>
        <v>2215.450975506581</v>
      </c>
      <c r="O80" s="73">
        <f t="shared" si="21"/>
        <v>10021.568359885094</v>
      </c>
      <c r="P80" s="73">
        <f t="shared" si="22"/>
        <v>99215.371546570968</v>
      </c>
      <c r="Q80" s="73">
        <f t="shared" si="24"/>
        <v>67661.984651993029</v>
      </c>
      <c r="R80" s="73">
        <f>SUM(Q80:$Q$102)</f>
        <v>766337.22876002686</v>
      </c>
      <c r="S80" s="73">
        <f t="shared" si="23"/>
        <v>11.143528556435088</v>
      </c>
      <c r="T80" s="73">
        <f t="shared" ref="T80:T87" si="30">IF(T79=1,1,IF(U80=$U$62,1,T79))</f>
        <v>1</v>
      </c>
      <c r="U80" s="73">
        <f t="shared" si="28"/>
        <v>3.0600222645463804E-3</v>
      </c>
      <c r="V80" s="73">
        <f t="shared" si="29"/>
        <v>0.96778449449612947</v>
      </c>
      <c r="W80" s="73">
        <f t="shared" si="13"/>
        <v>0.96472447223158309</v>
      </c>
      <c r="X80" s="73">
        <f>LN(W80)</f>
        <v>-3.5912739415574137E-2</v>
      </c>
      <c r="Y80" s="73"/>
      <c r="Z80" s="73"/>
      <c r="AA80" s="73"/>
      <c r="AB80" s="73"/>
      <c r="AC80" s="73"/>
      <c r="AD80" s="73"/>
      <c r="AE80" s="85"/>
    </row>
    <row r="81" spans="1:31" ht="15" x14ac:dyDescent="0.25">
      <c r="A81" s="77">
        <v>79</v>
      </c>
      <c r="B81" s="69">
        <v>21226</v>
      </c>
      <c r="C81" s="69">
        <v>30370</v>
      </c>
      <c r="D81" s="69">
        <v>51596</v>
      </c>
      <c r="E81" s="142">
        <v>5.2709171063879151E-2</v>
      </c>
      <c r="F81" s="211">
        <v>3.158124850216943E-2</v>
      </c>
      <c r="G81" s="75">
        <f t="shared" si="15"/>
        <v>959.12251701088564</v>
      </c>
      <c r="H81" s="75">
        <f t="shared" si="16"/>
        <v>1118.8048650018989</v>
      </c>
      <c r="I81" s="75">
        <f t="shared" si="17"/>
        <v>2077.9273820127846</v>
      </c>
      <c r="J81" s="73">
        <f t="shared" si="18"/>
        <v>4.0273032444623318E-2</v>
      </c>
      <c r="K81" s="73">
        <f t="shared" si="19"/>
        <v>3.9472851728427072E-2</v>
      </c>
      <c r="L81" s="73">
        <f t="shared" si="27"/>
        <v>3.5896231188182304E-2</v>
      </c>
      <c r="M81" s="73">
        <f t="shared" si="26"/>
        <v>66554.259164239746</v>
      </c>
      <c r="N81" s="73">
        <f t="shared" si="20"/>
        <v>2389.0470735177514</v>
      </c>
      <c r="O81" s="73">
        <f t="shared" si="21"/>
        <v>9462.1643602241966</v>
      </c>
      <c r="P81" s="73">
        <f t="shared" si="22"/>
        <v>89193.80318668588</v>
      </c>
      <c r="Q81" s="73">
        <f t="shared" si="24"/>
        <v>65359.73562748087</v>
      </c>
      <c r="R81" s="73">
        <f>SUM(Q81:$Q$102)</f>
        <v>698675.24410803383</v>
      </c>
      <c r="S81" s="73">
        <f t="shared" si="23"/>
        <v>10.497829183011008</v>
      </c>
      <c r="T81" s="73">
        <f t="shared" si="30"/>
        <v>1</v>
      </c>
      <c r="U81" s="73">
        <f t="shared" si="28"/>
        <v>3.5766205402447682E-3</v>
      </c>
      <c r="V81" s="73">
        <f t="shared" si="29"/>
        <v>0.9641037688118177</v>
      </c>
      <c r="W81" s="73">
        <f t="shared" si="13"/>
        <v>0.96052714827157293</v>
      </c>
      <c r="X81" s="73">
        <f t="shared" ref="X81:X102" si="31">LN(W81)</f>
        <v>-4.0273032444623165E-2</v>
      </c>
      <c r="Y81" s="84"/>
      <c r="Z81" s="84"/>
      <c r="AA81" s="73"/>
      <c r="AB81" s="73"/>
      <c r="AC81" s="73"/>
      <c r="AD81" s="73"/>
      <c r="AE81" s="85"/>
    </row>
    <row r="82" spans="1:31" ht="15" x14ac:dyDescent="0.25">
      <c r="A82" s="77">
        <v>80</v>
      </c>
      <c r="B82" s="69">
        <v>20010</v>
      </c>
      <c r="C82" s="69">
        <v>30318</v>
      </c>
      <c r="D82" s="69">
        <v>50328</v>
      </c>
      <c r="E82" s="142">
        <v>5.8907958306142046E-2</v>
      </c>
      <c r="F82" s="211">
        <v>3.6256000017073173E-2</v>
      </c>
      <c r="G82" s="75">
        <f t="shared" si="15"/>
        <v>1099.2094085176245</v>
      </c>
      <c r="H82" s="75">
        <f t="shared" si="16"/>
        <v>1178.7482457059023</v>
      </c>
      <c r="I82" s="75">
        <f t="shared" si="17"/>
        <v>2277.9576542235268</v>
      </c>
      <c r="J82" s="73">
        <f t="shared" si="18"/>
        <v>4.5262232837059428E-2</v>
      </c>
      <c r="K82" s="73">
        <f t="shared" si="19"/>
        <v>4.4253179231565354E-2</v>
      </c>
      <c r="L82" s="73">
        <f t="shared" si="27"/>
        <v>4.0054695054666301E-2</v>
      </c>
      <c r="M82" s="73">
        <f t="shared" si="26"/>
        <v>64165.212090721994</v>
      </c>
      <c r="N82" s="73">
        <f t="shared" si="20"/>
        <v>2570.1180034118588</v>
      </c>
      <c r="O82" s="73">
        <f t="shared" si="21"/>
        <v>8900.0081178624478</v>
      </c>
      <c r="P82" s="73">
        <f t="shared" si="22"/>
        <v>79731.638826461683</v>
      </c>
      <c r="Q82" s="73">
        <f t="shared" si="24"/>
        <v>62880.153089016065</v>
      </c>
      <c r="R82" s="73">
        <f>SUM(Q82:$Q$102)</f>
        <v>633315.50848055305</v>
      </c>
      <c r="S82" s="73">
        <f t="shared" si="23"/>
        <v>9.8700758221623275</v>
      </c>
      <c r="T82" s="73">
        <f t="shared" si="30"/>
        <v>1</v>
      </c>
      <c r="U82" s="73">
        <f t="shared" si="28"/>
        <v>4.1984841768990533E-3</v>
      </c>
      <c r="V82" s="73">
        <f t="shared" si="29"/>
        <v>0.9599453049453337</v>
      </c>
      <c r="W82" s="73">
        <f t="shared" si="13"/>
        <v>0.95574682076843465</v>
      </c>
      <c r="X82" s="73">
        <f t="shared" si="31"/>
        <v>-4.52622328370594E-2</v>
      </c>
      <c r="Y82" s="73"/>
      <c r="Z82" s="73"/>
      <c r="AA82" s="73"/>
      <c r="AB82" s="73"/>
      <c r="AC82" s="73"/>
      <c r="AD82" s="73"/>
      <c r="AE82" s="85"/>
    </row>
    <row r="83" spans="1:31" ht="15" x14ac:dyDescent="0.25">
      <c r="A83" s="77">
        <v>81</v>
      </c>
      <c r="B83" s="69">
        <v>18540</v>
      </c>
      <c r="C83" s="69">
        <v>28917</v>
      </c>
      <c r="D83" s="69">
        <v>47457</v>
      </c>
      <c r="E83" s="142">
        <v>6.6103883914237202E-2</v>
      </c>
      <c r="F83" s="211">
        <v>4.1833649683074757E-2</v>
      </c>
      <c r="G83" s="75">
        <f t="shared" si="15"/>
        <v>1209.7036478854727</v>
      </c>
      <c r="H83" s="75">
        <f t="shared" si="16"/>
        <v>1225.5660077699577</v>
      </c>
      <c r="I83" s="75">
        <f t="shared" si="17"/>
        <v>2435.2696556554301</v>
      </c>
      <c r="J83" s="73">
        <f t="shared" si="18"/>
        <v>5.1315288696197191E-2</v>
      </c>
      <c r="K83" s="73">
        <f t="shared" si="19"/>
        <v>5.0020894363434931E-2</v>
      </c>
      <c r="L83" s="73">
        <f t="shared" si="27"/>
        <v>4.4750338106088861E-2</v>
      </c>
      <c r="M83" s="73">
        <f t="shared" si="26"/>
        <v>61595.094087310135</v>
      </c>
      <c r="N83" s="73">
        <f t="shared" si="20"/>
        <v>2756.4012860834846</v>
      </c>
      <c r="O83" s="73">
        <f t="shared" si="21"/>
        <v>8335.1424455779634</v>
      </c>
      <c r="P83" s="73">
        <f t="shared" si="22"/>
        <v>70831.630708599245</v>
      </c>
      <c r="Q83" s="73">
        <f t="shared" si="24"/>
        <v>60216.893444268397</v>
      </c>
      <c r="R83" s="73">
        <f>SUM(Q83:$Q$102)</f>
        <v>570435.35539153707</v>
      </c>
      <c r="S83" s="73">
        <f t="shared" si="23"/>
        <v>9.2610517743986787</v>
      </c>
      <c r="T83" s="73">
        <f t="shared" si="30"/>
        <v>1</v>
      </c>
      <c r="U83" s="73">
        <f t="shared" si="28"/>
        <v>5.2705562573460707E-3</v>
      </c>
      <c r="V83" s="73">
        <f t="shared" si="29"/>
        <v>0.95524966189391114</v>
      </c>
      <c r="W83" s="73">
        <f t="shared" si="13"/>
        <v>0.94997910563656507</v>
      </c>
      <c r="X83" s="73">
        <f t="shared" si="31"/>
        <v>-5.1315288696197177E-2</v>
      </c>
      <c r="Y83" s="73"/>
      <c r="Z83" s="73"/>
      <c r="AA83" s="73"/>
      <c r="AB83" s="73"/>
      <c r="AC83" s="73"/>
      <c r="AD83" s="73"/>
      <c r="AE83" s="85"/>
    </row>
    <row r="84" spans="1:31" ht="15" x14ac:dyDescent="0.25">
      <c r="A84" s="77">
        <v>82</v>
      </c>
      <c r="B84" s="69">
        <v>16781</v>
      </c>
      <c r="C84" s="69">
        <v>26880</v>
      </c>
      <c r="D84" s="69">
        <v>43661</v>
      </c>
      <c r="E84" s="142">
        <v>7.4379091832845676E-2</v>
      </c>
      <c r="F84" s="211">
        <v>4.848400244995138E-2</v>
      </c>
      <c r="G84" s="75">
        <f t="shared" si="15"/>
        <v>1303.249985854693</v>
      </c>
      <c r="H84" s="75">
        <f t="shared" si="16"/>
        <v>1248.1555400469833</v>
      </c>
      <c r="I84" s="75">
        <f t="shared" si="17"/>
        <v>2551.4055259016764</v>
      </c>
      <c r="J84" s="73">
        <f t="shared" si="18"/>
        <v>5.8436717571784348E-2</v>
      </c>
      <c r="K84" s="73">
        <f t="shared" si="19"/>
        <v>5.6762071102444023E-2</v>
      </c>
      <c r="L84" s="73">
        <f t="shared" si="27"/>
        <v>5.0049265734514958E-2</v>
      </c>
      <c r="M84" s="73">
        <f t="shared" si="26"/>
        <v>58838.692801226651</v>
      </c>
      <c r="N84" s="73">
        <f t="shared" si="20"/>
        <v>2944.8333714800829</v>
      </c>
      <c r="O84" s="73">
        <f t="shared" si="21"/>
        <v>7767.9434175375</v>
      </c>
      <c r="P84" s="73">
        <f t="shared" si="22"/>
        <v>62496.488263021281</v>
      </c>
      <c r="Q84" s="73">
        <f t="shared" si="24"/>
        <v>57366.276115486609</v>
      </c>
      <c r="R84" s="73">
        <f>SUM(Q84:$Q$102)</f>
        <v>510218.46194726863</v>
      </c>
      <c r="S84" s="73">
        <f t="shared" si="23"/>
        <v>8.6714785399962473</v>
      </c>
      <c r="T84" s="73">
        <f t="shared" si="30"/>
        <v>1</v>
      </c>
      <c r="U84" s="73">
        <f t="shared" si="28"/>
        <v>6.7128053679290645E-3</v>
      </c>
      <c r="V84" s="73">
        <f t="shared" si="29"/>
        <v>0.94995073426548504</v>
      </c>
      <c r="W84" s="73">
        <f t="shared" si="13"/>
        <v>0.94323792889755598</v>
      </c>
      <c r="X84" s="73">
        <f t="shared" si="31"/>
        <v>-5.8436717571784272E-2</v>
      </c>
      <c r="Y84" s="73"/>
      <c r="Z84" s="73"/>
      <c r="AA84" s="73"/>
      <c r="AB84" s="73"/>
      <c r="AC84" s="73"/>
      <c r="AD84" s="73"/>
      <c r="AE84" s="85"/>
    </row>
    <row r="85" spans="1:31" ht="15" x14ac:dyDescent="0.25">
      <c r="A85" s="77">
        <v>83</v>
      </c>
      <c r="B85" s="69">
        <v>15151</v>
      </c>
      <c r="C85" s="69">
        <v>25107</v>
      </c>
      <c r="D85" s="69">
        <v>40258</v>
      </c>
      <c r="E85" s="142">
        <v>8.377668023262734E-2</v>
      </c>
      <c r="F85" s="211">
        <v>5.6364829223015722E-2</v>
      </c>
      <c r="G85" s="75">
        <f t="shared" si="15"/>
        <v>1415.1517673022558</v>
      </c>
      <c r="H85" s="75">
        <f t="shared" si="16"/>
        <v>1269.3004822045368</v>
      </c>
      <c r="I85" s="75">
        <f t="shared" si="17"/>
        <v>2684.4522495067927</v>
      </c>
      <c r="J85" s="73">
        <f t="shared" si="18"/>
        <v>6.6681212417576449E-2</v>
      </c>
      <c r="K85" s="73">
        <f t="shared" si="19"/>
        <v>6.4506622520994594E-2</v>
      </c>
      <c r="L85" s="73">
        <f t="shared" si="27"/>
        <v>5.602478277481715E-2</v>
      </c>
      <c r="M85" s="73">
        <f t="shared" si="26"/>
        <v>55893.859429746568</v>
      </c>
      <c r="N85" s="73">
        <f t="shared" si="20"/>
        <v>3131.4413329977178</v>
      </c>
      <c r="O85" s="73">
        <f t="shared" si="21"/>
        <v>7199.183954363406</v>
      </c>
      <c r="P85" s="73">
        <f t="shared" si="22"/>
        <v>54728.544845483782</v>
      </c>
      <c r="Q85" s="73">
        <f t="shared" si="24"/>
        <v>54328.138763247713</v>
      </c>
      <c r="R85" s="73">
        <f>SUM(Q85:$Q$102)</f>
        <v>452852.185831782</v>
      </c>
      <c r="S85" s="73">
        <f t="shared" si="23"/>
        <v>8.1020024462790143</v>
      </c>
      <c r="T85" s="73">
        <f t="shared" si="30"/>
        <v>1</v>
      </c>
      <c r="U85" s="73">
        <f t="shared" si="28"/>
        <v>8.4818397461774442E-3</v>
      </c>
      <c r="V85" s="73">
        <f t="shared" si="29"/>
        <v>0.94397521722518285</v>
      </c>
      <c r="W85" s="73">
        <f t="shared" si="13"/>
        <v>0.93549337747900541</v>
      </c>
      <c r="X85" s="73">
        <f t="shared" si="31"/>
        <v>-6.6681212417576421E-2</v>
      </c>
      <c r="Y85" s="73"/>
      <c r="Z85" s="73"/>
      <c r="AA85" s="73"/>
      <c r="AB85" s="73"/>
      <c r="AC85" s="73"/>
      <c r="AD85" s="73"/>
      <c r="AE85" s="85"/>
    </row>
    <row r="86" spans="1:31" ht="15" x14ac:dyDescent="0.25">
      <c r="A86" s="77">
        <v>84</v>
      </c>
      <c r="B86" s="69">
        <v>13666</v>
      </c>
      <c r="C86" s="69">
        <v>23778</v>
      </c>
      <c r="D86" s="69">
        <v>37444</v>
      </c>
      <c r="E86" s="142">
        <v>9.4293751483279536E-2</v>
      </c>
      <c r="F86" s="211">
        <v>6.5598333563125819E-2</v>
      </c>
      <c r="G86" s="75">
        <f t="shared" si="15"/>
        <v>1559.7971754640057</v>
      </c>
      <c r="H86" s="75">
        <f t="shared" si="16"/>
        <v>1288.6184077704982</v>
      </c>
      <c r="I86" s="75">
        <f t="shared" si="17"/>
        <v>2848.4155832345041</v>
      </c>
      <c r="J86" s="73">
        <f t="shared" si="18"/>
        <v>7.6071348767078953E-2</v>
      </c>
      <c r="K86" s="73">
        <f t="shared" si="19"/>
        <v>7.3249918275273607E-2</v>
      </c>
      <c r="L86" s="73">
        <f t="shared" si="27"/>
        <v>6.2757905616421028E-2</v>
      </c>
      <c r="M86" s="73">
        <f t="shared" si="26"/>
        <v>52762.41809674885</v>
      </c>
      <c r="N86" s="73">
        <f t="shared" si="20"/>
        <v>3311.2588550099099</v>
      </c>
      <c r="O86" s="73">
        <f t="shared" si="21"/>
        <v>6630.0987679651189</v>
      </c>
      <c r="P86" s="73">
        <f t="shared" si="22"/>
        <v>47529.36089112037</v>
      </c>
      <c r="Q86" s="73">
        <f t="shared" si="24"/>
        <v>51106.788669243891</v>
      </c>
      <c r="R86" s="73">
        <f>SUM(Q86:$Q$102)</f>
        <v>398524.04706853424</v>
      </c>
      <c r="S86" s="73">
        <f t="shared" si="23"/>
        <v>7.5531801127418525</v>
      </c>
      <c r="T86" s="73">
        <f t="shared" si="30"/>
        <v>1</v>
      </c>
      <c r="U86" s="73">
        <f t="shared" si="28"/>
        <v>1.0492012658852579E-2</v>
      </c>
      <c r="V86" s="73">
        <f t="shared" si="29"/>
        <v>0.93724209438357897</v>
      </c>
      <c r="W86" s="73">
        <f t="shared" si="13"/>
        <v>0.92675008172472639</v>
      </c>
      <c r="X86" s="73">
        <f t="shared" si="31"/>
        <v>-7.6071348767078745E-2</v>
      </c>
      <c r="Y86" s="73"/>
      <c r="Z86" s="73"/>
      <c r="AA86" s="73"/>
      <c r="AB86" s="73"/>
      <c r="AC86" s="73"/>
      <c r="AD86" s="73"/>
      <c r="AE86" s="85"/>
    </row>
    <row r="87" spans="1:31" ht="15" x14ac:dyDescent="0.25">
      <c r="A87" s="77">
        <v>85</v>
      </c>
      <c r="B87" s="69">
        <v>11933</v>
      </c>
      <c r="C87" s="69">
        <v>21716</v>
      </c>
      <c r="D87" s="69">
        <v>33649</v>
      </c>
      <c r="E87" s="142">
        <v>0.10587797572245877</v>
      </c>
      <c r="F87" s="211">
        <v>7.6244985090657011E-2</v>
      </c>
      <c r="G87" s="75">
        <f t="shared" si="15"/>
        <v>1655.7360962287075</v>
      </c>
      <c r="H87" s="75">
        <f t="shared" si="16"/>
        <v>1263.4418842961006</v>
      </c>
      <c r="I87" s="75">
        <f t="shared" si="17"/>
        <v>2919.1779805248079</v>
      </c>
      <c r="J87" s="73">
        <f t="shared" si="18"/>
        <v>8.6753781108645373E-2</v>
      </c>
      <c r="K87" s="73">
        <f t="shared" si="19"/>
        <v>8.3097173360151988E-2</v>
      </c>
      <c r="L87" s="73">
        <f t="shared" si="27"/>
        <v>7.0337824862496623E-2</v>
      </c>
      <c r="M87" s="73">
        <f t="shared" si="26"/>
        <v>49451.15924173894</v>
      </c>
      <c r="N87" s="73">
        <f t="shared" si="20"/>
        <v>3478.286977992866</v>
      </c>
      <c r="O87" s="73">
        <f t="shared" si="21"/>
        <v>6062.4464929342585</v>
      </c>
      <c r="P87" s="73">
        <f t="shared" si="22"/>
        <v>40899.262123155248</v>
      </c>
      <c r="Q87" s="73">
        <f t="shared" si="24"/>
        <v>47712.015752742504</v>
      </c>
      <c r="R87" s="73">
        <f>SUM(Q87:$Q$102)</f>
        <v>347417.25839929032</v>
      </c>
      <c r="S87" s="73">
        <f t="shared" si="23"/>
        <v>7.0254623698700875</v>
      </c>
      <c r="T87" s="73">
        <f t="shared" si="30"/>
        <v>1</v>
      </c>
      <c r="U87" s="73">
        <f t="shared" si="28"/>
        <v>1.2759348497655365E-2</v>
      </c>
      <c r="V87" s="73">
        <f t="shared" si="29"/>
        <v>0.92966217513750338</v>
      </c>
      <c r="W87" s="73">
        <f t="shared" si="13"/>
        <v>0.91690282663984801</v>
      </c>
      <c r="X87" s="73">
        <f t="shared" si="31"/>
        <v>-8.6753781108645345E-2</v>
      </c>
      <c r="Y87" s="73"/>
      <c r="Z87" s="73"/>
      <c r="AA87" s="73"/>
      <c r="AB87" s="73"/>
      <c r="AC87" s="73"/>
      <c r="AD87" s="73"/>
      <c r="AE87" s="85"/>
    </row>
    <row r="88" spans="1:31" ht="15" x14ac:dyDescent="0.25">
      <c r="A88" s="77">
        <v>86</v>
      </c>
      <c r="B88" s="69">
        <v>10026</v>
      </c>
      <c r="C88" s="69">
        <v>18902</v>
      </c>
      <c r="D88" s="69">
        <v>28928</v>
      </c>
      <c r="E88" s="142">
        <v>0.11842694284401536</v>
      </c>
      <c r="F88" s="211">
        <v>8.8280571767279978E-2</v>
      </c>
      <c r="G88" s="75">
        <f t="shared" si="15"/>
        <v>1668.6793675451261</v>
      </c>
      <c r="H88" s="75">
        <f t="shared" si="16"/>
        <v>1187.3485289540981</v>
      </c>
      <c r="I88" s="75">
        <f t="shared" si="17"/>
        <v>2856.027896499224</v>
      </c>
      <c r="J88" s="73">
        <f t="shared" si="18"/>
        <v>9.8728840448673388E-2</v>
      </c>
      <c r="K88" s="73">
        <f t="shared" si="19"/>
        <v>9.4011657888616873E-2</v>
      </c>
      <c r="L88" s="73">
        <f t="shared" si="27"/>
        <v>7.8862283372205133E-2</v>
      </c>
      <c r="M88" s="73">
        <f t="shared" si="26"/>
        <v>45972.872263746074</v>
      </c>
      <c r="N88" s="73">
        <f t="shared" si="20"/>
        <v>3625.5256798977352</v>
      </c>
      <c r="O88" s="73">
        <f t="shared" si="21"/>
        <v>5498.5631153912118</v>
      </c>
      <c r="P88" s="73">
        <f t="shared" si="22"/>
        <v>34836.815630221005</v>
      </c>
      <c r="Q88" s="73">
        <f t="shared" si="24"/>
        <v>44160.109423797207</v>
      </c>
      <c r="R88" s="73">
        <f>SUM(Q88:$Q$102)</f>
        <v>299705.24264654791</v>
      </c>
      <c r="S88" s="73">
        <f t="shared" si="23"/>
        <v>6.519175937651684</v>
      </c>
      <c r="T88" s="73">
        <f>T87</f>
        <v>1</v>
      </c>
      <c r="U88" s="73"/>
      <c r="V88" s="73">
        <f t="shared" si="29"/>
        <v>0.92113771662779487</v>
      </c>
      <c r="W88" s="73">
        <f t="shared" si="13"/>
        <v>0.90598834211138313</v>
      </c>
      <c r="X88" s="73">
        <f t="shared" si="31"/>
        <v>-9.8728840448673208E-2</v>
      </c>
      <c r="Y88" s="73"/>
      <c r="Z88" s="73"/>
      <c r="AA88" s="73"/>
      <c r="AB88" s="73"/>
      <c r="AC88" s="73"/>
      <c r="AD88" s="73"/>
      <c r="AE88" s="85"/>
    </row>
    <row r="89" spans="1:31" ht="15" x14ac:dyDescent="0.25">
      <c r="A89" s="77">
        <v>87</v>
      </c>
      <c r="B89" s="69">
        <v>7989</v>
      </c>
      <c r="C89" s="69">
        <v>15733</v>
      </c>
      <c r="D89" s="69">
        <v>23722</v>
      </c>
      <c r="E89" s="142">
        <v>0.13178871460414637</v>
      </c>
      <c r="F89" s="211">
        <v>0.10158427733311635</v>
      </c>
      <c r="G89" s="75">
        <f t="shared" si="15"/>
        <v>1598.2254352819195</v>
      </c>
      <c r="H89" s="75">
        <f t="shared" si="16"/>
        <v>1052.8600409725254</v>
      </c>
      <c r="I89" s="75">
        <f t="shared" si="17"/>
        <v>2651.085476254445</v>
      </c>
      <c r="J89" s="73">
        <f t="shared" si="18"/>
        <v>0.11175640655317616</v>
      </c>
      <c r="K89" s="73">
        <f t="shared" si="19"/>
        <v>0.10573793264989606</v>
      </c>
      <c r="L89" s="73">
        <f t="shared" si="27"/>
        <v>8.8437823925434533E-2</v>
      </c>
      <c r="M89" s="73">
        <f t="shared" si="26"/>
        <v>42347.346583848339</v>
      </c>
      <c r="N89" s="73">
        <f t="shared" si="20"/>
        <v>3745.1071808917332</v>
      </c>
      <c r="O89" s="73">
        <f t="shared" si="21"/>
        <v>4941.3989003368542</v>
      </c>
      <c r="P89" s="73">
        <f t="shared" si="22"/>
        <v>29338.252514829786</v>
      </c>
      <c r="Q89" s="73">
        <f t="shared" si="24"/>
        <v>40474.792993402472</v>
      </c>
      <c r="R89" s="73">
        <f>SUM(Q89:$Q$102)</f>
        <v>255545.13322275074</v>
      </c>
      <c r="S89" s="73">
        <f t="shared" si="23"/>
        <v>6.0345016591952882</v>
      </c>
      <c r="T89" s="73">
        <f t="shared" ref="T89:T102" si="32">T88</f>
        <v>1</v>
      </c>
      <c r="U89" s="73"/>
      <c r="V89" s="73">
        <f t="shared" si="29"/>
        <v>0.91156217607456547</v>
      </c>
      <c r="W89" s="73">
        <f t="shared" si="13"/>
        <v>0.89426206735010394</v>
      </c>
      <c r="X89" s="73">
        <f t="shared" si="31"/>
        <v>-0.11175640655317604</v>
      </c>
      <c r="Y89" s="73"/>
      <c r="Z89" s="73"/>
      <c r="AA89" s="73"/>
      <c r="AB89" s="73"/>
      <c r="AC89" s="73"/>
      <c r="AD89" s="73"/>
      <c r="AE89" s="85"/>
    </row>
    <row r="90" spans="1:31" ht="15" x14ac:dyDescent="0.25">
      <c r="A90" s="77">
        <v>88</v>
      </c>
      <c r="B90" s="69">
        <v>6726</v>
      </c>
      <c r="C90" s="69">
        <v>13676</v>
      </c>
      <c r="D90" s="69">
        <v>20402</v>
      </c>
      <c r="E90" s="142">
        <v>0.14576220458041561</v>
      </c>
      <c r="F90" s="211">
        <v>0.11594473611629154</v>
      </c>
      <c r="G90" s="75">
        <f t="shared" si="15"/>
        <v>1585.6602111264031</v>
      </c>
      <c r="H90" s="75">
        <f t="shared" si="16"/>
        <v>980.39658800787538</v>
      </c>
      <c r="I90" s="75">
        <f t="shared" si="17"/>
        <v>2566.0567991342787</v>
      </c>
      <c r="J90" s="73">
        <f t="shared" si="18"/>
        <v>0.12577476713725511</v>
      </c>
      <c r="K90" s="73">
        <f t="shared" si="19"/>
        <v>0.11818656221703416</v>
      </c>
      <c r="L90" s="73">
        <f t="shared" si="27"/>
        <v>9.9179847996504145E-2</v>
      </c>
      <c r="M90" s="73">
        <f t="shared" si="26"/>
        <v>38602.239402956606</v>
      </c>
      <c r="N90" s="73">
        <f t="shared" si="20"/>
        <v>3828.5642363098959</v>
      </c>
      <c r="O90" s="73">
        <f t="shared" si="21"/>
        <v>4394.5291067741728</v>
      </c>
      <c r="P90" s="73">
        <f t="shared" si="22"/>
        <v>24396.853614492931</v>
      </c>
      <c r="Q90" s="73">
        <f t="shared" si="24"/>
        <v>36687.957284801654</v>
      </c>
      <c r="R90" s="73">
        <f>SUM(Q90:$Q$102)</f>
        <v>215070.34022934825</v>
      </c>
      <c r="S90" s="73">
        <f t="shared" si="23"/>
        <v>5.571447241293356</v>
      </c>
      <c r="T90" s="73">
        <f t="shared" si="32"/>
        <v>1</v>
      </c>
      <c r="U90" s="73"/>
      <c r="V90" s="73">
        <f t="shared" si="29"/>
        <v>0.90082015200349586</v>
      </c>
      <c r="W90" s="73">
        <f t="shared" si="13"/>
        <v>0.88181343778296584</v>
      </c>
      <c r="X90" s="73">
        <f t="shared" si="31"/>
        <v>-0.12577476713725486</v>
      </c>
      <c r="Y90" s="73"/>
      <c r="Z90" s="73"/>
      <c r="AA90" s="73"/>
      <c r="AB90" s="73"/>
      <c r="AC90" s="73"/>
      <c r="AD90" s="73"/>
      <c r="AE90" s="85"/>
    </row>
    <row r="91" spans="1:31" ht="15" x14ac:dyDescent="0.25">
      <c r="A91" s="77">
        <v>89</v>
      </c>
      <c r="B91" s="69">
        <v>5369</v>
      </c>
      <c r="C91" s="69">
        <v>11518</v>
      </c>
      <c r="D91" s="69">
        <v>16887</v>
      </c>
      <c r="E91" s="142">
        <v>0.16008037091356833</v>
      </c>
      <c r="F91" s="211">
        <v>0.13029606085182871</v>
      </c>
      <c r="G91" s="75">
        <f t="shared" si="15"/>
        <v>1500.7500288913632</v>
      </c>
      <c r="H91" s="75">
        <f t="shared" si="16"/>
        <v>859.47151143494841</v>
      </c>
      <c r="I91" s="75">
        <f t="shared" si="17"/>
        <v>2360.2215403263117</v>
      </c>
      <c r="J91" s="73">
        <f t="shared" si="18"/>
        <v>0.13976559130255886</v>
      </c>
      <c r="K91" s="73">
        <f t="shared" si="19"/>
        <v>0.13043795558325444</v>
      </c>
      <c r="L91" s="73">
        <f t="shared" si="27"/>
        <v>0.1112124120825998</v>
      </c>
      <c r="M91" s="73">
        <f t="shared" si="26"/>
        <v>34773.67516664671</v>
      </c>
      <c r="N91" s="73">
        <f t="shared" si="20"/>
        <v>3867.2642922595805</v>
      </c>
      <c r="O91" s="73">
        <f t="shared" si="21"/>
        <v>3862.1271979981443</v>
      </c>
      <c r="P91" s="73">
        <f t="shared" si="22"/>
        <v>20002.32450771876</v>
      </c>
      <c r="Q91" s="73">
        <f t="shared" si="24"/>
        <v>32840.043020516918</v>
      </c>
      <c r="R91" s="73">
        <f>SUM(Q91:$Q$102)</f>
        <v>178382.38294454658</v>
      </c>
      <c r="S91" s="73">
        <f t="shared" si="23"/>
        <v>5.1298110449838976</v>
      </c>
      <c r="T91" s="73">
        <f t="shared" si="32"/>
        <v>1</v>
      </c>
      <c r="U91" s="73"/>
      <c r="V91" s="73">
        <f t="shared" si="29"/>
        <v>0.8887875879174002</v>
      </c>
      <c r="W91" s="73">
        <f t="shared" si="13"/>
        <v>0.86956204441674556</v>
      </c>
      <c r="X91" s="73">
        <f t="shared" si="31"/>
        <v>-0.13976559130255864</v>
      </c>
      <c r="Y91" s="73"/>
      <c r="Z91" s="73"/>
      <c r="AA91" s="73"/>
      <c r="AB91" s="73"/>
      <c r="AC91" s="73"/>
      <c r="AD91" s="73"/>
      <c r="AE91" s="85"/>
    </row>
    <row r="92" spans="1:31" ht="15" x14ac:dyDescent="0.25">
      <c r="A92" s="77">
        <v>90</v>
      </c>
      <c r="B92" s="69">
        <v>3766</v>
      </c>
      <c r="C92" s="69">
        <v>8492</v>
      </c>
      <c r="D92" s="69">
        <v>12258</v>
      </c>
      <c r="E92" s="142">
        <v>0.17536971391051082</v>
      </c>
      <c r="F92" s="211">
        <v>0.14580619494648153</v>
      </c>
      <c r="G92" s="75">
        <f t="shared" si="15"/>
        <v>1238.1862074855212</v>
      </c>
      <c r="H92" s="75">
        <f t="shared" si="16"/>
        <v>660.44234258698373</v>
      </c>
      <c r="I92" s="75">
        <f t="shared" si="17"/>
        <v>1898.6285500725048</v>
      </c>
      <c r="J92" s="73">
        <f t="shared" si="18"/>
        <v>0.154888933763461</v>
      </c>
      <c r="K92" s="73">
        <f t="shared" si="19"/>
        <v>0.14348969842326853</v>
      </c>
      <c r="L92" s="73">
        <f t="shared" si="27"/>
        <v>0.1246676707298694</v>
      </c>
      <c r="M92" s="73">
        <f t="shared" si="26"/>
        <v>30906.410874387129</v>
      </c>
      <c r="N92" s="73">
        <f t="shared" si="20"/>
        <v>3853.0302543301477</v>
      </c>
      <c r="O92" s="73">
        <f t="shared" si="21"/>
        <v>3348.8885039404472</v>
      </c>
      <c r="P92" s="73">
        <f t="shared" si="22"/>
        <v>16140.197309720617</v>
      </c>
      <c r="Q92" s="73">
        <f t="shared" si="24"/>
        <v>28979.895747222057</v>
      </c>
      <c r="R92" s="73">
        <f>SUM(Q92:$Q$102)</f>
        <v>145542.33992402966</v>
      </c>
      <c r="S92" s="73">
        <f t="shared" si="23"/>
        <v>4.7091310769004249</v>
      </c>
      <c r="T92" s="73">
        <f t="shared" si="32"/>
        <v>1</v>
      </c>
      <c r="U92" s="73"/>
      <c r="V92" s="73">
        <f t="shared" si="29"/>
        <v>0.8753323292701306</v>
      </c>
      <c r="W92" s="73">
        <f t="shared" si="13"/>
        <v>0.85651030157673147</v>
      </c>
      <c r="X92" s="73">
        <f t="shared" si="31"/>
        <v>-0.15488893376346075</v>
      </c>
      <c r="Y92" s="73"/>
      <c r="Z92" s="73"/>
      <c r="AA92" s="73"/>
      <c r="AB92" s="73"/>
      <c r="AC92" s="73"/>
      <c r="AD92" s="73"/>
      <c r="AE92" s="85"/>
    </row>
    <row r="93" spans="1:31" ht="15" x14ac:dyDescent="0.25">
      <c r="A93" s="77">
        <v>91</v>
      </c>
      <c r="B93" s="69">
        <v>2770</v>
      </c>
      <c r="C93" s="69">
        <v>6625</v>
      </c>
      <c r="D93" s="69">
        <v>9395</v>
      </c>
      <c r="E93" s="142">
        <v>0.19098983962817406</v>
      </c>
      <c r="F93" s="211">
        <v>0.16147627241687104</v>
      </c>
      <c r="G93" s="75">
        <f t="shared" si="15"/>
        <v>1069.7803047617706</v>
      </c>
      <c r="H93" s="75">
        <f t="shared" si="16"/>
        <v>529.04185577004216</v>
      </c>
      <c r="I93" s="75">
        <f t="shared" si="17"/>
        <v>1598.8221605318126</v>
      </c>
      <c r="J93" s="73">
        <f t="shared" si="18"/>
        <v>0.17017798409066659</v>
      </c>
      <c r="K93" s="73">
        <f t="shared" si="19"/>
        <v>0.15648532895666911</v>
      </c>
      <c r="L93" s="73">
        <f t="shared" si="27"/>
        <v>0.13968485612404247</v>
      </c>
      <c r="M93" s="73">
        <f t="shared" si="26"/>
        <v>27053.380620056982</v>
      </c>
      <c r="N93" s="73">
        <f t="shared" si="20"/>
        <v>3778.9475795816179</v>
      </c>
      <c r="O93" s="73">
        <f t="shared" si="21"/>
        <v>2859.8930484099078</v>
      </c>
      <c r="P93" s="73">
        <f t="shared" si="22"/>
        <v>12791.308805780171</v>
      </c>
      <c r="Q93" s="73">
        <f t="shared" si="24"/>
        <v>25163.906830266173</v>
      </c>
      <c r="R93" s="73">
        <f>SUM(Q93:$Q$102)</f>
        <v>116562.44417680759</v>
      </c>
      <c r="S93" s="73">
        <f t="shared" si="23"/>
        <v>4.3086091832231084</v>
      </c>
      <c r="T93" s="73">
        <f t="shared" si="32"/>
        <v>1</v>
      </c>
      <c r="U93" s="73"/>
      <c r="V93" s="73">
        <f t="shared" si="29"/>
        <v>0.86031514387595753</v>
      </c>
      <c r="W93" s="73">
        <f t="shared" si="13"/>
        <v>0.84351467104333089</v>
      </c>
      <c r="X93" s="73">
        <f t="shared" si="31"/>
        <v>-0.17017798409066626</v>
      </c>
      <c r="Y93" s="73"/>
      <c r="Z93" s="73"/>
      <c r="AA93" s="73"/>
      <c r="AB93" s="73"/>
      <c r="AC93" s="73"/>
      <c r="AD93" s="73"/>
      <c r="AE93" s="85"/>
    </row>
    <row r="94" spans="1:31" ht="15" x14ac:dyDescent="0.25">
      <c r="A94" s="77">
        <v>92</v>
      </c>
      <c r="B94" s="69">
        <v>2257</v>
      </c>
      <c r="C94" s="69">
        <v>5604</v>
      </c>
      <c r="D94" s="69">
        <v>7861</v>
      </c>
      <c r="E94" s="142">
        <v>0.20660458987258562</v>
      </c>
      <c r="F94" s="211">
        <v>0.17690289204515378</v>
      </c>
      <c r="G94" s="75">
        <f t="shared" si="15"/>
        <v>991.36380702104179</v>
      </c>
      <c r="H94" s="75">
        <f t="shared" si="16"/>
        <v>466.30655934242577</v>
      </c>
      <c r="I94" s="75">
        <f t="shared" si="17"/>
        <v>1457.6703663634676</v>
      </c>
      <c r="J94" s="73">
        <f t="shared" si="18"/>
        <v>0.18543065339822765</v>
      </c>
      <c r="K94" s="73">
        <f t="shared" si="19"/>
        <v>0.16925355697378208</v>
      </c>
      <c r="L94" s="73">
        <f t="shared" si="27"/>
        <v>0.15640866356382099</v>
      </c>
      <c r="M94" s="73">
        <f t="shared" si="26"/>
        <v>23274.433040475364</v>
      </c>
      <c r="N94" s="73">
        <f t="shared" si="20"/>
        <v>3640.3229670663895</v>
      </c>
      <c r="O94" s="73">
        <f t="shared" si="21"/>
        <v>2400.3993165001175</v>
      </c>
      <c r="P94" s="73">
        <f t="shared" si="22"/>
        <v>9931.4157573702614</v>
      </c>
      <c r="Q94" s="73">
        <f t="shared" si="24"/>
        <v>21454.271556942171</v>
      </c>
      <c r="R94" s="73">
        <f>SUM(Q94:$Q$102)</f>
        <v>91398.537346541416</v>
      </c>
      <c r="S94" s="73">
        <f t="shared" si="23"/>
        <v>3.926993073798831</v>
      </c>
      <c r="T94" s="73">
        <f t="shared" si="32"/>
        <v>1</v>
      </c>
      <c r="U94" s="73"/>
      <c r="V94" s="73">
        <f t="shared" si="29"/>
        <v>0.84359133643617901</v>
      </c>
      <c r="W94" s="73">
        <f t="shared" si="13"/>
        <v>0.83074644302621792</v>
      </c>
      <c r="X94" s="73">
        <f t="shared" si="31"/>
        <v>-0.1854306533982272</v>
      </c>
      <c r="Y94" s="73"/>
      <c r="Z94" s="73"/>
      <c r="AA94" s="73"/>
      <c r="AB94" s="73"/>
      <c r="AC94" s="73"/>
      <c r="AD94" s="73"/>
      <c r="AE94" s="85"/>
    </row>
    <row r="95" spans="1:31" x14ac:dyDescent="0.3">
      <c r="A95" s="77">
        <v>93</v>
      </c>
      <c r="B95" s="69">
        <v>1627</v>
      </c>
      <c r="C95" s="69">
        <v>4074</v>
      </c>
      <c r="D95" s="69">
        <v>5701</v>
      </c>
      <c r="E95" s="142">
        <v>0.22181762218146805</v>
      </c>
      <c r="F95" s="211">
        <v>0.19170698975009512</v>
      </c>
      <c r="G95" s="75">
        <f t="shared" si="15"/>
        <v>781.0142762418875</v>
      </c>
      <c r="H95" s="75">
        <f t="shared" si="16"/>
        <v>360.89727128924852</v>
      </c>
      <c r="I95" s="75">
        <f t="shared" si="17"/>
        <v>1141.911547531136</v>
      </c>
      <c r="J95" s="73">
        <f t="shared" si="18"/>
        <v>0.20030021882672092</v>
      </c>
      <c r="K95" s="73">
        <f t="shared" si="19"/>
        <v>0.18151500841514778</v>
      </c>
      <c r="L95" s="73">
        <f t="shared" si="27"/>
        <v>0.17498689162618442</v>
      </c>
      <c r="M95" s="73">
        <f t="shared" si="26"/>
        <v>19634.110073408974</v>
      </c>
      <c r="N95" s="73">
        <f t="shared" si="20"/>
        <v>3435.711891592191</v>
      </c>
      <c r="O95" s="73">
        <f t="shared" si="21"/>
        <v>1975.5668950115364</v>
      </c>
      <c r="P95" s="73">
        <f t="shared" si="22"/>
        <v>7531.0164408701457</v>
      </c>
      <c r="Q95" s="73">
        <f t="shared" si="24"/>
        <v>17916.25412761288</v>
      </c>
      <c r="R95" s="73">
        <f>SUM(Q95:$Q$102)</f>
        <v>69944.265789599245</v>
      </c>
      <c r="S95" s="73">
        <f t="shared" si="23"/>
        <v>3.5623853349139938</v>
      </c>
      <c r="T95" s="73">
        <f t="shared" si="32"/>
        <v>1</v>
      </c>
      <c r="U95" s="73"/>
      <c r="V95" s="73">
        <f t="shared" si="29"/>
        <v>0.82501310837381558</v>
      </c>
      <c r="W95" s="73">
        <f t="shared" si="13"/>
        <v>0.81848499158485222</v>
      </c>
      <c r="X95" s="73">
        <f t="shared" si="31"/>
        <v>-0.20030021882672056</v>
      </c>
      <c r="Y95" s="73"/>
      <c r="Z95" s="73"/>
      <c r="AA95" s="73"/>
      <c r="AB95" s="73"/>
      <c r="AC95" s="73"/>
      <c r="AD95" s="73"/>
      <c r="AE95" s="85"/>
    </row>
    <row r="96" spans="1:31" x14ac:dyDescent="0.3">
      <c r="A96" s="77">
        <v>94</v>
      </c>
      <c r="B96" s="69">
        <v>1179</v>
      </c>
      <c r="C96" s="69">
        <v>3057</v>
      </c>
      <c r="D96" s="69">
        <v>4236</v>
      </c>
      <c r="E96" s="142">
        <v>0.2362312233783754</v>
      </c>
      <c r="F96" s="211">
        <v>0.20558669735663015</v>
      </c>
      <c r="G96" s="75">
        <f t="shared" si="15"/>
        <v>628.47853381921834</v>
      </c>
      <c r="H96" s="75">
        <f t="shared" si="16"/>
        <v>278.51661236310463</v>
      </c>
      <c r="I96" s="75">
        <f t="shared" si="17"/>
        <v>906.99514618232297</v>
      </c>
      <c r="J96" s="73">
        <f t="shared" si="18"/>
        <v>0.21411594574653517</v>
      </c>
      <c r="K96" s="73">
        <f t="shared" si="19"/>
        <v>0.1927452181619832</v>
      </c>
      <c r="L96" s="73">
        <f t="shared" si="27"/>
        <v>0.19556716754251857</v>
      </c>
      <c r="M96" s="73">
        <f t="shared" si="26"/>
        <v>16198.398181816783</v>
      </c>
      <c r="N96" s="73">
        <f t="shared" si="20"/>
        <v>3167.8748511437916</v>
      </c>
      <c r="O96" s="73">
        <f t="shared" si="21"/>
        <v>1590.1156925403664</v>
      </c>
      <c r="P96" s="73">
        <f t="shared" si="22"/>
        <v>5555.4495458586098</v>
      </c>
      <c r="Q96" s="73">
        <f t="shared" si="24"/>
        <v>14614.460756244887</v>
      </c>
      <c r="R96" s="73">
        <f>SUM(Q96:$Q$102)</f>
        <v>52028.011661986369</v>
      </c>
      <c r="S96" s="73">
        <f t="shared" si="23"/>
        <v>3.2119232456200186</v>
      </c>
      <c r="T96" s="73">
        <f t="shared" si="32"/>
        <v>1</v>
      </c>
      <c r="U96" s="73"/>
      <c r="V96" s="73">
        <f t="shared" si="29"/>
        <v>0.80443283245748143</v>
      </c>
      <c r="W96" s="73">
        <f t="shared" si="13"/>
        <v>0.8072547818380168</v>
      </c>
      <c r="X96" s="73">
        <f t="shared" si="31"/>
        <v>-0.21411594574653478</v>
      </c>
      <c r="Y96" s="73"/>
      <c r="Z96" s="73"/>
      <c r="AA96" s="73"/>
      <c r="AB96" s="73"/>
      <c r="AC96" s="73"/>
      <c r="AD96" s="73"/>
      <c r="AE96" s="85"/>
    </row>
    <row r="97" spans="1:31" x14ac:dyDescent="0.3">
      <c r="A97" s="77">
        <v>95</v>
      </c>
      <c r="B97" s="69">
        <v>831</v>
      </c>
      <c r="C97" s="69">
        <v>2182</v>
      </c>
      <c r="D97" s="69">
        <v>3013</v>
      </c>
      <c r="E97" s="142">
        <v>0.24952237259094442</v>
      </c>
      <c r="F97" s="211">
        <v>0.21836202148119743</v>
      </c>
      <c r="G97" s="75">
        <f t="shared" si="15"/>
        <v>476.46593087197277</v>
      </c>
      <c r="H97" s="75">
        <f t="shared" si="16"/>
        <v>207.35309162307482</v>
      </c>
      <c r="I97" s="75">
        <f t="shared" si="17"/>
        <v>683.81902249504765</v>
      </c>
      <c r="J97" s="73">
        <f t="shared" si="18"/>
        <v>0.22695619731000585</v>
      </c>
      <c r="K97" s="73">
        <f t="shared" si="19"/>
        <v>0.20304430967135612</v>
      </c>
      <c r="L97" s="73">
        <f t="shared" si="27"/>
        <v>0.21829257559064885</v>
      </c>
      <c r="M97" s="73">
        <f t="shared" si="26"/>
        <v>13030.523330672992</v>
      </c>
      <c r="N97" s="73">
        <f t="shared" si="20"/>
        <v>2844.466499146647</v>
      </c>
      <c r="O97" s="73">
        <f t="shared" si="21"/>
        <v>1247.9427029125236</v>
      </c>
      <c r="P97" s="73">
        <f t="shared" si="22"/>
        <v>3965.3338533182427</v>
      </c>
      <c r="Q97" s="73">
        <f t="shared" si="24"/>
        <v>11608.290081099669</v>
      </c>
      <c r="R97" s="73">
        <f>SUM(Q97:$Q$102)</f>
        <v>37413.550905741482</v>
      </c>
      <c r="S97" s="73">
        <f t="shared" si="23"/>
        <v>2.871223968240205</v>
      </c>
      <c r="T97" s="73">
        <f t="shared" si="32"/>
        <v>1</v>
      </c>
      <c r="U97" s="73"/>
      <c r="V97" s="73">
        <f t="shared" si="29"/>
        <v>0.78170742440935115</v>
      </c>
      <c r="W97" s="73">
        <f t="shared" si="13"/>
        <v>0.79695569032864388</v>
      </c>
      <c r="X97" s="73">
        <f t="shared" si="31"/>
        <v>-0.22695619731000552</v>
      </c>
      <c r="Y97" s="73"/>
      <c r="Z97" s="73"/>
      <c r="AA97" s="73"/>
      <c r="AB97" s="73"/>
      <c r="AC97" s="73"/>
      <c r="AD97" s="73"/>
      <c r="AE97" s="85"/>
    </row>
    <row r="98" spans="1:31" x14ac:dyDescent="0.3">
      <c r="A98" s="77">
        <v>96</v>
      </c>
      <c r="B98" s="69">
        <v>556</v>
      </c>
      <c r="C98" s="69">
        <v>1455</v>
      </c>
      <c r="D98" s="69">
        <v>2011</v>
      </c>
      <c r="E98" s="142">
        <v>0.26151327982837275</v>
      </c>
      <c r="F98" s="211">
        <v>0.22999933213250548</v>
      </c>
      <c r="G98" s="75">
        <f t="shared" si="15"/>
        <v>334.64902825279546</v>
      </c>
      <c r="H98" s="75">
        <f t="shared" si="16"/>
        <v>145.40138358457526</v>
      </c>
      <c r="I98" s="75">
        <f t="shared" si="17"/>
        <v>480.05041183737069</v>
      </c>
      <c r="J98" s="73">
        <f t="shared" si="18"/>
        <v>0.23871228833285466</v>
      </c>
      <c r="K98" s="73">
        <f t="shared" si="19"/>
        <v>0.21235853658532755</v>
      </c>
      <c r="L98" s="73">
        <f t="shared" si="27"/>
        <v>0.24329600405447249</v>
      </c>
      <c r="M98" s="73">
        <f t="shared" si="26"/>
        <v>10186.056831526344</v>
      </c>
      <c r="N98" s="73">
        <f t="shared" si="20"/>
        <v>2478.2269241821205</v>
      </c>
      <c r="O98" s="73">
        <f t="shared" si="21"/>
        <v>951.73275717482227</v>
      </c>
      <c r="P98" s="73">
        <f t="shared" si="22"/>
        <v>2717.3911504057191</v>
      </c>
      <c r="Q98" s="73">
        <f t="shared" si="24"/>
        <v>8946.9433694352847</v>
      </c>
      <c r="R98" s="73">
        <f>SUM(Q98:$Q$102)</f>
        <v>25805.260824641817</v>
      </c>
      <c r="S98" s="73">
        <f t="shared" si="23"/>
        <v>2.5333906192996363</v>
      </c>
      <c r="T98" s="73">
        <f t="shared" si="32"/>
        <v>1</v>
      </c>
      <c r="U98" s="73"/>
      <c r="V98" s="73">
        <f t="shared" si="29"/>
        <v>0.75670399594552751</v>
      </c>
      <c r="W98" s="73">
        <f t="shared" si="13"/>
        <v>0.78764146341467245</v>
      </c>
      <c r="X98" s="73">
        <f t="shared" si="31"/>
        <v>-0.23871228833285421</v>
      </c>
      <c r="Y98" s="73"/>
      <c r="Z98" s="73"/>
      <c r="AA98" s="73"/>
      <c r="AB98" s="73"/>
      <c r="AC98" s="73"/>
      <c r="AD98" s="73"/>
      <c r="AE98" s="85"/>
    </row>
    <row r="99" spans="1:31" x14ac:dyDescent="0.3">
      <c r="A99" s="77">
        <v>97</v>
      </c>
      <c r="B99" s="69">
        <v>336</v>
      </c>
      <c r="C99" s="69">
        <v>893</v>
      </c>
      <c r="D99" s="69">
        <v>1229</v>
      </c>
      <c r="E99" s="142">
        <v>0.27221106221215591</v>
      </c>
      <c r="F99" s="211">
        <v>0.24060762363407506</v>
      </c>
      <c r="G99" s="75">
        <f t="shared" si="15"/>
        <v>214.86260790522903</v>
      </c>
      <c r="H99" s="75">
        <f t="shared" si="16"/>
        <v>91.462916903284381</v>
      </c>
      <c r="I99" s="75">
        <f t="shared" si="17"/>
        <v>306.32552480851342</v>
      </c>
      <c r="J99" s="73">
        <f t="shared" si="18"/>
        <v>0.24924778259439659</v>
      </c>
      <c r="K99" s="73">
        <f t="shared" si="19"/>
        <v>0.2206131690339912</v>
      </c>
      <c r="L99" s="73">
        <f t="shared" si="27"/>
        <v>0.27069304126370231</v>
      </c>
      <c r="M99" s="73">
        <f t="shared" si="26"/>
        <v>7707.829907344224</v>
      </c>
      <c r="N99" s="73">
        <f t="shared" si="20"/>
        <v>2086.4559191623284</v>
      </c>
      <c r="O99" s="73">
        <f t="shared" si="21"/>
        <v>702.61461505018781</v>
      </c>
      <c r="P99" s="73">
        <f t="shared" si="22"/>
        <v>1765.6583932308965</v>
      </c>
      <c r="Q99" s="73">
        <f t="shared" si="24"/>
        <v>6664.6019477630598</v>
      </c>
      <c r="R99" s="73">
        <f>SUM(Q99:$Q$102)</f>
        <v>16858.317455206532</v>
      </c>
      <c r="S99" s="73">
        <f t="shared" si="23"/>
        <v>2.1871678095988445</v>
      </c>
      <c r="T99" s="73">
        <f t="shared" si="32"/>
        <v>1</v>
      </c>
      <c r="U99" s="73"/>
      <c r="V99" s="73">
        <f t="shared" si="29"/>
        <v>0.72930695873629769</v>
      </c>
      <c r="W99" s="73">
        <f t="shared" si="13"/>
        <v>0.7793868309660088</v>
      </c>
      <c r="X99" s="73">
        <f t="shared" si="31"/>
        <v>-0.2492477825943962</v>
      </c>
      <c r="Y99" s="73"/>
      <c r="Z99" s="73"/>
      <c r="AA99" s="73"/>
      <c r="AB99" s="73"/>
      <c r="AC99" s="73"/>
      <c r="AD99" s="73"/>
      <c r="AE99" s="85"/>
    </row>
    <row r="100" spans="1:31" x14ac:dyDescent="0.3">
      <c r="A100" s="77">
        <v>98</v>
      </c>
      <c r="B100" s="69">
        <v>201</v>
      </c>
      <c r="C100" s="69">
        <v>515</v>
      </c>
      <c r="D100" s="69">
        <v>716</v>
      </c>
      <c r="E100" s="142">
        <v>0.28179872614987012</v>
      </c>
      <c r="F100" s="211">
        <v>0.25040479108914471</v>
      </c>
      <c r="G100" s="75">
        <f t="shared" si="15"/>
        <v>128.95846741090952</v>
      </c>
      <c r="H100" s="75">
        <f t="shared" si="16"/>
        <v>56.64154395612389</v>
      </c>
      <c r="I100" s="75">
        <f t="shared" si="17"/>
        <v>185.6000113670334</v>
      </c>
      <c r="J100" s="73">
        <f t="shared" si="18"/>
        <v>0.25921789297071707</v>
      </c>
      <c r="K100" s="73">
        <f t="shared" si="19"/>
        <v>0.22834513344693108</v>
      </c>
      <c r="L100" s="73">
        <f t="shared" si="27"/>
        <v>0.30057329227649232</v>
      </c>
      <c r="M100" s="73">
        <f t="shared" si="26"/>
        <v>5621.3739881818956</v>
      </c>
      <c r="N100" s="73">
        <f t="shared" si="20"/>
        <v>1689.634886745268</v>
      </c>
      <c r="O100" s="73">
        <f t="shared" si="21"/>
        <v>499.92363713748983</v>
      </c>
      <c r="P100" s="73">
        <f t="shared" si="22"/>
        <v>1063.0437781807086</v>
      </c>
      <c r="Q100" s="73">
        <f t="shared" si="24"/>
        <v>4776.556544809262</v>
      </c>
      <c r="R100" s="73">
        <f>SUM(Q100:$Q$102)</f>
        <v>10193.715507443474</v>
      </c>
      <c r="S100" s="73">
        <f t="shared" si="23"/>
        <v>1.8133850423178119</v>
      </c>
      <c r="T100" s="73">
        <f t="shared" si="32"/>
        <v>1</v>
      </c>
      <c r="U100" s="73"/>
      <c r="V100" s="73">
        <f t="shared" si="29"/>
        <v>0.69942670772350768</v>
      </c>
      <c r="W100" s="73">
        <f t="shared" si="13"/>
        <v>0.77165486655306892</v>
      </c>
      <c r="X100" s="73">
        <f t="shared" si="31"/>
        <v>-0.25921789297071668</v>
      </c>
      <c r="Y100" s="73"/>
      <c r="Z100" s="73"/>
      <c r="AA100" s="73"/>
      <c r="AB100" s="73"/>
      <c r="AC100" s="73"/>
      <c r="AD100" s="73"/>
      <c r="AE100" s="85"/>
    </row>
    <row r="101" spans="1:31" x14ac:dyDescent="0.3">
      <c r="A101" s="77">
        <v>99</v>
      </c>
      <c r="B101" s="69">
        <v>118</v>
      </c>
      <c r="C101" s="69">
        <v>281</v>
      </c>
      <c r="D101" s="69">
        <v>399</v>
      </c>
      <c r="E101" s="142">
        <v>0.29057351576072921</v>
      </c>
      <c r="F101" s="211">
        <v>0.25965789659615013</v>
      </c>
      <c r="G101" s="75">
        <f t="shared" si="15"/>
        <v>72.963868943518193</v>
      </c>
      <c r="H101" s="75">
        <f t="shared" si="16"/>
        <v>34.287674859766049</v>
      </c>
      <c r="I101" s="75">
        <f t="shared" si="17"/>
        <v>107.25154380328425</v>
      </c>
      <c r="J101" s="73">
        <f t="shared" si="18"/>
        <v>0.26880086166236655</v>
      </c>
      <c r="K101" s="73">
        <f t="shared" si="19"/>
        <v>0.23570455898168918</v>
      </c>
      <c r="L101" s="73">
        <f t="shared" si="27"/>
        <v>0.33299006591666103</v>
      </c>
      <c r="M101" s="73">
        <f t="shared" si="26"/>
        <v>3931.7391014366276</v>
      </c>
      <c r="N101" s="73">
        <f t="shared" si="20"/>
        <v>1309.2300625544963</v>
      </c>
      <c r="O101" s="73">
        <f t="shared" si="21"/>
        <v>341.13165232803522</v>
      </c>
      <c r="P101" s="73">
        <f t="shared" si="22"/>
        <v>563.12014104321884</v>
      </c>
      <c r="Q101" s="73">
        <f t="shared" si="24"/>
        <v>3277.1240701593797</v>
      </c>
      <c r="R101" s="73">
        <f>SUM(Q101:$Q$102)</f>
        <v>5417.158962634212</v>
      </c>
      <c r="S101" s="73">
        <f t="shared" si="23"/>
        <v>1.3778022454884717</v>
      </c>
      <c r="T101" s="73">
        <f t="shared" si="32"/>
        <v>1</v>
      </c>
      <c r="U101" s="73"/>
      <c r="V101" s="73">
        <f t="shared" si="29"/>
        <v>0.66700993408333897</v>
      </c>
      <c r="W101" s="73">
        <f t="shared" si="13"/>
        <v>0.76429544101831082</v>
      </c>
      <c r="X101" s="73">
        <f t="shared" si="31"/>
        <v>-0.26880086166236605</v>
      </c>
      <c r="Y101" s="73"/>
      <c r="Z101" s="73"/>
      <c r="AA101" s="73"/>
      <c r="AB101" s="73"/>
      <c r="AC101" s="73"/>
      <c r="AD101" s="73"/>
      <c r="AE101" s="85"/>
    </row>
    <row r="102" spans="1:31" x14ac:dyDescent="0.3">
      <c r="A102" s="77">
        <v>100</v>
      </c>
      <c r="B102" s="69">
        <v>140</v>
      </c>
      <c r="C102" s="69">
        <v>275</v>
      </c>
      <c r="D102" s="69">
        <v>415</v>
      </c>
      <c r="E102" s="143">
        <v>0.30357855178119925</v>
      </c>
      <c r="F102" s="212">
        <v>0.26860421104435367</v>
      </c>
      <c r="G102" s="75">
        <f t="shared" si="15"/>
        <v>73.866158037197252</v>
      </c>
      <c r="H102" s="75">
        <f t="shared" si="16"/>
        <v>42.500997249367892</v>
      </c>
      <c r="I102" s="75">
        <f t="shared" si="17"/>
        <v>116.36715528656515</v>
      </c>
      <c r="J102" s="73">
        <f t="shared" si="18"/>
        <v>0.28040278382304856</v>
      </c>
      <c r="K102" s="73">
        <f t="shared" si="19"/>
        <v>0.2445206147100708</v>
      </c>
      <c r="L102" s="73">
        <f t="shared" si="27"/>
        <v>0.36794850980796512</v>
      </c>
      <c r="M102" s="73">
        <f t="shared" si="26"/>
        <v>2622.5090388821313</v>
      </c>
      <c r="N102" s="73">
        <f t="shared" si="20"/>
        <v>2622.5090388821313</v>
      </c>
      <c r="O102" s="73">
        <f t="shared" si="21"/>
        <v>221.98848871518368</v>
      </c>
      <c r="P102" s="73">
        <f t="shared" si="22"/>
        <v>221.98848871518368</v>
      </c>
      <c r="Q102">
        <f>M102-0.5*(M102*L102)</f>
        <v>2140.0348924748318</v>
      </c>
      <c r="R102">
        <f>M102-0.5*(M102*L102)</f>
        <v>2140.0348924748318</v>
      </c>
      <c r="S102" s="73">
        <f t="shared" si="23"/>
        <v>0.81602574509601744</v>
      </c>
      <c r="T102" s="73">
        <f t="shared" si="32"/>
        <v>1</v>
      </c>
      <c r="U102" s="73"/>
      <c r="V102" s="73">
        <f t="shared" si="29"/>
        <v>0.63205149019203488</v>
      </c>
      <c r="W102" s="73">
        <f t="shared" si="13"/>
        <v>0.7554793852899292</v>
      </c>
      <c r="X102" s="73">
        <f t="shared" si="31"/>
        <v>-0.28040278382304801</v>
      </c>
      <c r="Y102" s="73"/>
      <c r="Z102" s="73"/>
      <c r="AA102" s="73"/>
      <c r="AB102" s="73"/>
      <c r="AC102" s="73"/>
      <c r="AD102" s="73"/>
      <c r="AE102" s="85"/>
    </row>
    <row r="103" spans="1:31" x14ac:dyDescent="0.3">
      <c r="A103" s="77" t="s">
        <v>9</v>
      </c>
      <c r="B103" s="69">
        <v>2739611</v>
      </c>
      <c r="C103" s="69">
        <v>2807662</v>
      </c>
      <c r="D103" s="69">
        <v>5547273</v>
      </c>
      <c r="T103" s="73"/>
      <c r="U103" s="73"/>
      <c r="V103" s="73">
        <f t="shared" si="29"/>
        <v>0.59460753814933531</v>
      </c>
      <c r="W103" s="73"/>
      <c r="X103" s="73"/>
      <c r="Y103" s="73"/>
      <c r="Z103" s="73"/>
      <c r="AA103" s="73"/>
      <c r="AB103" s="73"/>
      <c r="AC103" s="73"/>
      <c r="AD103" s="73"/>
      <c r="AE103" s="85"/>
    </row>
  </sheetData>
  <pageMargins left="0.7" right="0.7" top="0.75" bottom="0.75" header="0.3" footer="0.3"/>
  <legacy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03"/>
  <sheetViews>
    <sheetView topLeftCell="A81" workbookViewId="0">
      <selection activeCell="R102" sqref="R102"/>
    </sheetView>
  </sheetViews>
  <sheetFormatPr defaultRowHeight="14.4" x14ac:dyDescent="0.3"/>
  <cols>
    <col min="1" max="1" width="9.109375" style="73"/>
    <col min="9" max="9" width="9.109375" style="74"/>
  </cols>
  <sheetData>
    <row r="1" spans="1:23" ht="72" x14ac:dyDescent="0.3">
      <c r="A1" s="79" t="s">
        <v>0</v>
      </c>
      <c r="B1" s="79" t="s">
        <v>1</v>
      </c>
      <c r="C1" s="79" t="s">
        <v>2</v>
      </c>
      <c r="D1" s="80" t="s">
        <v>3</v>
      </c>
      <c r="E1" s="81" t="s">
        <v>5</v>
      </c>
      <c r="F1" s="81" t="s">
        <v>4</v>
      </c>
      <c r="G1" s="7" t="s">
        <v>6</v>
      </c>
      <c r="H1" s="7" t="s">
        <v>7</v>
      </c>
      <c r="I1" s="86" t="s">
        <v>8</v>
      </c>
      <c r="J1" s="82" t="s">
        <v>10</v>
      </c>
      <c r="K1" s="7" t="s">
        <v>13</v>
      </c>
      <c r="L1" s="83" t="s">
        <v>14</v>
      </c>
      <c r="M1" s="79" t="s">
        <v>15</v>
      </c>
      <c r="N1" s="79" t="s">
        <v>16</v>
      </c>
      <c r="O1" s="79" t="s">
        <v>17</v>
      </c>
      <c r="P1" s="79" t="s">
        <v>18</v>
      </c>
      <c r="Q1" s="79" t="s">
        <v>19</v>
      </c>
      <c r="R1" s="79" t="s">
        <v>20</v>
      </c>
      <c r="S1" s="79" t="s">
        <v>21</v>
      </c>
    </row>
    <row r="2" spans="1:23" ht="28.8" x14ac:dyDescent="0.3">
      <c r="A2" s="77">
        <v>0</v>
      </c>
      <c r="B2" s="70">
        <v>23404</v>
      </c>
      <c r="C2" s="70">
        <v>22328</v>
      </c>
      <c r="D2" s="70">
        <v>45732</v>
      </c>
      <c r="E2" s="144">
        <v>3.7854704108563064E-3</v>
      </c>
      <c r="F2" s="213">
        <v>2.7362494722174753E-3</v>
      </c>
      <c r="G2" s="75">
        <f>C2*F2</f>
        <v>61.094978215671787</v>
      </c>
      <c r="H2" s="75">
        <f>B2*E2</f>
        <v>88.595149495681</v>
      </c>
      <c r="I2" s="37">
        <f>G2+H2</f>
        <v>149.69012771135277</v>
      </c>
      <c r="J2">
        <f>I2/D2</f>
        <v>3.2732031774545781E-3</v>
      </c>
      <c r="K2">
        <f>1-($W$2^((-1)*J2))</f>
        <v>3.2678520879272366E-3</v>
      </c>
      <c r="M2">
        <v>100000</v>
      </c>
      <c r="N2">
        <f>M2-M3</f>
        <v>326.78520879271673</v>
      </c>
      <c r="O2">
        <f>M2*$W$3^A2</f>
        <v>100000</v>
      </c>
      <c r="P2">
        <f>SUM(O2:O102)</f>
        <v>3512274.6194181736</v>
      </c>
      <c r="Q2">
        <f>M2-(I2/D2)*M2*K2</f>
        <v>99998.930365616237</v>
      </c>
      <c r="R2">
        <f>SUM(Q2:$Q$102)</f>
        <v>8156748.7410776261</v>
      </c>
      <c r="S2">
        <f>R2/M2</f>
        <v>81.567487410776266</v>
      </c>
      <c r="V2" s="76" t="s">
        <v>11</v>
      </c>
      <c r="W2" s="73">
        <v>2.7182818284590402</v>
      </c>
    </row>
    <row r="3" spans="1:23" x14ac:dyDescent="0.3">
      <c r="A3" s="77">
        <v>1</v>
      </c>
      <c r="B3" s="70">
        <v>23338</v>
      </c>
      <c r="C3" s="70">
        <v>22348</v>
      </c>
      <c r="D3" s="70">
        <v>45686</v>
      </c>
      <c r="E3" s="145">
        <v>5.4194485086838913E-4</v>
      </c>
      <c r="F3" s="214">
        <v>4.2189016558697183E-4</v>
      </c>
      <c r="G3" s="75">
        <f t="shared" ref="G3:G66" si="0">C3*F3</f>
        <v>9.4284014205376465</v>
      </c>
      <c r="H3" s="75">
        <f t="shared" ref="H3:H66" si="1">B3*E3</f>
        <v>12.647908929566466</v>
      </c>
      <c r="I3" s="37">
        <f t="shared" ref="I3:I66" si="2">G3+H3</f>
        <v>22.076310350104112</v>
      </c>
      <c r="J3" s="73">
        <f t="shared" ref="J3:J66" si="3">I3/D3</f>
        <v>4.8321828021941321E-4</v>
      </c>
      <c r="K3" s="73">
        <f t="shared" ref="K3:K66" si="4">1-($W$2^((-1)*J3))</f>
        <v>4.8310154906927583E-4</v>
      </c>
      <c r="M3">
        <f>M2*(1-K2)</f>
        <v>99673.214791207283</v>
      </c>
      <c r="N3" s="73">
        <f t="shared" ref="N3:N66" si="5">M3-M4</f>
        <v>48.152284466341371</v>
      </c>
      <c r="O3" s="73">
        <f t="shared" ref="O3:O66" si="6">M3*$W$3^A3</f>
        <v>97242.160771909548</v>
      </c>
      <c r="P3" s="73">
        <f t="shared" ref="P3:P66" si="7">SUM(O3:O103)</f>
        <v>3412274.6194181736</v>
      </c>
      <c r="Q3">
        <f>AVERAGEA(M3:M4)</f>
        <v>99649.138648974113</v>
      </c>
      <c r="R3" s="73">
        <f>SUM(Q3:$Q$102)</f>
        <v>8056749.8107120097</v>
      </c>
      <c r="S3" s="73">
        <f t="shared" ref="S3:S66" si="8">R3/M3</f>
        <v>80.831643963617182</v>
      </c>
      <c r="V3" s="78" t="s">
        <v>12</v>
      </c>
      <c r="W3" s="73">
        <f>1/1.025</f>
        <v>0.97560975609756106</v>
      </c>
    </row>
    <row r="4" spans="1:23" ht="15" x14ac:dyDescent="0.25">
      <c r="A4" s="77">
        <v>2</v>
      </c>
      <c r="B4" s="70">
        <v>23275</v>
      </c>
      <c r="C4" s="70">
        <v>22309</v>
      </c>
      <c r="D4" s="70">
        <v>45584</v>
      </c>
      <c r="E4" s="145">
        <v>1.7803463704614558E-4</v>
      </c>
      <c r="F4" s="214">
        <v>1.5044025219535838E-4</v>
      </c>
      <c r="G4" s="75">
        <f t="shared" si="0"/>
        <v>3.35617158622625</v>
      </c>
      <c r="H4" s="75">
        <f t="shared" si="1"/>
        <v>4.1437561772490383</v>
      </c>
      <c r="I4" s="37">
        <f t="shared" si="2"/>
        <v>7.4999277634752879</v>
      </c>
      <c r="J4" s="73">
        <f t="shared" si="3"/>
        <v>1.6452982984106897E-4</v>
      </c>
      <c r="K4" s="73">
        <f t="shared" si="4"/>
        <v>1.6451629555092051E-4</v>
      </c>
      <c r="M4" s="73">
        <f t="shared" ref="M4:M8" si="9">M3*(1-K3)</f>
        <v>99625.062506740942</v>
      </c>
      <c r="N4" s="73">
        <f t="shared" si="5"/>
        <v>16.389946227631299</v>
      </c>
      <c r="O4" s="73">
        <f t="shared" si="6"/>
        <v>94824.56871551786</v>
      </c>
      <c r="P4" s="73">
        <f t="shared" si="7"/>
        <v>3315032.4586462639</v>
      </c>
      <c r="Q4" s="73">
        <f t="shared" ref="Q4:Q67" si="10">AVERAGEA(M4:M5)</f>
        <v>99616.867533627126</v>
      </c>
      <c r="R4" s="73">
        <f>SUM(Q4:$Q$102)</f>
        <v>7957100.6720630359</v>
      </c>
      <c r="S4" s="73">
        <f t="shared" si="8"/>
        <v>79.870471062687002</v>
      </c>
    </row>
    <row r="5" spans="1:23" ht="15" x14ac:dyDescent="0.25">
      <c r="A5" s="77">
        <v>3</v>
      </c>
      <c r="B5" s="70">
        <v>23258</v>
      </c>
      <c r="C5" s="70">
        <v>22301</v>
      </c>
      <c r="D5" s="70">
        <v>45559</v>
      </c>
      <c r="E5" s="145">
        <v>1.2853253322876122E-4</v>
      </c>
      <c r="F5" s="214">
        <v>1.3717076627193649E-4</v>
      </c>
      <c r="G5" s="75">
        <f t="shared" si="0"/>
        <v>3.0590452586304555</v>
      </c>
      <c r="H5" s="75">
        <f t="shared" si="1"/>
        <v>2.9894096578345284</v>
      </c>
      <c r="I5" s="37">
        <f t="shared" si="2"/>
        <v>6.0484549164649835</v>
      </c>
      <c r="J5" s="73">
        <f t="shared" si="3"/>
        <v>1.3276092355988902E-4</v>
      </c>
      <c r="K5" s="73">
        <f t="shared" si="4"/>
        <v>1.3275211121843711E-4</v>
      </c>
      <c r="M5" s="73">
        <f t="shared" si="9"/>
        <v>99608.672560513311</v>
      </c>
      <c r="N5" s="73">
        <f t="shared" si="5"/>
        <v>13.223261578081292</v>
      </c>
      <c r="O5" s="73">
        <f t="shared" si="6"/>
        <v>92496.554662190829</v>
      </c>
      <c r="P5" s="73">
        <f t="shared" si="7"/>
        <v>3220207.8899307461</v>
      </c>
      <c r="Q5" s="73">
        <f t="shared" si="10"/>
        <v>99602.060929724277</v>
      </c>
      <c r="R5" s="73">
        <f>SUM(Q5:$Q$102)</f>
        <v>7857483.804529408</v>
      </c>
      <c r="S5" s="73">
        <f t="shared" si="8"/>
        <v>78.883530947126161</v>
      </c>
    </row>
    <row r="6" spans="1:23" ht="15" x14ac:dyDescent="0.25">
      <c r="A6" s="77">
        <v>4</v>
      </c>
      <c r="B6" s="70">
        <v>23277</v>
      </c>
      <c r="C6" s="70">
        <v>22343</v>
      </c>
      <c r="D6" s="70">
        <v>45620</v>
      </c>
      <c r="E6" s="145">
        <v>8.7280702679762241E-5</v>
      </c>
      <c r="F6" s="214">
        <v>1.0577487251469601E-4</v>
      </c>
      <c r="G6" s="75">
        <f t="shared" si="0"/>
        <v>2.363327976595853</v>
      </c>
      <c r="H6" s="75">
        <f t="shared" si="1"/>
        <v>2.0316329162768256</v>
      </c>
      <c r="I6" s="37">
        <f t="shared" si="2"/>
        <v>4.3949608928726782</v>
      </c>
      <c r="J6" s="73">
        <f t="shared" si="3"/>
        <v>9.6338467621058274E-5</v>
      </c>
      <c r="K6" s="73">
        <f t="shared" si="4"/>
        <v>9.6333827219963197E-5</v>
      </c>
      <c r="M6" s="73">
        <f t="shared" si="9"/>
        <v>99595.449298935229</v>
      </c>
      <c r="N6" s="73">
        <f t="shared" si="5"/>
        <v>9.5944108046533074</v>
      </c>
      <c r="O6" s="73">
        <f t="shared" si="6"/>
        <v>90228.561511491687</v>
      </c>
      <c r="P6" s="73">
        <f t="shared" si="7"/>
        <v>3127711.3352685552</v>
      </c>
      <c r="Q6" s="73">
        <f t="shared" si="10"/>
        <v>99590.652093532903</v>
      </c>
      <c r="R6" s="73">
        <f>SUM(Q6:$Q$102)</f>
        <v>7757881.743599683</v>
      </c>
      <c r="S6" s="73">
        <f t="shared" si="8"/>
        <v>77.893937907890162</v>
      </c>
    </row>
    <row r="7" spans="1:23" ht="15" x14ac:dyDescent="0.25">
      <c r="A7" s="77">
        <v>5</v>
      </c>
      <c r="B7" s="70">
        <v>23348</v>
      </c>
      <c r="C7" s="70">
        <v>22423</v>
      </c>
      <c r="D7" s="70">
        <v>45771</v>
      </c>
      <c r="E7" s="145">
        <v>7.2489839554488528E-5</v>
      </c>
      <c r="F7" s="214">
        <v>7.5073497940041689E-5</v>
      </c>
      <c r="G7" s="75">
        <f t="shared" si="0"/>
        <v>1.6833730443095547</v>
      </c>
      <c r="H7" s="75">
        <f t="shared" si="1"/>
        <v>1.6924927739181981</v>
      </c>
      <c r="I7" s="37">
        <f t="shared" si="2"/>
        <v>3.3758658182277528</v>
      </c>
      <c r="J7" s="73">
        <f t="shared" si="3"/>
        <v>7.37555617798989E-5</v>
      </c>
      <c r="K7" s="73">
        <f t="shared" si="4"/>
        <v>7.3752841905361244E-5</v>
      </c>
      <c r="M7" s="73">
        <f t="shared" si="9"/>
        <v>99585.854888130576</v>
      </c>
      <c r="N7" s="73">
        <f t="shared" si="5"/>
        <v>7.3447398115677061</v>
      </c>
      <c r="O7" s="73">
        <f t="shared" si="6"/>
        <v>88019.384828133407</v>
      </c>
      <c r="P7" s="73">
        <f t="shared" si="7"/>
        <v>3037482.7737570638</v>
      </c>
      <c r="Q7" s="73">
        <f t="shared" si="10"/>
        <v>99582.182518224785</v>
      </c>
      <c r="R7" s="73">
        <f>SUM(Q7:$Q$102)</f>
        <v>7658291.0915061515</v>
      </c>
      <c r="S7" s="73">
        <f t="shared" si="8"/>
        <v>76.901394280433365</v>
      </c>
    </row>
    <row r="8" spans="1:23" ht="15" x14ac:dyDescent="0.25">
      <c r="A8" s="77">
        <v>6</v>
      </c>
      <c r="B8" s="70">
        <v>23488</v>
      </c>
      <c r="C8" s="70">
        <v>22561</v>
      </c>
      <c r="D8" s="70">
        <v>46049</v>
      </c>
      <c r="E8" s="145">
        <v>6.3708838497230708E-5</v>
      </c>
      <c r="F8" s="214">
        <v>5.6517174330879371E-5</v>
      </c>
      <c r="G8" s="75">
        <f t="shared" si="0"/>
        <v>1.2750839700789696</v>
      </c>
      <c r="H8" s="75">
        <f t="shared" si="1"/>
        <v>1.4963931986229548</v>
      </c>
      <c r="I8" s="37">
        <f t="shared" si="2"/>
        <v>2.7714771687019244</v>
      </c>
      <c r="J8" s="73">
        <f t="shared" si="3"/>
        <v>6.0185393139957967E-5</v>
      </c>
      <c r="K8" s="73">
        <f t="shared" si="4"/>
        <v>6.0183582035522321E-5</v>
      </c>
      <c r="L8">
        <f>((105*K8+90*(K7+K9)+45*(K6+K10)-30*(K5+K11))/315)</f>
        <v>5.9218063567858416E-5</v>
      </c>
      <c r="M8" s="73">
        <f t="shared" si="9"/>
        <v>99578.510148319008</v>
      </c>
      <c r="N8" s="73">
        <f t="shared" si="5"/>
        <v>5.8968465439538704</v>
      </c>
      <c r="O8" s="73">
        <f t="shared" si="6"/>
        <v>85866.237217911796</v>
      </c>
      <c r="P8" s="73">
        <f t="shared" si="7"/>
        <v>2949463.3889289303</v>
      </c>
      <c r="Q8" s="73">
        <f t="shared" si="10"/>
        <v>99575.561725047039</v>
      </c>
      <c r="R8" s="73">
        <f>SUM(Q8:$Q$102)</f>
        <v>7558708.9089879263</v>
      </c>
      <c r="S8" s="73">
        <f t="shared" si="8"/>
        <v>75.9070295160017</v>
      </c>
    </row>
    <row r="9" spans="1:23" ht="15" x14ac:dyDescent="0.25">
      <c r="A9" s="77">
        <v>7</v>
      </c>
      <c r="B9" s="70">
        <v>23689</v>
      </c>
      <c r="C9" s="70">
        <v>22762</v>
      </c>
      <c r="D9" s="70">
        <v>46451</v>
      </c>
      <c r="E9" s="145">
        <v>5.7143199656451648E-5</v>
      </c>
      <c r="F9" s="214">
        <v>4.8596470509108217E-5</v>
      </c>
      <c r="G9" s="75">
        <f t="shared" si="0"/>
        <v>1.1061528617283212</v>
      </c>
      <c r="H9" s="75">
        <f t="shared" si="1"/>
        <v>1.3536652566616831</v>
      </c>
      <c r="I9" s="37">
        <f t="shared" si="2"/>
        <v>2.4598181183900043</v>
      </c>
      <c r="J9" s="73">
        <f t="shared" si="3"/>
        <v>5.2955116539794718E-5</v>
      </c>
      <c r="K9" s="73">
        <f t="shared" si="4"/>
        <v>5.2953714442249833E-5</v>
      </c>
      <c r="L9" s="73">
        <f t="shared" ref="L9:L72" si="11">((105*K9+90*(K8+K10)+45*(K7+K11)-30*(K6+K12))/315)</f>
        <v>5.3559737745847858E-5</v>
      </c>
      <c r="M9" s="73">
        <f>M8*(1-L8)</f>
        <v>99572.613301775054</v>
      </c>
      <c r="N9" s="73">
        <f t="shared" si="5"/>
        <v>5.333083055113093</v>
      </c>
      <c r="O9" s="73">
        <f t="shared" si="6"/>
        <v>83766.977937188203</v>
      </c>
      <c r="P9" s="73">
        <f t="shared" si="7"/>
        <v>2863597.1517110183</v>
      </c>
      <c r="Q9" s="73">
        <f t="shared" si="10"/>
        <v>99569.946760247491</v>
      </c>
      <c r="R9" s="73">
        <f>SUM(Q9:$Q$102)</f>
        <v>7459133.3472628798</v>
      </c>
      <c r="S9" s="73">
        <f t="shared" si="8"/>
        <v>74.911495238720505</v>
      </c>
    </row>
    <row r="10" spans="1:23" ht="15" x14ac:dyDescent="0.25">
      <c r="A10" s="77">
        <v>8</v>
      </c>
      <c r="B10" s="70">
        <v>23969</v>
      </c>
      <c r="C10" s="70">
        <v>23029</v>
      </c>
      <c r="D10" s="70">
        <v>46998</v>
      </c>
      <c r="E10" s="145">
        <v>5.7950384035847325E-5</v>
      </c>
      <c r="F10" s="214">
        <v>4.9934847863020251E-5</v>
      </c>
      <c r="G10" s="75">
        <f t="shared" si="0"/>
        <v>1.1499496114374934</v>
      </c>
      <c r="H10" s="75">
        <f t="shared" si="1"/>
        <v>1.3890127549552245</v>
      </c>
      <c r="I10" s="37">
        <f t="shared" si="2"/>
        <v>2.5389623663927177</v>
      </c>
      <c r="J10" s="73">
        <f t="shared" si="3"/>
        <v>5.402277472217366E-5</v>
      </c>
      <c r="K10" s="73">
        <f t="shared" si="4"/>
        <v>5.40213155184599E-5</v>
      </c>
      <c r="L10" s="73">
        <f t="shared" si="11"/>
        <v>5.4694626192379005E-5</v>
      </c>
      <c r="M10" s="73">
        <f t="shared" ref="M10:M73" si="12">M9*(1-L9)</f>
        <v>99567.280218719941</v>
      </c>
      <c r="N10" s="73">
        <f t="shared" si="5"/>
        <v>5.4457951725489693</v>
      </c>
      <c r="O10" s="73">
        <f t="shared" si="6"/>
        <v>81719.503804700595</v>
      </c>
      <c r="P10" s="73">
        <f t="shared" si="7"/>
        <v>2779830.1737738308</v>
      </c>
      <c r="Q10" s="73">
        <f t="shared" si="10"/>
        <v>99564.557321133674</v>
      </c>
      <c r="R10" s="73">
        <f>SUM(Q10:$Q$102)</f>
        <v>7359563.4005026314</v>
      </c>
      <c r="S10" s="73">
        <f t="shared" si="8"/>
        <v>73.915480912362398</v>
      </c>
    </row>
    <row r="11" spans="1:23" ht="15" x14ac:dyDescent="0.25">
      <c r="A11" s="77">
        <v>9</v>
      </c>
      <c r="B11" s="70">
        <v>24316</v>
      </c>
      <c r="C11" s="70">
        <v>23364</v>
      </c>
      <c r="D11" s="70">
        <v>47680</v>
      </c>
      <c r="E11" s="145">
        <v>6.3816412413145084E-5</v>
      </c>
      <c r="F11" s="214">
        <v>5.9609691121208858E-5</v>
      </c>
      <c r="G11" s="75">
        <f t="shared" si="0"/>
        <v>1.3927208233559238</v>
      </c>
      <c r="H11" s="75">
        <f t="shared" si="1"/>
        <v>1.5517598842380358</v>
      </c>
      <c r="I11" s="37">
        <f t="shared" si="2"/>
        <v>2.9444807075939599</v>
      </c>
      <c r="J11" s="73">
        <f t="shared" si="3"/>
        <v>6.1755048397524331E-5</v>
      </c>
      <c r="K11" s="73">
        <f t="shared" si="4"/>
        <v>6.1753141593845484E-5</v>
      </c>
      <c r="L11" s="73">
        <f t="shared" si="11"/>
        <v>6.1448709081894708E-5</v>
      </c>
      <c r="M11" s="73">
        <f t="shared" si="12"/>
        <v>99561.834423547392</v>
      </c>
      <c r="N11" s="73">
        <f t="shared" si="5"/>
        <v>6.1179461991559947</v>
      </c>
      <c r="O11" s="73">
        <f t="shared" si="6"/>
        <v>79721.984572670626</v>
      </c>
      <c r="P11" s="73">
        <f t="shared" si="7"/>
        <v>2698110.6699691303</v>
      </c>
      <c r="Q11" s="73">
        <f t="shared" si="10"/>
        <v>99558.775450447807</v>
      </c>
      <c r="R11" s="73">
        <f>SUM(Q11:$Q$102)</f>
        <v>7259998.8431814983</v>
      </c>
      <c r="S11" s="73">
        <f t="shared" si="8"/>
        <v>72.919496564282213</v>
      </c>
    </row>
    <row r="12" spans="1:23" ht="15" x14ac:dyDescent="0.25">
      <c r="A12" s="77">
        <v>10</v>
      </c>
      <c r="B12" s="70">
        <v>24733</v>
      </c>
      <c r="C12" s="70">
        <v>23756</v>
      </c>
      <c r="D12" s="70">
        <v>48489</v>
      </c>
      <c r="E12" s="145">
        <v>6.9447850839574632E-5</v>
      </c>
      <c r="F12" s="214">
        <v>7.5684252191011579E-5</v>
      </c>
      <c r="G12" s="75">
        <f t="shared" si="0"/>
        <v>1.797955095049671</v>
      </c>
      <c r="H12" s="75">
        <f t="shared" si="1"/>
        <v>1.7176536948151995</v>
      </c>
      <c r="I12" s="37">
        <f t="shared" si="2"/>
        <v>3.5156087898648707</v>
      </c>
      <c r="J12" s="73">
        <f t="shared" si="3"/>
        <v>7.2503223202476243E-5</v>
      </c>
      <c r="K12" s="73">
        <f t="shared" si="4"/>
        <v>7.2500594907265459E-5</v>
      </c>
      <c r="L12" s="73">
        <f t="shared" si="11"/>
        <v>7.2049681230497889E-5</v>
      </c>
      <c r="M12" s="73">
        <f t="shared" si="12"/>
        <v>99555.716477348236</v>
      </c>
      <c r="N12" s="73">
        <f t="shared" si="5"/>
        <v>7.1729576368670678</v>
      </c>
      <c r="O12" s="73">
        <f t="shared" si="6"/>
        <v>77772.766594764078</v>
      </c>
      <c r="P12" s="73">
        <f t="shared" si="7"/>
        <v>2618388.6853964594</v>
      </c>
      <c r="Q12" s="73">
        <f t="shared" si="10"/>
        <v>99552.129998529796</v>
      </c>
      <c r="R12" s="73">
        <f>SUM(Q12:$Q$102)</f>
        <v>7160440.0677310508</v>
      </c>
      <c r="S12" s="73">
        <f t="shared" si="8"/>
        <v>71.923946922327204</v>
      </c>
    </row>
    <row r="13" spans="1:23" ht="15" x14ac:dyDescent="0.25">
      <c r="A13" s="77">
        <v>11</v>
      </c>
      <c r="B13" s="70">
        <v>25195</v>
      </c>
      <c r="C13" s="70">
        <v>24193</v>
      </c>
      <c r="D13" s="70">
        <v>49388</v>
      </c>
      <c r="E13" s="145">
        <v>7.5391867938235006E-5</v>
      </c>
      <c r="F13" s="214">
        <v>9.332917776298852E-5</v>
      </c>
      <c r="G13" s="75">
        <f t="shared" si="0"/>
        <v>2.2579127976199813</v>
      </c>
      <c r="H13" s="75">
        <f t="shared" si="1"/>
        <v>1.8994981127038311</v>
      </c>
      <c r="I13" s="37">
        <f t="shared" si="2"/>
        <v>4.1574109103238124</v>
      </c>
      <c r="J13" s="73">
        <f t="shared" si="3"/>
        <v>8.4178563827727636E-5</v>
      </c>
      <c r="K13" s="73">
        <f t="shared" si="4"/>
        <v>8.4175020911736453E-5</v>
      </c>
      <c r="L13" s="73">
        <f t="shared" si="11"/>
        <v>8.4057045420799214E-5</v>
      </c>
      <c r="M13" s="73">
        <f t="shared" si="12"/>
        <v>99548.543519711369</v>
      </c>
      <c r="N13" s="73">
        <f t="shared" si="5"/>
        <v>8.367756444204133</v>
      </c>
      <c r="O13" s="73">
        <f t="shared" si="6"/>
        <v>75870.403016314653</v>
      </c>
      <c r="P13" s="73">
        <f t="shared" si="7"/>
        <v>2540615.9188016956</v>
      </c>
      <c r="Q13" s="73">
        <f t="shared" si="10"/>
        <v>99544.359641489267</v>
      </c>
      <c r="R13" s="73">
        <f>SUM(Q13:$Q$102)</f>
        <v>7060887.9377325196</v>
      </c>
      <c r="S13" s="73">
        <f t="shared" si="8"/>
        <v>70.929093365734772</v>
      </c>
    </row>
    <row r="14" spans="1:23" ht="15" x14ac:dyDescent="0.25">
      <c r="A14" s="77">
        <v>12</v>
      </c>
      <c r="B14" s="70">
        <v>25691</v>
      </c>
      <c r="C14" s="70">
        <v>24669</v>
      </c>
      <c r="D14" s="70">
        <v>50360</v>
      </c>
      <c r="E14" s="145">
        <v>8.6601355690416173E-5</v>
      </c>
      <c r="F14" s="214">
        <v>1.0579702043809992E-4</v>
      </c>
      <c r="G14" s="75">
        <f t="shared" si="0"/>
        <v>2.6099066971874869</v>
      </c>
      <c r="H14" s="75">
        <f t="shared" si="1"/>
        <v>2.2248754290424819</v>
      </c>
      <c r="I14" s="37">
        <f t="shared" si="2"/>
        <v>4.8347821262299693</v>
      </c>
      <c r="J14" s="73">
        <f t="shared" si="3"/>
        <v>9.6004410767076438E-5</v>
      </c>
      <c r="K14" s="73">
        <f t="shared" si="4"/>
        <v>9.5999802491197883E-5</v>
      </c>
      <c r="L14" s="73">
        <f t="shared" si="11"/>
        <v>9.5806069955142072E-5</v>
      </c>
      <c r="M14" s="73">
        <f t="shared" si="12"/>
        <v>99540.175763267165</v>
      </c>
      <c r="N14" s="73">
        <f t="shared" si="5"/>
        <v>9.5365530425333418</v>
      </c>
      <c r="O14" s="73">
        <f t="shared" si="6"/>
        <v>74013.683487221686</v>
      </c>
      <c r="P14" s="73">
        <f t="shared" si="7"/>
        <v>2464745.5157853807</v>
      </c>
      <c r="Q14" s="73">
        <f t="shared" si="10"/>
        <v>99535.407486745898</v>
      </c>
      <c r="R14" s="73">
        <f>SUM(Q14:$Q$102)</f>
        <v>6961343.5780910309</v>
      </c>
      <c r="S14" s="73">
        <f t="shared" si="8"/>
        <v>69.935013924899479</v>
      </c>
    </row>
    <row r="15" spans="1:23" ht="15" x14ac:dyDescent="0.25">
      <c r="A15" s="77">
        <v>13</v>
      </c>
      <c r="B15" s="70">
        <v>26226</v>
      </c>
      <c r="C15" s="70">
        <v>25173</v>
      </c>
      <c r="D15" s="70">
        <v>51399</v>
      </c>
      <c r="E15" s="145">
        <v>1.0483507758635429E-4</v>
      </c>
      <c r="F15" s="214">
        <v>1.0945683574796873E-4</v>
      </c>
      <c r="G15" s="75">
        <f t="shared" si="0"/>
        <v>2.7553569262836168</v>
      </c>
      <c r="H15" s="75">
        <f t="shared" si="1"/>
        <v>2.7494047447797274</v>
      </c>
      <c r="I15" s="37">
        <f t="shared" si="2"/>
        <v>5.5047616710633438</v>
      </c>
      <c r="J15" s="73">
        <f t="shared" si="3"/>
        <v>1.0709861419606109E-4</v>
      </c>
      <c r="K15" s="73">
        <f t="shared" si="4"/>
        <v>1.0709287934418388E-4</v>
      </c>
      <c r="L15" s="73">
        <f t="shared" si="11"/>
        <v>1.0633524473614906E-4</v>
      </c>
      <c r="M15" s="73">
        <f t="shared" si="12"/>
        <v>99530.639210224632</v>
      </c>
      <c r="N15" s="73">
        <f t="shared" si="5"/>
        <v>10.583614879156812</v>
      </c>
      <c r="O15" s="73">
        <f t="shared" si="6"/>
        <v>72201.553684959872</v>
      </c>
      <c r="P15" s="73">
        <f t="shared" si="7"/>
        <v>2390731.8322981587</v>
      </c>
      <c r="Q15" s="73">
        <f t="shared" si="10"/>
        <v>99525.347402785061</v>
      </c>
      <c r="R15" s="73">
        <f>SUM(Q15:$Q$102)</f>
        <v>6861808.1706042849</v>
      </c>
      <c r="S15" s="73">
        <f t="shared" si="8"/>
        <v>68.94166685809229</v>
      </c>
    </row>
    <row r="16" spans="1:23" ht="15" x14ac:dyDescent="0.25">
      <c r="A16" s="77">
        <v>14</v>
      </c>
      <c r="B16" s="70">
        <v>26769</v>
      </c>
      <c r="C16" s="70">
        <v>25706</v>
      </c>
      <c r="D16" s="70">
        <v>52475</v>
      </c>
      <c r="E16" s="145">
        <v>1.2609905321919152E-4</v>
      </c>
      <c r="F16" s="214">
        <v>1.0705378498532003E-4</v>
      </c>
      <c r="G16" s="75">
        <f t="shared" si="0"/>
        <v>2.7519245968326365</v>
      </c>
      <c r="H16" s="75">
        <f t="shared" si="1"/>
        <v>3.3755455556245377</v>
      </c>
      <c r="I16" s="37">
        <f t="shared" si="2"/>
        <v>6.1274701524571746</v>
      </c>
      <c r="J16" s="73">
        <f t="shared" si="3"/>
        <v>1.167693216285312E-4</v>
      </c>
      <c r="K16" s="73">
        <f t="shared" si="4"/>
        <v>1.1676250435666002E-4</v>
      </c>
      <c r="L16" s="73">
        <f t="shared" si="11"/>
        <v>1.1554337717534753E-4</v>
      </c>
      <c r="M16" s="73">
        <f t="shared" si="12"/>
        <v>99520.055595345475</v>
      </c>
      <c r="N16" s="73">
        <f t="shared" si="5"/>
        <v>11.498883320164168</v>
      </c>
      <c r="O16" s="73">
        <f t="shared" si="6"/>
        <v>70433.049868369242</v>
      </c>
      <c r="P16" s="73">
        <f t="shared" si="7"/>
        <v>2318530.278613199</v>
      </c>
      <c r="Q16" s="73">
        <f t="shared" si="10"/>
        <v>99514.306153685393</v>
      </c>
      <c r="R16" s="73">
        <f>SUM(Q16:$Q$102)</f>
        <v>6762282.8232014999</v>
      </c>
      <c r="S16" s="73">
        <f t="shared" si="8"/>
        <v>67.948945393452632</v>
      </c>
    </row>
    <row r="17" spans="1:19" ht="15" x14ac:dyDescent="0.25">
      <c r="A17" s="77">
        <v>15</v>
      </c>
      <c r="B17" s="70">
        <v>27327</v>
      </c>
      <c r="C17" s="70">
        <v>26240</v>
      </c>
      <c r="D17" s="70">
        <v>53567</v>
      </c>
      <c r="E17" s="145">
        <v>1.4656410424713023E-4</v>
      </c>
      <c r="F17" s="214">
        <v>1.0456099113604202E-4</v>
      </c>
      <c r="G17" s="75">
        <f t="shared" si="0"/>
        <v>2.7436804074097423</v>
      </c>
      <c r="H17" s="75">
        <f t="shared" si="1"/>
        <v>4.0051572767613282</v>
      </c>
      <c r="I17" s="37">
        <f t="shared" si="2"/>
        <v>6.74883768417107</v>
      </c>
      <c r="J17" s="73">
        <f t="shared" si="3"/>
        <v>1.259887185052564E-4</v>
      </c>
      <c r="K17" s="73">
        <f t="shared" si="4"/>
        <v>1.2598078226000453E-4</v>
      </c>
      <c r="L17" s="73">
        <f t="shared" si="11"/>
        <v>1.253258041180541E-4</v>
      </c>
      <c r="M17" s="73">
        <f t="shared" si="12"/>
        <v>99508.556712025311</v>
      </c>
      <c r="N17" s="73">
        <f t="shared" si="5"/>
        <v>12.470989886554889</v>
      </c>
      <c r="O17" s="73">
        <f t="shared" si="6"/>
        <v>68707.231020412393</v>
      </c>
      <c r="P17" s="73">
        <f t="shared" si="7"/>
        <v>2248097.2287448295</v>
      </c>
      <c r="Q17" s="73">
        <f t="shared" si="10"/>
        <v>99502.321217082033</v>
      </c>
      <c r="R17" s="73">
        <f>SUM(Q17:$Q$102)</f>
        <v>6662768.5170478169</v>
      </c>
      <c r="S17" s="73">
        <f t="shared" si="8"/>
        <v>66.956739572956153</v>
      </c>
    </row>
    <row r="18" spans="1:19" ht="15" x14ac:dyDescent="0.25">
      <c r="A18" s="77">
        <v>16</v>
      </c>
      <c r="B18" s="70">
        <v>27902</v>
      </c>
      <c r="C18" s="70">
        <v>26787</v>
      </c>
      <c r="D18" s="70">
        <v>54689</v>
      </c>
      <c r="E18" s="145">
        <v>1.7100626464357737E-4</v>
      </c>
      <c r="F18" s="214">
        <v>1.0634490885206152E-4</v>
      </c>
      <c r="G18" s="75">
        <f t="shared" si="0"/>
        <v>2.8486610734201721</v>
      </c>
      <c r="H18" s="75">
        <f t="shared" si="1"/>
        <v>4.7714167960850959</v>
      </c>
      <c r="I18" s="37">
        <f t="shared" si="2"/>
        <v>7.620077869505268</v>
      </c>
      <c r="J18" s="73">
        <f t="shared" si="3"/>
        <v>1.3933474500366194E-4</v>
      </c>
      <c r="K18" s="73">
        <f t="shared" si="4"/>
        <v>1.3932503836899812E-4</v>
      </c>
      <c r="L18" s="73">
        <f t="shared" si="11"/>
        <v>1.4028801353279294E-4</v>
      </c>
      <c r="M18" s="73">
        <f t="shared" si="12"/>
        <v>99496.085722138756</v>
      </c>
      <c r="N18" s="73">
        <f t="shared" si="5"/>
        <v>13.958108220249414</v>
      </c>
      <c r="O18" s="73">
        <f t="shared" si="6"/>
        <v>67023.044128230264</v>
      </c>
      <c r="P18" s="73">
        <f t="shared" si="7"/>
        <v>2179389.9977244171</v>
      </c>
      <c r="Q18" s="73">
        <f t="shared" si="10"/>
        <v>99489.106668028631</v>
      </c>
      <c r="R18" s="73">
        <f>SUM(Q18:$Q$102)</f>
        <v>6563266.1958307344</v>
      </c>
      <c r="S18" s="73">
        <f t="shared" si="8"/>
        <v>65.965069361219605</v>
      </c>
    </row>
    <row r="19" spans="1:19" ht="15" x14ac:dyDescent="0.25">
      <c r="A19" s="77">
        <v>17</v>
      </c>
      <c r="B19" s="70">
        <v>28473</v>
      </c>
      <c r="C19" s="70">
        <v>27326</v>
      </c>
      <c r="D19" s="70">
        <v>55799</v>
      </c>
      <c r="E19" s="145">
        <v>2.1162840090514735E-4</v>
      </c>
      <c r="F19" s="214">
        <v>1.1337163470789762E-4</v>
      </c>
      <c r="G19" s="75">
        <f t="shared" si="0"/>
        <v>3.0979932900280103</v>
      </c>
      <c r="H19" s="75">
        <f t="shared" si="1"/>
        <v>6.0256954589722609</v>
      </c>
      <c r="I19" s="37">
        <f t="shared" si="2"/>
        <v>9.1236887490002712</v>
      </c>
      <c r="J19" s="73">
        <f t="shared" si="3"/>
        <v>1.6350989711285636E-4</v>
      </c>
      <c r="K19" s="73">
        <f t="shared" si="4"/>
        <v>1.634965300982838E-4</v>
      </c>
      <c r="L19" s="73">
        <f t="shared" si="11"/>
        <v>1.6642651050656289E-4</v>
      </c>
      <c r="M19" s="73">
        <f t="shared" si="12"/>
        <v>99482.127613918507</v>
      </c>
      <c r="N19" s="73">
        <f t="shared" si="5"/>
        <v>16.556463356551831</v>
      </c>
      <c r="O19" s="73">
        <f t="shared" si="6"/>
        <v>65379.162535130345</v>
      </c>
      <c r="P19" s="73">
        <f t="shared" si="7"/>
        <v>2112366.9535961854</v>
      </c>
      <c r="Q19" s="73">
        <f t="shared" si="10"/>
        <v>99473.849382240238</v>
      </c>
      <c r="R19" s="73">
        <f>SUM(Q19:$Q$102)</f>
        <v>6463777.0891627055</v>
      </c>
      <c r="S19" s="73">
        <f t="shared" si="8"/>
        <v>64.974254614336985</v>
      </c>
    </row>
    <row r="20" spans="1:19" ht="15" x14ac:dyDescent="0.25">
      <c r="A20" s="77">
        <v>18</v>
      </c>
      <c r="B20" s="70">
        <v>29078</v>
      </c>
      <c r="C20" s="70">
        <v>27923</v>
      </c>
      <c r="D20" s="70">
        <v>57001</v>
      </c>
      <c r="E20" s="145">
        <v>2.7969110111983835E-4</v>
      </c>
      <c r="F20" s="214">
        <v>1.2350283500756412E-4</v>
      </c>
      <c r="G20" s="75">
        <f t="shared" si="0"/>
        <v>3.4485696619162129</v>
      </c>
      <c r="H20" s="75">
        <f t="shared" si="1"/>
        <v>8.1328578383626589</v>
      </c>
      <c r="I20" s="37">
        <f t="shared" si="2"/>
        <v>11.581427500278872</v>
      </c>
      <c r="J20" s="73">
        <f t="shared" si="3"/>
        <v>2.0317937405096178E-4</v>
      </c>
      <c r="K20" s="73">
        <f t="shared" si="4"/>
        <v>2.0315873451992594E-4</v>
      </c>
      <c r="L20" s="73">
        <f t="shared" si="11"/>
        <v>2.0671875503541242E-4</v>
      </c>
      <c r="M20" s="73">
        <f t="shared" si="12"/>
        <v>99465.571150561955</v>
      </c>
      <c r="N20" s="73">
        <f t="shared" si="5"/>
        <v>20.561399037134834</v>
      </c>
      <c r="O20" s="73">
        <f t="shared" si="6"/>
        <v>63773.933374877837</v>
      </c>
      <c r="P20" s="73">
        <f t="shared" si="7"/>
        <v>2046987.7910610554</v>
      </c>
      <c r="Q20" s="73">
        <f t="shared" si="10"/>
        <v>99455.290451043387</v>
      </c>
      <c r="R20" s="73">
        <f>SUM(Q20:$Q$102)</f>
        <v>6364303.2397804651</v>
      </c>
      <c r="S20" s="73">
        <f t="shared" si="8"/>
        <v>63.984986625641156</v>
      </c>
    </row>
    <row r="21" spans="1:19" ht="15" x14ac:dyDescent="0.25">
      <c r="A21" s="77">
        <v>19</v>
      </c>
      <c r="B21" s="70">
        <v>29759</v>
      </c>
      <c r="C21" s="70">
        <v>28594</v>
      </c>
      <c r="D21" s="70">
        <v>58353</v>
      </c>
      <c r="E21" s="145">
        <v>3.7405531939777492E-4</v>
      </c>
      <c r="F21" s="214">
        <v>1.3286364056167108E-4</v>
      </c>
      <c r="G21" s="75">
        <f t="shared" si="0"/>
        <v>3.7991029382204227</v>
      </c>
      <c r="H21" s="75">
        <f t="shared" si="1"/>
        <v>11.131512249958384</v>
      </c>
      <c r="I21" s="37">
        <f t="shared" si="2"/>
        <v>14.930615188178805</v>
      </c>
      <c r="J21" s="73">
        <f t="shared" si="3"/>
        <v>2.558671394474801E-4</v>
      </c>
      <c r="K21" s="73">
        <f t="shared" si="4"/>
        <v>2.5583440824272774E-4</v>
      </c>
      <c r="L21" s="73">
        <f t="shared" si="11"/>
        <v>2.5633810848845249E-4</v>
      </c>
      <c r="M21" s="73">
        <f t="shared" si="12"/>
        <v>99445.00975152482</v>
      </c>
      <c r="N21" s="73">
        <f t="shared" si="5"/>
        <v>25.491545698328991</v>
      </c>
      <c r="O21" s="73">
        <f t="shared" si="6"/>
        <v>62205.609860260374</v>
      </c>
      <c r="P21" s="73">
        <f t="shared" si="7"/>
        <v>1983213.8576861778</v>
      </c>
      <c r="Q21" s="73">
        <f t="shared" si="10"/>
        <v>99432.263978675648</v>
      </c>
      <c r="R21" s="73">
        <f>SUM(Q21:$Q$102)</f>
        <v>6264847.9493294228</v>
      </c>
      <c r="S21" s="73">
        <f t="shared" si="8"/>
        <v>62.998112876482089</v>
      </c>
    </row>
    <row r="22" spans="1:19" ht="15" x14ac:dyDescent="0.25">
      <c r="A22" s="77">
        <v>20</v>
      </c>
      <c r="B22" s="70">
        <v>30382</v>
      </c>
      <c r="C22" s="70">
        <v>29203</v>
      </c>
      <c r="D22" s="70">
        <v>59585</v>
      </c>
      <c r="E22" s="145">
        <v>4.713308031234704E-4</v>
      </c>
      <c r="F22" s="214">
        <v>1.3852111763810809E-4</v>
      </c>
      <c r="G22" s="75">
        <f t="shared" si="0"/>
        <v>4.0452321983856701</v>
      </c>
      <c r="H22" s="75">
        <f t="shared" si="1"/>
        <v>14.319972460497278</v>
      </c>
      <c r="I22" s="37">
        <f t="shared" si="2"/>
        <v>18.365204658882949</v>
      </c>
      <c r="J22" s="73">
        <f t="shared" si="3"/>
        <v>3.082185895591667E-4</v>
      </c>
      <c r="K22" s="73">
        <f t="shared" si="4"/>
        <v>3.0817109508929352E-4</v>
      </c>
      <c r="L22" s="73">
        <f t="shared" si="11"/>
        <v>3.0391933639085602E-4</v>
      </c>
      <c r="M22" s="73">
        <f t="shared" si="12"/>
        <v>99419.518205826491</v>
      </c>
      <c r="N22" s="73">
        <f t="shared" si="5"/>
        <v>30.215513997405651</v>
      </c>
      <c r="O22" s="73">
        <f t="shared" si="6"/>
        <v>60672.843114040399</v>
      </c>
      <c r="P22" s="73">
        <f t="shared" si="7"/>
        <v>1921008.2478259173</v>
      </c>
      <c r="Q22" s="73">
        <f t="shared" si="10"/>
        <v>99404.410448827781</v>
      </c>
      <c r="R22" s="73">
        <f>SUM(Q22:$Q$102)</f>
        <v>6165415.6853507459</v>
      </c>
      <c r="S22" s="73">
        <f t="shared" si="8"/>
        <v>62.01413763227653</v>
      </c>
    </row>
    <row r="23" spans="1:19" ht="15" x14ac:dyDescent="0.25">
      <c r="A23" s="77">
        <v>21</v>
      </c>
      <c r="B23" s="70">
        <v>30776</v>
      </c>
      <c r="C23" s="70">
        <v>29598</v>
      </c>
      <c r="D23" s="70">
        <v>60374</v>
      </c>
      <c r="E23" s="145">
        <v>5.3919832896114105E-4</v>
      </c>
      <c r="F23" s="214">
        <v>1.4067372763140783E-4</v>
      </c>
      <c r="G23" s="75">
        <f t="shared" si="0"/>
        <v>4.1636609904344093</v>
      </c>
      <c r="H23" s="75">
        <f t="shared" si="1"/>
        <v>16.594367772108075</v>
      </c>
      <c r="I23" s="37">
        <f t="shared" si="2"/>
        <v>20.758028762542484</v>
      </c>
      <c r="J23" s="73">
        <f t="shared" si="3"/>
        <v>3.4382397658830761E-4</v>
      </c>
      <c r="K23" s="73">
        <f t="shared" si="4"/>
        <v>3.4376487589837801E-4</v>
      </c>
      <c r="L23" s="73">
        <f t="shared" si="11"/>
        <v>3.3890392009437519E-4</v>
      </c>
      <c r="M23" s="73">
        <f t="shared" si="12"/>
        <v>99389.302691829085</v>
      </c>
      <c r="N23" s="73">
        <f t="shared" si="5"/>
        <v>33.683424297705642</v>
      </c>
      <c r="O23" s="73">
        <f t="shared" si="6"/>
        <v>59175.027769584631</v>
      </c>
      <c r="P23" s="73">
        <f t="shared" si="7"/>
        <v>1860335.404711877</v>
      </c>
      <c r="Q23" s="73">
        <f t="shared" si="10"/>
        <v>99372.46097968024</v>
      </c>
      <c r="R23" s="73">
        <f>SUM(Q23:$Q$102)</f>
        <v>6066011.2749019191</v>
      </c>
      <c r="S23" s="73">
        <f t="shared" si="8"/>
        <v>61.032838651765822</v>
      </c>
    </row>
    <row r="24" spans="1:19" ht="15" x14ac:dyDescent="0.25">
      <c r="A24" s="77">
        <v>22</v>
      </c>
      <c r="B24" s="70">
        <v>31169</v>
      </c>
      <c r="C24" s="70">
        <v>29989</v>
      </c>
      <c r="D24" s="70">
        <v>61158</v>
      </c>
      <c r="E24" s="145">
        <v>5.6870414877514841E-4</v>
      </c>
      <c r="F24" s="214">
        <v>1.4204671729441855E-4</v>
      </c>
      <c r="G24" s="75">
        <f t="shared" si="0"/>
        <v>4.259839004942318</v>
      </c>
      <c r="H24" s="75">
        <f t="shared" si="1"/>
        <v>17.725939613172599</v>
      </c>
      <c r="I24" s="37">
        <f t="shared" si="2"/>
        <v>21.985778618114917</v>
      </c>
      <c r="J24" s="73">
        <f t="shared" si="3"/>
        <v>3.5949145848645993E-4</v>
      </c>
      <c r="K24" s="73">
        <f t="shared" si="4"/>
        <v>3.59426849174449E-4</v>
      </c>
      <c r="L24" s="73">
        <f t="shared" si="11"/>
        <v>3.5848371083042831E-4</v>
      </c>
      <c r="M24" s="73">
        <f t="shared" si="12"/>
        <v>99355.61926753138</v>
      </c>
      <c r="N24" s="73">
        <f t="shared" si="5"/>
        <v>35.617371086889762</v>
      </c>
      <c r="O24" s="73">
        <f t="shared" si="6"/>
        <v>57712.168898245691</v>
      </c>
      <c r="P24" s="73">
        <f t="shared" si="7"/>
        <v>1801160.3769422919</v>
      </c>
      <c r="Q24" s="73">
        <f t="shared" si="10"/>
        <v>99337.810581987927</v>
      </c>
      <c r="R24" s="73">
        <f>SUM(Q24:$Q$102)</f>
        <v>5966638.8139222395</v>
      </c>
      <c r="S24" s="73">
        <f t="shared" si="8"/>
        <v>60.053360422988064</v>
      </c>
    </row>
    <row r="25" spans="1:19" ht="15" x14ac:dyDescent="0.25">
      <c r="A25" s="77">
        <v>23</v>
      </c>
      <c r="B25" s="70">
        <v>31531</v>
      </c>
      <c r="C25" s="70">
        <v>30331</v>
      </c>
      <c r="D25" s="70">
        <v>61862</v>
      </c>
      <c r="E25" s="145">
        <v>5.7937093208120188E-4</v>
      </c>
      <c r="F25" s="214">
        <v>1.45600221463628E-4</v>
      </c>
      <c r="G25" s="75">
        <f t="shared" si="0"/>
        <v>4.4162003172133009</v>
      </c>
      <c r="H25" s="75">
        <f t="shared" si="1"/>
        <v>18.268144859452377</v>
      </c>
      <c r="I25" s="37">
        <f t="shared" si="2"/>
        <v>22.68434517666568</v>
      </c>
      <c r="J25" s="73">
        <f t="shared" si="3"/>
        <v>3.6669272213419674E-4</v>
      </c>
      <c r="K25" s="73">
        <f t="shared" si="4"/>
        <v>3.6662549857513493E-4</v>
      </c>
      <c r="L25" s="73">
        <f t="shared" si="11"/>
        <v>3.691549685140532E-4</v>
      </c>
      <c r="M25" s="73">
        <f t="shared" si="12"/>
        <v>99320.00189644449</v>
      </c>
      <c r="N25" s="73">
        <f t="shared" si="5"/>
        <v>36.66447217289533</v>
      </c>
      <c r="O25" s="73">
        <f t="shared" si="6"/>
        <v>56284.370756857548</v>
      </c>
      <c r="P25" s="73">
        <f t="shared" si="7"/>
        <v>1743448.2080440461</v>
      </c>
      <c r="Q25" s="73">
        <f t="shared" si="10"/>
        <v>99301.669660358049</v>
      </c>
      <c r="R25" s="73">
        <f>SUM(Q25:$Q$102)</f>
        <v>5867301.0033402517</v>
      </c>
      <c r="S25" s="73">
        <f t="shared" si="8"/>
        <v>59.074716988605822</v>
      </c>
    </row>
    <row r="26" spans="1:19" ht="15" x14ac:dyDescent="0.25">
      <c r="A26" s="77">
        <v>24</v>
      </c>
      <c r="B26" s="70">
        <v>31897</v>
      </c>
      <c r="C26" s="70">
        <v>30664</v>
      </c>
      <c r="D26" s="70">
        <v>62561</v>
      </c>
      <c r="E26" s="145">
        <v>5.9445554718761512E-4</v>
      </c>
      <c r="F26" s="214">
        <v>1.5300873622390134E-4</v>
      </c>
      <c r="G26" s="75">
        <f t="shared" si="0"/>
        <v>4.6918598875697111</v>
      </c>
      <c r="H26" s="75">
        <f t="shared" si="1"/>
        <v>18.961348588643361</v>
      </c>
      <c r="I26" s="37">
        <f t="shared" si="2"/>
        <v>23.653208476213074</v>
      </c>
      <c r="J26" s="73">
        <f t="shared" si="3"/>
        <v>3.780823272679956E-4</v>
      </c>
      <c r="K26" s="73">
        <f t="shared" si="4"/>
        <v>3.7801086315147892E-4</v>
      </c>
      <c r="L26" s="73">
        <f t="shared" si="11"/>
        <v>3.8118550289266748E-4</v>
      </c>
      <c r="M26" s="73">
        <f t="shared" si="12"/>
        <v>99283.337424271595</v>
      </c>
      <c r="N26" s="73">
        <f t="shared" si="5"/>
        <v>37.84536890493473</v>
      </c>
      <c r="O26" s="73">
        <f t="shared" si="6"/>
        <v>54891.310343163859</v>
      </c>
      <c r="P26" s="73">
        <f t="shared" si="7"/>
        <v>1687163.8372871885</v>
      </c>
      <c r="Q26" s="73">
        <f t="shared" si="10"/>
        <v>99264.414739819127</v>
      </c>
      <c r="R26" s="73">
        <f>SUM(Q26:$Q$102)</f>
        <v>5767999.3336798921</v>
      </c>
      <c r="S26" s="73">
        <f t="shared" si="8"/>
        <v>58.096348121651694</v>
      </c>
    </row>
    <row r="27" spans="1:19" ht="15" x14ac:dyDescent="0.25">
      <c r="A27" s="77">
        <v>25</v>
      </c>
      <c r="B27" s="70">
        <v>32240</v>
      </c>
      <c r="C27" s="70">
        <v>30941</v>
      </c>
      <c r="D27" s="70">
        <v>63181</v>
      </c>
      <c r="E27" s="145">
        <v>6.2333282752344754E-4</v>
      </c>
      <c r="F27" s="214">
        <v>1.6444054295827783E-4</v>
      </c>
      <c r="G27" s="75">
        <f t="shared" si="0"/>
        <v>5.087954839672074</v>
      </c>
      <c r="H27" s="75">
        <f t="shared" si="1"/>
        <v>20.096250359355949</v>
      </c>
      <c r="I27" s="37">
        <f t="shared" si="2"/>
        <v>25.184205199028021</v>
      </c>
      <c r="J27" s="73">
        <f t="shared" si="3"/>
        <v>3.9860409298725916E-4</v>
      </c>
      <c r="K27" s="73">
        <f t="shared" si="4"/>
        <v>3.9852466093004413E-4</v>
      </c>
      <c r="L27" s="73">
        <f t="shared" si="11"/>
        <v>3.9933070302543614E-4</v>
      </c>
      <c r="M27" s="73">
        <f t="shared" si="12"/>
        <v>99245.49205536666</v>
      </c>
      <c r="N27" s="73">
        <f t="shared" si="5"/>
        <v>39.631772114575142</v>
      </c>
      <c r="O27" s="73">
        <f t="shared" si="6"/>
        <v>53532.084459928068</v>
      </c>
      <c r="P27" s="73">
        <f t="shared" si="7"/>
        <v>1632272.5269440245</v>
      </c>
      <c r="Q27" s="73">
        <f t="shared" si="10"/>
        <v>99225.676169309372</v>
      </c>
      <c r="R27" s="73">
        <f>SUM(Q27:$Q$102)</f>
        <v>5668734.9189400747</v>
      </c>
      <c r="S27" s="73">
        <f t="shared" si="8"/>
        <v>57.11831138665346</v>
      </c>
    </row>
    <row r="28" spans="1:19" ht="15" x14ac:dyDescent="0.25">
      <c r="A28" s="77">
        <v>26</v>
      </c>
      <c r="B28" s="70">
        <v>32713</v>
      </c>
      <c r="C28" s="70">
        <v>31414</v>
      </c>
      <c r="D28" s="70">
        <v>64127</v>
      </c>
      <c r="E28" s="145">
        <v>6.6072948138578625E-4</v>
      </c>
      <c r="F28" s="214">
        <v>1.7896886316941534E-4</v>
      </c>
      <c r="G28" s="75">
        <f t="shared" si="0"/>
        <v>5.6221278676040134</v>
      </c>
      <c r="H28" s="75">
        <f t="shared" si="1"/>
        <v>21.614443524573225</v>
      </c>
      <c r="I28" s="37">
        <f t="shared" si="2"/>
        <v>27.23657139217724</v>
      </c>
      <c r="J28" s="73">
        <f t="shared" si="3"/>
        <v>4.2472860717291061E-4</v>
      </c>
      <c r="K28" s="73">
        <f t="shared" si="4"/>
        <v>4.2463842274653718E-4</v>
      </c>
      <c r="L28" s="73">
        <f t="shared" si="11"/>
        <v>4.2380889408177858E-4</v>
      </c>
      <c r="M28" s="73">
        <f t="shared" si="12"/>
        <v>99205.860283252085</v>
      </c>
      <c r="N28" s="73">
        <f t="shared" si="5"/>
        <v>42.044325933078653</v>
      </c>
      <c r="O28" s="73">
        <f t="shared" si="6"/>
        <v>52205.5682487866</v>
      </c>
      <c r="P28" s="73">
        <f t="shared" si="7"/>
        <v>1578740.4424840966</v>
      </c>
      <c r="Q28" s="73">
        <f t="shared" si="10"/>
        <v>99184.838120285538</v>
      </c>
      <c r="R28" s="73">
        <f>SUM(Q28:$Q$102)</f>
        <v>5569509.242770765</v>
      </c>
      <c r="S28" s="73">
        <f t="shared" si="8"/>
        <v>56.140929848990062</v>
      </c>
    </row>
    <row r="29" spans="1:19" ht="15" x14ac:dyDescent="0.25">
      <c r="A29" s="77">
        <v>27</v>
      </c>
      <c r="B29" s="70">
        <v>31178</v>
      </c>
      <c r="C29" s="70">
        <v>30298</v>
      </c>
      <c r="D29" s="70">
        <v>61476</v>
      </c>
      <c r="E29" s="145">
        <v>6.9465501265977966E-4</v>
      </c>
      <c r="F29" s="214">
        <v>1.9514331396597729E-4</v>
      </c>
      <c r="G29" s="75">
        <f t="shared" si="0"/>
        <v>5.9124521265411802</v>
      </c>
      <c r="H29" s="75">
        <f t="shared" si="1"/>
        <v>21.657953984706609</v>
      </c>
      <c r="I29" s="37">
        <f t="shared" si="2"/>
        <v>27.570406111247788</v>
      </c>
      <c r="J29" s="73">
        <f t="shared" si="3"/>
        <v>4.4847430072301043E-4</v>
      </c>
      <c r="K29" s="73">
        <f t="shared" si="4"/>
        <v>4.4837375115580613E-4</v>
      </c>
      <c r="L29" s="73">
        <f t="shared" si="11"/>
        <v>4.4859609160695699E-4</v>
      </c>
      <c r="M29" s="73">
        <f t="shared" si="12"/>
        <v>99163.815957319006</v>
      </c>
      <c r="N29" s="73">
        <f t="shared" si="5"/>
        <v>44.484500267280964</v>
      </c>
      <c r="O29" s="73">
        <f t="shared" si="6"/>
        <v>50910.676160626521</v>
      </c>
      <c r="P29" s="73">
        <f t="shared" si="7"/>
        <v>1526534.8742353101</v>
      </c>
      <c r="Q29" s="73">
        <f t="shared" si="10"/>
        <v>99141.573707185365</v>
      </c>
      <c r="R29" s="73">
        <f>SUM(Q29:$Q$102)</f>
        <v>5470324.4046504796</v>
      </c>
      <c r="S29" s="73">
        <f t="shared" si="8"/>
        <v>55.164520968061133</v>
      </c>
    </row>
    <row r="30" spans="1:19" ht="15" x14ac:dyDescent="0.25">
      <c r="A30" s="77">
        <v>28</v>
      </c>
      <c r="B30" s="70">
        <v>32965</v>
      </c>
      <c r="C30" s="70">
        <v>30777</v>
      </c>
      <c r="D30" s="70">
        <v>63742</v>
      </c>
      <c r="E30" s="145">
        <v>7.1712272451585155E-4</v>
      </c>
      <c r="F30" s="214">
        <v>2.1151310097940873E-4</v>
      </c>
      <c r="G30" s="75">
        <f t="shared" si="0"/>
        <v>6.5097387088432628</v>
      </c>
      <c r="H30" s="75">
        <f t="shared" si="1"/>
        <v>23.639950613665047</v>
      </c>
      <c r="I30" s="37">
        <f t="shared" si="2"/>
        <v>30.149689322508308</v>
      </c>
      <c r="J30" s="73">
        <f t="shared" si="3"/>
        <v>4.7299565941621394E-4</v>
      </c>
      <c r="K30" s="73">
        <f t="shared" si="4"/>
        <v>4.7288381460408591E-4</v>
      </c>
      <c r="L30" s="73">
        <f t="shared" si="11"/>
        <v>4.6937830988544977E-4</v>
      </c>
      <c r="M30" s="73">
        <f t="shared" si="12"/>
        <v>99119.331457051725</v>
      </c>
      <c r="N30" s="73">
        <f t="shared" si="5"/>
        <v>46.524464276284561</v>
      </c>
      <c r="O30" s="73">
        <f t="shared" si="6"/>
        <v>49646.67105393151</v>
      </c>
      <c r="P30" s="73">
        <f t="shared" si="7"/>
        <v>1475624.1980746835</v>
      </c>
      <c r="Q30" s="73">
        <f t="shared" si="10"/>
        <v>99096.069224913575</v>
      </c>
      <c r="R30" s="73">
        <f>SUM(Q30:$Q$102)</f>
        <v>5371182.8309432939</v>
      </c>
      <c r="S30" s="73">
        <f t="shared" si="8"/>
        <v>54.189054264057667</v>
      </c>
    </row>
    <row r="31" spans="1:19" ht="15" x14ac:dyDescent="0.25">
      <c r="A31" s="77">
        <v>29</v>
      </c>
      <c r="B31" s="70">
        <v>31669</v>
      </c>
      <c r="C31" s="70">
        <v>29712</v>
      </c>
      <c r="D31" s="70">
        <v>61381</v>
      </c>
      <c r="E31" s="145">
        <v>7.3051124295360904E-4</v>
      </c>
      <c r="F31" s="214">
        <v>2.2697726885131725E-4</v>
      </c>
      <c r="G31" s="75">
        <f t="shared" si="0"/>
        <v>6.743948612110338</v>
      </c>
      <c r="H31" s="75">
        <f t="shared" si="1"/>
        <v>23.134560553097845</v>
      </c>
      <c r="I31" s="37">
        <f t="shared" si="2"/>
        <v>29.878509165208182</v>
      </c>
      <c r="J31" s="73">
        <f t="shared" si="3"/>
        <v>4.8677129999850411E-4</v>
      </c>
      <c r="K31" s="73">
        <f t="shared" si="4"/>
        <v>4.8665284606996817E-4</v>
      </c>
      <c r="L31" s="73">
        <f t="shared" si="11"/>
        <v>4.8626523892051195E-4</v>
      </c>
      <c r="M31" s="73">
        <f t="shared" si="12"/>
        <v>99072.80699277544</v>
      </c>
      <c r="N31" s="73">
        <f t="shared" si="5"/>
        <v>48.175662162859226</v>
      </c>
      <c r="O31" s="73">
        <f t="shared" si="6"/>
        <v>48413.041935005633</v>
      </c>
      <c r="P31" s="73">
        <f t="shared" si="7"/>
        <v>1425977.527020752</v>
      </c>
      <c r="Q31" s="73">
        <f t="shared" si="10"/>
        <v>99048.719161694011</v>
      </c>
      <c r="R31" s="73">
        <f>SUM(Q31:$Q$102)</f>
        <v>5272086.7617183803</v>
      </c>
      <c r="S31" s="73">
        <f t="shared" si="8"/>
        <v>53.214266575719712</v>
      </c>
    </row>
    <row r="32" spans="1:19" ht="15" x14ac:dyDescent="0.25">
      <c r="A32" s="77">
        <v>30</v>
      </c>
      <c r="B32" s="70">
        <v>30515</v>
      </c>
      <c r="C32" s="70">
        <v>28508</v>
      </c>
      <c r="D32" s="70">
        <v>59023</v>
      </c>
      <c r="E32" s="145">
        <v>7.4486003598575449E-4</v>
      </c>
      <c r="F32" s="214">
        <v>2.4100090285117767E-4</v>
      </c>
      <c r="G32" s="75">
        <f t="shared" si="0"/>
        <v>6.8704537384813733</v>
      </c>
      <c r="H32" s="75">
        <f t="shared" si="1"/>
        <v>22.729403998105298</v>
      </c>
      <c r="I32" s="37">
        <f t="shared" si="2"/>
        <v>29.599857736586671</v>
      </c>
      <c r="J32" s="73">
        <f t="shared" si="3"/>
        <v>5.0149700517741682E-4</v>
      </c>
      <c r="K32" s="73">
        <f t="shared" si="4"/>
        <v>5.0137127657268188E-4</v>
      </c>
      <c r="L32" s="73">
        <f t="shared" si="11"/>
        <v>5.0272192335045125E-4</v>
      </c>
      <c r="M32" s="73">
        <f t="shared" si="12"/>
        <v>99024.631330612581</v>
      </c>
      <c r="N32" s="73">
        <f t="shared" si="5"/>
        <v>49.781853121588938</v>
      </c>
      <c r="O32" s="73">
        <f t="shared" si="6"/>
        <v>47209.268639611961</v>
      </c>
      <c r="P32" s="73">
        <f t="shared" si="7"/>
        <v>1377564.4850857463</v>
      </c>
      <c r="Q32" s="73">
        <f t="shared" si="10"/>
        <v>98999.740404051787</v>
      </c>
      <c r="R32" s="73">
        <f>SUM(Q32:$Q$102)</f>
        <v>5173038.0425566863</v>
      </c>
      <c r="S32" s="73">
        <f t="shared" si="8"/>
        <v>52.239912161707664</v>
      </c>
    </row>
    <row r="33" spans="1:19" ht="15" x14ac:dyDescent="0.25">
      <c r="A33" s="77">
        <v>31</v>
      </c>
      <c r="B33" s="70">
        <v>30567</v>
      </c>
      <c r="C33" s="70">
        <v>28261</v>
      </c>
      <c r="D33" s="70">
        <v>58828</v>
      </c>
      <c r="E33" s="145">
        <v>7.7055310102308041E-4</v>
      </c>
      <c r="F33" s="214">
        <v>2.5384685220304588E-4</v>
      </c>
      <c r="G33" s="75">
        <f t="shared" si="0"/>
        <v>7.1739658901102796</v>
      </c>
      <c r="H33" s="75">
        <f t="shared" si="1"/>
        <v>23.553496638972501</v>
      </c>
      <c r="I33" s="37">
        <f t="shared" si="2"/>
        <v>30.727462529082779</v>
      </c>
      <c r="J33" s="73">
        <f t="shared" si="3"/>
        <v>5.2232716612978132E-4</v>
      </c>
      <c r="K33" s="73">
        <f t="shared" si="4"/>
        <v>5.2219077704318551E-4</v>
      </c>
      <c r="L33" s="73">
        <f t="shared" si="11"/>
        <v>5.2270636330504984E-4</v>
      </c>
      <c r="M33" s="73">
        <f t="shared" si="12"/>
        <v>98974.849477490992</v>
      </c>
      <c r="N33" s="73">
        <f t="shared" si="5"/>
        <v>51.734783629042795</v>
      </c>
      <c r="O33" s="73">
        <f t="shared" si="6"/>
        <v>46034.668785640482</v>
      </c>
      <c r="P33" s="73">
        <f t="shared" si="7"/>
        <v>1330355.2164461343</v>
      </c>
      <c r="Q33" s="73">
        <f t="shared" si="10"/>
        <v>98948.982085676471</v>
      </c>
      <c r="R33" s="73">
        <f>SUM(Q33:$Q$102)</f>
        <v>5074038.3021526346</v>
      </c>
      <c r="S33" s="73">
        <f t="shared" si="8"/>
        <v>51.265936032634031</v>
      </c>
    </row>
    <row r="34" spans="1:19" ht="15" x14ac:dyDescent="0.25">
      <c r="A34" s="77">
        <v>32</v>
      </c>
      <c r="B34" s="70">
        <v>31031</v>
      </c>
      <c r="C34" s="70">
        <v>28516</v>
      </c>
      <c r="D34" s="70">
        <v>59547</v>
      </c>
      <c r="E34" s="145">
        <v>8.1333663678557046E-4</v>
      </c>
      <c r="F34" s="214">
        <v>2.6683290661596665E-4</v>
      </c>
      <c r="G34" s="75">
        <f t="shared" si="0"/>
        <v>7.6090071650609046</v>
      </c>
      <c r="H34" s="75">
        <f t="shared" si="1"/>
        <v>25.238649176093038</v>
      </c>
      <c r="I34" s="37">
        <f t="shared" si="2"/>
        <v>32.847656341153943</v>
      </c>
      <c r="J34" s="73">
        <f t="shared" si="3"/>
        <v>5.5162571315354168E-4</v>
      </c>
      <c r="K34" s="73">
        <f t="shared" si="4"/>
        <v>5.5147359566176668E-4</v>
      </c>
      <c r="L34" s="73">
        <f t="shared" si="11"/>
        <v>5.5183667927848924E-4</v>
      </c>
      <c r="M34" s="73">
        <f t="shared" si="12"/>
        <v>98923.114693861949</v>
      </c>
      <c r="N34" s="73">
        <f t="shared" si="5"/>
        <v>54.589403116551694</v>
      </c>
      <c r="O34" s="73">
        <f t="shared" si="6"/>
        <v>44888.396264715688</v>
      </c>
      <c r="P34" s="73">
        <f t="shared" si="7"/>
        <v>1284320.5476604938</v>
      </c>
      <c r="Q34" s="73">
        <f t="shared" si="10"/>
        <v>98895.819992303674</v>
      </c>
      <c r="R34" s="73">
        <f>SUM(Q34:$Q$102)</f>
        <v>4975089.3200669587</v>
      </c>
      <c r="S34" s="73">
        <f t="shared" si="8"/>
        <v>50.292485588058987</v>
      </c>
    </row>
    <row r="35" spans="1:19" ht="15" x14ac:dyDescent="0.25">
      <c r="A35" s="77">
        <v>33</v>
      </c>
      <c r="B35" s="70">
        <v>30926</v>
      </c>
      <c r="C35" s="70">
        <v>28309</v>
      </c>
      <c r="D35" s="70">
        <v>59235</v>
      </c>
      <c r="E35" s="145">
        <v>8.7362781682748865E-4</v>
      </c>
      <c r="F35" s="214">
        <v>2.824272950985699E-4</v>
      </c>
      <c r="G35" s="75">
        <f t="shared" si="0"/>
        <v>7.9952342969454149</v>
      </c>
      <c r="H35" s="75">
        <f t="shared" si="1"/>
        <v>27.017813863206914</v>
      </c>
      <c r="I35" s="37">
        <f t="shared" si="2"/>
        <v>35.01304816015233</v>
      </c>
      <c r="J35" s="73">
        <f t="shared" si="3"/>
        <v>5.9108716401033734E-4</v>
      </c>
      <c r="K35" s="73">
        <f t="shared" si="4"/>
        <v>5.9091250640708193E-4</v>
      </c>
      <c r="L35" s="73">
        <f t="shared" si="11"/>
        <v>5.9048126517334868E-4</v>
      </c>
      <c r="M35" s="73">
        <f t="shared" si="12"/>
        <v>98868.525290745398</v>
      </c>
      <c r="N35" s="73">
        <f t="shared" si="5"/>
        <v>58.380011899498641</v>
      </c>
      <c r="O35" s="73">
        <f t="shared" si="6"/>
        <v>43769.390440178373</v>
      </c>
      <c r="P35" s="73">
        <f t="shared" si="7"/>
        <v>1239432.1513957777</v>
      </c>
      <c r="Q35" s="73">
        <f t="shared" si="10"/>
        <v>98839.335284795641</v>
      </c>
      <c r="R35" s="73">
        <f>SUM(Q35:$Q$102)</f>
        <v>4876193.5000746548</v>
      </c>
      <c r="S35" s="73">
        <f t="shared" si="8"/>
        <v>49.319978079324017</v>
      </c>
    </row>
    <row r="36" spans="1:19" ht="15" x14ac:dyDescent="0.25">
      <c r="A36" s="77">
        <v>34</v>
      </c>
      <c r="B36" s="70">
        <v>29875</v>
      </c>
      <c r="C36" s="70">
        <v>27212</v>
      </c>
      <c r="D36" s="70">
        <v>57087</v>
      </c>
      <c r="E36" s="145">
        <v>9.4879774371931891E-4</v>
      </c>
      <c r="F36" s="214">
        <v>3.0403620513181484E-4</v>
      </c>
      <c r="G36" s="75">
        <f t="shared" si="0"/>
        <v>8.2734332140469462</v>
      </c>
      <c r="H36" s="75">
        <f t="shared" si="1"/>
        <v>28.345332593614653</v>
      </c>
      <c r="I36" s="37">
        <f t="shared" si="2"/>
        <v>36.618765807661603</v>
      </c>
      <c r="J36" s="73">
        <f t="shared" si="3"/>
        <v>6.4145542431134244E-4</v>
      </c>
      <c r="K36" s="73">
        <f t="shared" si="4"/>
        <v>6.4124973576296096E-4</v>
      </c>
      <c r="L36" s="73">
        <f t="shared" si="11"/>
        <v>6.4097965756733312E-4</v>
      </c>
      <c r="M36" s="73">
        <f t="shared" si="12"/>
        <v>98810.145278845899</v>
      </c>
      <c r="N36" s="73">
        <f t="shared" si="5"/>
        <v>63.335293085023295</v>
      </c>
      <c r="O36" s="73">
        <f t="shared" si="6"/>
        <v>42676.629692815019</v>
      </c>
      <c r="P36" s="73">
        <f t="shared" si="7"/>
        <v>1195662.7609555996</v>
      </c>
      <c r="Q36" s="73">
        <f t="shared" si="10"/>
        <v>98778.477632303388</v>
      </c>
      <c r="R36" s="73">
        <f>SUM(Q36:$Q$102)</f>
        <v>4777354.1647898592</v>
      </c>
      <c r="S36" s="73">
        <f t="shared" si="8"/>
        <v>48.348822393773318</v>
      </c>
    </row>
    <row r="37" spans="1:19" ht="15" x14ac:dyDescent="0.25">
      <c r="A37" s="77">
        <v>35</v>
      </c>
      <c r="B37" s="70">
        <v>29553</v>
      </c>
      <c r="C37" s="70">
        <v>26886</v>
      </c>
      <c r="D37" s="70">
        <v>56439</v>
      </c>
      <c r="E37" s="145">
        <v>1.0367470710073612E-3</v>
      </c>
      <c r="F37" s="214">
        <v>3.3553300102242872E-4</v>
      </c>
      <c r="G37" s="75">
        <f t="shared" si="0"/>
        <v>9.0211402654890183</v>
      </c>
      <c r="H37" s="75">
        <f t="shared" si="1"/>
        <v>30.638986189480544</v>
      </c>
      <c r="I37" s="37">
        <f t="shared" si="2"/>
        <v>39.660126454969564</v>
      </c>
      <c r="J37" s="73">
        <f t="shared" si="3"/>
        <v>7.0270781649160274E-4</v>
      </c>
      <c r="K37" s="73">
        <f t="shared" si="4"/>
        <v>7.0246097517634443E-4</v>
      </c>
      <c r="L37" s="73">
        <f t="shared" si="11"/>
        <v>7.0355477969889313E-4</v>
      </c>
      <c r="M37" s="73">
        <f t="shared" si="12"/>
        <v>98746.809985760876</v>
      </c>
      <c r="N37" s="73">
        <f t="shared" si="5"/>
        <v>69.473790145493695</v>
      </c>
      <c r="O37" s="73">
        <f t="shared" si="6"/>
        <v>41609.048625686235</v>
      </c>
      <c r="P37" s="73">
        <f t="shared" si="7"/>
        <v>1152986.1312627844</v>
      </c>
      <c r="Q37" s="73">
        <f t="shared" si="10"/>
        <v>98712.073090688122</v>
      </c>
      <c r="R37" s="73">
        <f>SUM(Q37:$Q$102)</f>
        <v>4678575.6871575555</v>
      </c>
      <c r="S37" s="73">
        <f t="shared" si="8"/>
        <v>47.379512187099493</v>
      </c>
    </row>
    <row r="38" spans="1:19" ht="15" x14ac:dyDescent="0.25">
      <c r="A38" s="77">
        <v>36</v>
      </c>
      <c r="B38" s="70">
        <v>30265</v>
      </c>
      <c r="C38" s="70">
        <v>26870</v>
      </c>
      <c r="D38" s="70">
        <v>57135</v>
      </c>
      <c r="E38" s="145">
        <v>1.1387812527726996E-3</v>
      </c>
      <c r="F38" s="214">
        <v>3.8061327909925935E-4</v>
      </c>
      <c r="G38" s="75">
        <f t="shared" si="0"/>
        <v>10.227078809397099</v>
      </c>
      <c r="H38" s="75">
        <f t="shared" si="1"/>
        <v>34.465214615165756</v>
      </c>
      <c r="I38" s="37">
        <f t="shared" si="2"/>
        <v>44.692293424562855</v>
      </c>
      <c r="J38" s="73">
        <f t="shared" si="3"/>
        <v>7.8222269054980056E-4</v>
      </c>
      <c r="K38" s="73">
        <f t="shared" si="4"/>
        <v>7.8191683413542101E-4</v>
      </c>
      <c r="L38" s="73">
        <f t="shared" si="11"/>
        <v>7.7939253316312255E-4</v>
      </c>
      <c r="M38" s="73">
        <f t="shared" si="12"/>
        <v>98677.336195615382</v>
      </c>
      <c r="N38" s="73">
        <f t="shared" si="5"/>
        <v>76.908379023298039</v>
      </c>
      <c r="O38" s="73">
        <f t="shared" si="6"/>
        <v>40565.633542094547</v>
      </c>
      <c r="P38" s="73">
        <f t="shared" si="7"/>
        <v>1111377.0826370986</v>
      </c>
      <c r="Q38" s="73">
        <f t="shared" si="10"/>
        <v>98638.882006103726</v>
      </c>
      <c r="R38" s="73">
        <f>SUM(Q38:$Q$102)</f>
        <v>4579863.6140668672</v>
      </c>
      <c r="S38" s="73">
        <f t="shared" si="8"/>
        <v>46.412517713164299</v>
      </c>
    </row>
    <row r="39" spans="1:19" ht="15" x14ac:dyDescent="0.25">
      <c r="A39" s="77">
        <v>37</v>
      </c>
      <c r="B39" s="70">
        <v>31915</v>
      </c>
      <c r="C39" s="70">
        <v>28716</v>
      </c>
      <c r="D39" s="70">
        <v>60631</v>
      </c>
      <c r="E39" s="145">
        <v>1.2598940392305239E-3</v>
      </c>
      <c r="F39" s="214">
        <v>4.4191489022044978E-4</v>
      </c>
      <c r="G39" s="75">
        <f t="shared" si="0"/>
        <v>12.690027987570435</v>
      </c>
      <c r="H39" s="75">
        <f t="shared" si="1"/>
        <v>40.209518262042167</v>
      </c>
      <c r="I39" s="37">
        <f t="shared" si="2"/>
        <v>52.899546249612598</v>
      </c>
      <c r="J39" s="73">
        <f t="shared" si="3"/>
        <v>8.7248348616405136E-4</v>
      </c>
      <c r="K39" s="73">
        <f t="shared" si="4"/>
        <v>8.7210298311624079E-4</v>
      </c>
      <c r="L39" s="73">
        <f t="shared" si="11"/>
        <v>8.73427248551101E-4</v>
      </c>
      <c r="M39" s="73">
        <f t="shared" si="12"/>
        <v>98600.427816592084</v>
      </c>
      <c r="N39" s="73">
        <f t="shared" si="5"/>
        <v>86.120300373804639</v>
      </c>
      <c r="O39" s="73">
        <f t="shared" si="6"/>
        <v>39545.382429472011</v>
      </c>
      <c r="P39" s="73">
        <f t="shared" si="7"/>
        <v>1070811.449095004</v>
      </c>
      <c r="Q39" s="73">
        <f t="shared" si="10"/>
        <v>98557.367666405189</v>
      </c>
      <c r="R39" s="73">
        <f>SUM(Q39:$Q$102)</f>
        <v>4481224.7320607621</v>
      </c>
      <c r="S39" s="73">
        <f t="shared" si="8"/>
        <v>45.448329498086416</v>
      </c>
    </row>
    <row r="40" spans="1:19" ht="15" x14ac:dyDescent="0.25">
      <c r="A40" s="77">
        <v>38</v>
      </c>
      <c r="B40" s="70">
        <v>32245</v>
      </c>
      <c r="C40" s="70">
        <v>29284</v>
      </c>
      <c r="D40" s="70">
        <v>61529</v>
      </c>
      <c r="E40" s="145">
        <v>1.4061170630258559E-3</v>
      </c>
      <c r="F40" s="214">
        <v>5.1987758005363064E-4</v>
      </c>
      <c r="G40" s="75">
        <f t="shared" si="0"/>
        <v>15.224095054290519</v>
      </c>
      <c r="H40" s="75">
        <f t="shared" si="1"/>
        <v>45.340244697268723</v>
      </c>
      <c r="I40" s="37">
        <f t="shared" si="2"/>
        <v>60.564339751559245</v>
      </c>
      <c r="J40" s="73">
        <f t="shared" si="3"/>
        <v>9.8432186044888166E-4</v>
      </c>
      <c r="K40" s="73">
        <f t="shared" si="4"/>
        <v>9.8383757459719057E-4</v>
      </c>
      <c r="L40" s="73">
        <f t="shared" si="11"/>
        <v>9.8814278722763357E-4</v>
      </c>
      <c r="M40" s="73">
        <f t="shared" si="12"/>
        <v>98514.307516218279</v>
      </c>
      <c r="N40" s="73">
        <f t="shared" si="5"/>
        <v>97.346202410873957</v>
      </c>
      <c r="O40" s="73">
        <f t="shared" si="6"/>
        <v>38547.163331613403</v>
      </c>
      <c r="P40" s="73">
        <f t="shared" si="7"/>
        <v>1031266.0666655322</v>
      </c>
      <c r="Q40" s="73">
        <f t="shared" si="10"/>
        <v>98465.634415012843</v>
      </c>
      <c r="R40" s="73">
        <f>SUM(Q40:$Q$102)</f>
        <v>4382667.3643943574</v>
      </c>
      <c r="S40" s="73">
        <f t="shared" si="8"/>
        <v>44.487622913786858</v>
      </c>
    </row>
    <row r="41" spans="1:19" ht="15" x14ac:dyDescent="0.25">
      <c r="A41" s="77">
        <v>39</v>
      </c>
      <c r="B41" s="70">
        <v>32952</v>
      </c>
      <c r="C41" s="70">
        <v>29343</v>
      </c>
      <c r="D41" s="70">
        <v>62295</v>
      </c>
      <c r="E41" s="145">
        <v>1.580352144847966E-3</v>
      </c>
      <c r="F41" s="214">
        <v>6.1179388161832469E-4</v>
      </c>
      <c r="G41" s="75">
        <f t="shared" si="0"/>
        <v>17.951867868326502</v>
      </c>
      <c r="H41" s="75">
        <f t="shared" si="1"/>
        <v>52.075763877030177</v>
      </c>
      <c r="I41" s="37">
        <f t="shared" si="2"/>
        <v>70.027631745356672</v>
      </c>
      <c r="J41" s="73">
        <f t="shared" si="3"/>
        <v>1.1241292518718465E-3</v>
      </c>
      <c r="K41" s="73">
        <f t="shared" si="4"/>
        <v>1.1234976552720877E-3</v>
      </c>
      <c r="L41" s="73">
        <f t="shared" si="11"/>
        <v>1.1242158650686066E-3</v>
      </c>
      <c r="M41" s="73">
        <f t="shared" si="12"/>
        <v>98416.961313807406</v>
      </c>
      <c r="N41" s="73">
        <f t="shared" si="5"/>
        <v>110.64190930082987</v>
      </c>
      <c r="O41" s="73">
        <f t="shared" si="6"/>
        <v>37569.827541657745</v>
      </c>
      <c r="P41" s="73">
        <f t="shared" si="7"/>
        <v>992718.90333391877</v>
      </c>
      <c r="Q41" s="73">
        <f t="shared" si="10"/>
        <v>98361.640359156998</v>
      </c>
      <c r="R41" s="73">
        <f>SUM(Q41:$Q$102)</f>
        <v>4284201.7299793437</v>
      </c>
      <c r="S41" s="73">
        <f t="shared" si="8"/>
        <v>43.531131959245847</v>
      </c>
    </row>
    <row r="42" spans="1:19" ht="15" x14ac:dyDescent="0.25">
      <c r="A42" s="77">
        <v>40</v>
      </c>
      <c r="B42" s="70">
        <v>33897</v>
      </c>
      <c r="C42" s="70">
        <v>30098</v>
      </c>
      <c r="D42" s="70">
        <v>63995</v>
      </c>
      <c r="E42" s="145">
        <v>1.7788950515072936E-3</v>
      </c>
      <c r="F42" s="214">
        <v>7.120549695408359E-4</v>
      </c>
      <c r="G42" s="75">
        <f t="shared" si="0"/>
        <v>21.431430473240081</v>
      </c>
      <c r="H42" s="75">
        <f t="shared" si="1"/>
        <v>60.299205560942731</v>
      </c>
      <c r="I42" s="37">
        <f t="shared" si="2"/>
        <v>81.730636034182808</v>
      </c>
      <c r="J42" s="73">
        <f t="shared" si="3"/>
        <v>1.2771409646719714E-3</v>
      </c>
      <c r="K42" s="73">
        <f t="shared" si="4"/>
        <v>1.2763257672278039E-3</v>
      </c>
      <c r="L42" s="73">
        <f t="shared" si="11"/>
        <v>1.2770036573100465E-3</v>
      </c>
      <c r="M42" s="73">
        <f t="shared" si="12"/>
        <v>98306.319404506576</v>
      </c>
      <c r="N42" s="73">
        <f t="shared" si="5"/>
        <v>125.53752941625135</v>
      </c>
      <c r="O42" s="73">
        <f t="shared" si="6"/>
        <v>36612.28384925612</v>
      </c>
      <c r="P42" s="73">
        <f t="shared" si="7"/>
        <v>955149.07579226105</v>
      </c>
      <c r="Q42" s="73">
        <f t="shared" si="10"/>
        <v>98243.550639798457</v>
      </c>
      <c r="R42" s="73">
        <f>SUM(Q42:$Q$102)</f>
        <v>4185840.0896201851</v>
      </c>
      <c r="S42" s="73">
        <f t="shared" si="8"/>
        <v>42.579562687078862</v>
      </c>
    </row>
    <row r="43" spans="1:19" ht="15" x14ac:dyDescent="0.25">
      <c r="A43" s="77">
        <v>41</v>
      </c>
      <c r="B43" s="70">
        <v>34557</v>
      </c>
      <c r="C43" s="70">
        <v>30361</v>
      </c>
      <c r="D43" s="70">
        <v>64918</v>
      </c>
      <c r="E43" s="145">
        <v>1.9910159690762204E-3</v>
      </c>
      <c r="F43" s="214">
        <v>8.1427355100979185E-4</v>
      </c>
      <c r="G43" s="75">
        <f t="shared" si="0"/>
        <v>24.722159282208292</v>
      </c>
      <c r="H43" s="75">
        <f t="shared" si="1"/>
        <v>68.803538843366951</v>
      </c>
      <c r="I43" s="37">
        <f t="shared" si="2"/>
        <v>93.525698125575246</v>
      </c>
      <c r="J43" s="73">
        <f t="shared" si="3"/>
        <v>1.4406743603557603E-3</v>
      </c>
      <c r="K43" s="73">
        <f t="shared" si="4"/>
        <v>1.4396370872334918E-3</v>
      </c>
      <c r="L43" s="73">
        <f t="shared" si="11"/>
        <v>1.4350829766228807E-3</v>
      </c>
      <c r="M43" s="73">
        <f t="shared" si="12"/>
        <v>98180.781875090324</v>
      </c>
      <c r="N43" s="73">
        <f t="shared" si="5"/>
        <v>140.89756870047131</v>
      </c>
      <c r="O43" s="73">
        <f t="shared" si="6"/>
        <v>35673.687637929899</v>
      </c>
      <c r="P43" s="73">
        <f t="shared" si="7"/>
        <v>918536.79194300517</v>
      </c>
      <c r="Q43" s="73">
        <f t="shared" si="10"/>
        <v>98110.333090740081</v>
      </c>
      <c r="R43" s="73">
        <f>SUM(Q43:$Q$102)</f>
        <v>4087596.5389803867</v>
      </c>
      <c r="S43" s="73">
        <f t="shared" si="8"/>
        <v>41.633367151025517</v>
      </c>
    </row>
    <row r="44" spans="1:19" ht="15" x14ac:dyDescent="0.25">
      <c r="A44" s="77">
        <v>42</v>
      </c>
      <c r="B44" s="70">
        <v>34924</v>
      </c>
      <c r="C44" s="70">
        <v>31167</v>
      </c>
      <c r="D44" s="70">
        <v>66091</v>
      </c>
      <c r="E44" s="145">
        <v>2.2031504598381776E-3</v>
      </c>
      <c r="F44" s="214">
        <v>9.1445350809811834E-4</v>
      </c>
      <c r="G44" s="75">
        <f t="shared" si="0"/>
        <v>28.500772486894054</v>
      </c>
      <c r="H44" s="75">
        <f t="shared" si="1"/>
        <v>76.942826659388516</v>
      </c>
      <c r="I44" s="37">
        <f t="shared" si="2"/>
        <v>105.44359914628257</v>
      </c>
      <c r="J44" s="73">
        <f t="shared" si="3"/>
        <v>1.5954305298192274E-3</v>
      </c>
      <c r="K44" s="73">
        <f t="shared" si="4"/>
        <v>1.5941585070960995E-3</v>
      </c>
      <c r="L44" s="73">
        <f t="shared" si="11"/>
        <v>1.5915415034276838E-3</v>
      </c>
      <c r="M44" s="73">
        <f t="shared" si="12"/>
        <v>98039.884306389853</v>
      </c>
      <c r="N44" s="73">
        <f t="shared" si="5"/>
        <v>156.03454486485862</v>
      </c>
      <c r="O44" s="73">
        <f t="shared" si="6"/>
        <v>34753.651644963262</v>
      </c>
      <c r="P44" s="73">
        <f t="shared" si="7"/>
        <v>882863.10430507537</v>
      </c>
      <c r="Q44" s="73">
        <f t="shared" si="10"/>
        <v>97961.867033957416</v>
      </c>
      <c r="R44" s="73">
        <f>SUM(Q44:$Q$102)</f>
        <v>3989486.2058896469</v>
      </c>
      <c r="S44" s="73">
        <f t="shared" si="8"/>
        <v>40.692481780393408</v>
      </c>
    </row>
    <row r="45" spans="1:19" ht="15" x14ac:dyDescent="0.25">
      <c r="A45" s="77">
        <v>43</v>
      </c>
      <c r="B45" s="70">
        <v>37051</v>
      </c>
      <c r="C45" s="70">
        <v>33540</v>
      </c>
      <c r="D45" s="70">
        <v>70591</v>
      </c>
      <c r="E45" s="145">
        <v>2.4064184755584269E-3</v>
      </c>
      <c r="F45" s="214">
        <v>1.013118168087868E-3</v>
      </c>
      <c r="G45" s="75">
        <f t="shared" si="0"/>
        <v>33.979983357667095</v>
      </c>
      <c r="H45" s="75">
        <f t="shared" si="1"/>
        <v>89.160210937915267</v>
      </c>
      <c r="I45" s="37">
        <f t="shared" si="2"/>
        <v>123.14019429558236</v>
      </c>
      <c r="J45" s="73">
        <f t="shared" si="3"/>
        <v>1.7444177628250395E-3</v>
      </c>
      <c r="K45" s="73">
        <f t="shared" si="4"/>
        <v>1.7428971504822588E-3</v>
      </c>
      <c r="L45" s="73">
        <f t="shared" si="11"/>
        <v>1.7436106218879182E-3</v>
      </c>
      <c r="M45" s="73">
        <f t="shared" si="12"/>
        <v>97883.849761524994</v>
      </c>
      <c r="N45" s="73">
        <f t="shared" si="5"/>
        <v>170.67132015546667</v>
      </c>
      <c r="O45" s="73">
        <f t="shared" si="6"/>
        <v>33852.038796072819</v>
      </c>
      <c r="P45" s="73">
        <f t="shared" si="7"/>
        <v>848109.45266011206</v>
      </c>
      <c r="Q45" s="73">
        <f t="shared" si="10"/>
        <v>97798.514101447261</v>
      </c>
      <c r="R45" s="73">
        <f>SUM(Q45:$Q$102)</f>
        <v>3891524.3388556894</v>
      </c>
      <c r="S45" s="73">
        <f t="shared" si="8"/>
        <v>39.756551753293657</v>
      </c>
    </row>
    <row r="46" spans="1:19" ht="15" x14ac:dyDescent="0.25">
      <c r="A46" s="77">
        <v>44</v>
      </c>
      <c r="B46" s="70">
        <v>40477</v>
      </c>
      <c r="C46" s="70">
        <v>36304</v>
      </c>
      <c r="D46" s="70">
        <v>76781</v>
      </c>
      <c r="E46" s="145">
        <v>2.6029114559092026E-3</v>
      </c>
      <c r="F46" s="214">
        <v>1.114956440539017E-3</v>
      </c>
      <c r="G46" s="75">
        <f t="shared" si="0"/>
        <v>40.477378617328476</v>
      </c>
      <c r="H46" s="75">
        <f t="shared" si="1"/>
        <v>105.35804700083679</v>
      </c>
      <c r="I46" s="37">
        <f t="shared" si="2"/>
        <v>145.83542561816526</v>
      </c>
      <c r="J46" s="73">
        <f t="shared" si="3"/>
        <v>1.8993686669640309E-3</v>
      </c>
      <c r="K46" s="73">
        <f t="shared" si="4"/>
        <v>1.8975660077830137E-3</v>
      </c>
      <c r="L46" s="73">
        <f t="shared" si="11"/>
        <v>1.8934281871219145E-3</v>
      </c>
      <c r="M46" s="73">
        <f t="shared" si="12"/>
        <v>97713.178441369528</v>
      </c>
      <c r="N46" s="73">
        <f t="shared" si="5"/>
        <v>185.0128863141581</v>
      </c>
      <c r="O46" s="73">
        <f t="shared" si="6"/>
        <v>32968.794167468717</v>
      </c>
      <c r="P46" s="73">
        <f t="shared" si="7"/>
        <v>814257.413864039</v>
      </c>
      <c r="Q46" s="73">
        <f t="shared" si="10"/>
        <v>97620.671998212449</v>
      </c>
      <c r="R46" s="73">
        <f>SUM(Q46:$Q$102)</f>
        <v>3793725.8247542423</v>
      </c>
      <c r="S46" s="73">
        <f t="shared" si="8"/>
        <v>38.825119449272414</v>
      </c>
    </row>
    <row r="47" spans="1:19" ht="15" x14ac:dyDescent="0.25">
      <c r="A47" s="77">
        <v>45</v>
      </c>
      <c r="B47" s="70">
        <v>40748</v>
      </c>
      <c r="C47" s="70">
        <v>36913</v>
      </c>
      <c r="D47" s="70">
        <v>77661</v>
      </c>
      <c r="E47" s="145">
        <v>2.8064073312524655E-3</v>
      </c>
      <c r="F47" s="214">
        <v>1.226415951240605E-3</v>
      </c>
      <c r="G47" s="75">
        <f t="shared" si="0"/>
        <v>45.270692008144451</v>
      </c>
      <c r="H47" s="75">
        <f t="shared" si="1"/>
        <v>114.35548593387546</v>
      </c>
      <c r="I47" s="37">
        <f t="shared" si="2"/>
        <v>159.62617794201992</v>
      </c>
      <c r="J47" s="73">
        <f t="shared" si="3"/>
        <v>2.0554226438240547E-3</v>
      </c>
      <c r="K47" s="73">
        <f t="shared" si="4"/>
        <v>2.0533117092370601E-3</v>
      </c>
      <c r="L47" s="73">
        <f t="shared" si="11"/>
        <v>2.0544940133012508E-3</v>
      </c>
      <c r="M47" s="73">
        <f t="shared" si="12"/>
        <v>97528.16555505537</v>
      </c>
      <c r="N47" s="73">
        <f t="shared" si="5"/>
        <v>200.37103226111503</v>
      </c>
      <c r="O47" s="73">
        <f t="shared" si="6"/>
        <v>32103.775730045472</v>
      </c>
      <c r="P47" s="73">
        <f t="shared" si="7"/>
        <v>781288.61969657044</v>
      </c>
      <c r="Q47" s="73">
        <f t="shared" si="10"/>
        <v>97427.980038924812</v>
      </c>
      <c r="R47" s="73">
        <f>SUM(Q47:$Q$102)</f>
        <v>3696105.1527560293</v>
      </c>
      <c r="S47" s="73">
        <f t="shared" si="8"/>
        <v>37.897822969607184</v>
      </c>
    </row>
    <row r="48" spans="1:19" ht="15" x14ac:dyDescent="0.25">
      <c r="A48" s="77">
        <v>46</v>
      </c>
      <c r="B48" s="70">
        <v>42195</v>
      </c>
      <c r="C48" s="70">
        <v>38554</v>
      </c>
      <c r="D48" s="70">
        <v>80749</v>
      </c>
      <c r="E48" s="145">
        <v>3.0372787004662848E-3</v>
      </c>
      <c r="F48" s="214">
        <v>1.3527466500697818E-3</v>
      </c>
      <c r="G48" s="75">
        <f t="shared" si="0"/>
        <v>52.15379434679037</v>
      </c>
      <c r="H48" s="75">
        <f t="shared" si="1"/>
        <v>128.1579747661749</v>
      </c>
      <c r="I48" s="37">
        <f t="shared" si="2"/>
        <v>180.31176911296527</v>
      </c>
      <c r="J48" s="73">
        <f t="shared" si="3"/>
        <v>2.2329907381263576E-3</v>
      </c>
      <c r="K48" s="73">
        <f t="shared" si="4"/>
        <v>2.2304994689801294E-3</v>
      </c>
      <c r="L48" s="73">
        <f t="shared" si="11"/>
        <v>2.2354343888225181E-3</v>
      </c>
      <c r="M48" s="73">
        <f t="shared" si="12"/>
        <v>97327.794522794255</v>
      </c>
      <c r="N48" s="73">
        <f t="shared" si="5"/>
        <v>217.56989886451629</v>
      </c>
      <c r="O48" s="73">
        <f t="shared" si="6"/>
        <v>31256.408502442671</v>
      </c>
      <c r="P48" s="73">
        <f t="shared" si="7"/>
        <v>749184.84396652493</v>
      </c>
      <c r="Q48" s="73">
        <f t="shared" si="10"/>
        <v>97219.009573361996</v>
      </c>
      <c r="R48" s="73">
        <f>SUM(Q48:$Q$102)</f>
        <v>3598677.1727171047</v>
      </c>
      <c r="S48" s="73">
        <f t="shared" si="8"/>
        <v>36.974814752165081</v>
      </c>
    </row>
    <row r="49" spans="1:31" ht="15" x14ac:dyDescent="0.25">
      <c r="A49" s="77">
        <v>47</v>
      </c>
      <c r="B49" s="70">
        <v>42892</v>
      </c>
      <c r="C49" s="70">
        <v>38920</v>
      </c>
      <c r="D49" s="70">
        <v>81812</v>
      </c>
      <c r="E49" s="145">
        <v>3.3148337728422777E-3</v>
      </c>
      <c r="F49" s="214">
        <v>1.4957679634522729E-3</v>
      </c>
      <c r="G49" s="75">
        <f t="shared" si="0"/>
        <v>58.215289137562458</v>
      </c>
      <c r="H49" s="75">
        <f t="shared" si="1"/>
        <v>142.17985018475096</v>
      </c>
      <c r="I49" s="37">
        <f t="shared" si="2"/>
        <v>200.39513932231341</v>
      </c>
      <c r="J49" s="73">
        <f t="shared" si="3"/>
        <v>2.4494589952856966E-3</v>
      </c>
      <c r="K49" s="73">
        <f t="shared" si="4"/>
        <v>2.4464615184992544E-3</v>
      </c>
      <c r="L49" s="73">
        <f t="shared" si="11"/>
        <v>2.4464882177378522E-3</v>
      </c>
      <c r="M49" s="73">
        <f t="shared" si="12"/>
        <v>97110.224623929738</v>
      </c>
      <c r="N49" s="73">
        <f t="shared" si="5"/>
        <v>237.57902036432642</v>
      </c>
      <c r="O49" s="73">
        <f t="shared" si="6"/>
        <v>30425.889611712413</v>
      </c>
      <c r="P49" s="73">
        <f t="shared" si="7"/>
        <v>717928.43546408217</v>
      </c>
      <c r="Q49" s="73">
        <f t="shared" si="10"/>
        <v>96991.435113747575</v>
      </c>
      <c r="R49" s="73">
        <f>SUM(Q49:$Q$102)</f>
        <v>3501458.1631437433</v>
      </c>
      <c r="S49" s="73">
        <f t="shared" si="8"/>
        <v>36.056534486492374</v>
      </c>
    </row>
    <row r="50" spans="1:31" ht="15" x14ac:dyDescent="0.25">
      <c r="A50" s="77">
        <v>48</v>
      </c>
      <c r="B50" s="70">
        <v>42416</v>
      </c>
      <c r="C50" s="70">
        <v>39118</v>
      </c>
      <c r="D50" s="70">
        <v>81534</v>
      </c>
      <c r="E50" s="145">
        <v>3.6503414953508073E-3</v>
      </c>
      <c r="F50" s="214">
        <v>1.6530705709786237E-3</v>
      </c>
      <c r="G50" s="75">
        <f t="shared" si="0"/>
        <v>64.664814595541799</v>
      </c>
      <c r="H50" s="75">
        <f t="shared" si="1"/>
        <v>154.83288486679984</v>
      </c>
      <c r="I50" s="37">
        <f t="shared" si="2"/>
        <v>219.49769946234164</v>
      </c>
      <c r="J50" s="73">
        <f t="shared" si="3"/>
        <v>2.6921002215314059E-3</v>
      </c>
      <c r="K50" s="73">
        <f t="shared" si="4"/>
        <v>2.6884797693321749E-3</v>
      </c>
      <c r="L50" s="73">
        <f t="shared" si="11"/>
        <v>2.6922749291512396E-3</v>
      </c>
      <c r="M50" s="73">
        <f t="shared" si="12"/>
        <v>96872.645603565412</v>
      </c>
      <c r="N50" s="73">
        <f t="shared" si="5"/>
        <v>260.80779507903208</v>
      </c>
      <c r="O50" s="73">
        <f t="shared" si="6"/>
        <v>29611.17368903723</v>
      </c>
      <c r="P50" s="73">
        <f t="shared" si="7"/>
        <v>687502.54585236975</v>
      </c>
      <c r="Q50" s="73">
        <f t="shared" si="10"/>
        <v>96742.241706025903</v>
      </c>
      <c r="R50" s="73">
        <f>SUM(Q50:$Q$102)</f>
        <v>3404466.7280299952</v>
      </c>
      <c r="S50" s="73">
        <f t="shared" si="8"/>
        <v>35.143736467796984</v>
      </c>
    </row>
    <row r="51" spans="1:31" ht="15" x14ac:dyDescent="0.25">
      <c r="A51" s="77">
        <v>49</v>
      </c>
      <c r="B51" s="70">
        <v>43462</v>
      </c>
      <c r="C51" s="70">
        <v>40166</v>
      </c>
      <c r="D51" s="70">
        <v>83628</v>
      </c>
      <c r="E51" s="145">
        <v>4.0425517885708572E-3</v>
      </c>
      <c r="F51" s="214">
        <v>1.8190084874343659E-3</v>
      </c>
      <c r="G51" s="75">
        <f t="shared" si="0"/>
        <v>73.062294906288741</v>
      </c>
      <c r="H51" s="75">
        <f t="shared" si="1"/>
        <v>175.69738583486659</v>
      </c>
      <c r="I51" s="37">
        <f t="shared" si="2"/>
        <v>248.75968074115534</v>
      </c>
      <c r="J51" s="73">
        <f t="shared" si="3"/>
        <v>2.9745979903998102E-3</v>
      </c>
      <c r="K51" s="73">
        <f t="shared" si="4"/>
        <v>2.9701782571934787E-3</v>
      </c>
      <c r="L51" s="73">
        <f t="shared" si="11"/>
        <v>2.970583711138796E-3</v>
      </c>
      <c r="M51" s="73">
        <f t="shared" si="12"/>
        <v>96611.83780848638</v>
      </c>
      <c r="N51" s="73">
        <f t="shared" si="5"/>
        <v>286.99355169707269</v>
      </c>
      <c r="O51" s="73">
        <f t="shared" si="6"/>
        <v>28811.172944869748</v>
      </c>
      <c r="P51" s="73">
        <f t="shared" si="7"/>
        <v>657891.37216333253</v>
      </c>
      <c r="Q51" s="73">
        <f t="shared" si="10"/>
        <v>96468.341032637836</v>
      </c>
      <c r="R51" s="73">
        <f>SUM(Q51:$Q$102)</f>
        <v>3307724.4863239694</v>
      </c>
      <c r="S51" s="73">
        <f t="shared" si="8"/>
        <v>34.23725871855239</v>
      </c>
    </row>
    <row r="52" spans="1:31" ht="15" x14ac:dyDescent="0.25">
      <c r="A52" s="77">
        <v>50</v>
      </c>
      <c r="B52" s="70">
        <v>43456</v>
      </c>
      <c r="C52" s="70">
        <v>40604</v>
      </c>
      <c r="D52" s="70">
        <v>84060</v>
      </c>
      <c r="E52" s="145">
        <v>4.4771056514001945E-3</v>
      </c>
      <c r="F52" s="214">
        <v>1.9873223204833514E-3</v>
      </c>
      <c r="G52" s="75">
        <f t="shared" si="0"/>
        <v>80.693235500905999</v>
      </c>
      <c r="H52" s="75">
        <f t="shared" si="1"/>
        <v>194.55710318724687</v>
      </c>
      <c r="I52" s="37">
        <f t="shared" si="2"/>
        <v>275.25033868815285</v>
      </c>
      <c r="J52" s="73">
        <f t="shared" si="3"/>
        <v>3.2744508528212333E-3</v>
      </c>
      <c r="K52" s="73">
        <f t="shared" si="4"/>
        <v>3.26909568529965E-3</v>
      </c>
      <c r="L52" s="73">
        <f t="shared" si="11"/>
        <v>3.2708281105282141E-3</v>
      </c>
      <c r="M52" s="73">
        <f t="shared" si="12"/>
        <v>96324.844256789307</v>
      </c>
      <c r="N52" s="73">
        <f t="shared" si="5"/>
        <v>315.06200833736511</v>
      </c>
      <c r="O52" s="73">
        <f t="shared" si="6"/>
        <v>28024.962872020409</v>
      </c>
      <c r="P52" s="73">
        <f t="shared" si="7"/>
        <v>629080.1992184628</v>
      </c>
      <c r="Q52" s="73">
        <f t="shared" si="10"/>
        <v>96167.313252620632</v>
      </c>
      <c r="R52" s="73">
        <f>SUM(Q52:$Q$102)</f>
        <v>3211256.1452913317</v>
      </c>
      <c r="S52" s="73">
        <f t="shared" si="8"/>
        <v>33.337776666739757</v>
      </c>
    </row>
    <row r="53" spans="1:31" ht="15" x14ac:dyDescent="0.25">
      <c r="A53" s="77">
        <v>51</v>
      </c>
      <c r="B53" s="70">
        <v>44533</v>
      </c>
      <c r="C53" s="70">
        <v>41409</v>
      </c>
      <c r="D53" s="70">
        <v>85942</v>
      </c>
      <c r="E53" s="145">
        <v>4.9311824719616365E-3</v>
      </c>
      <c r="F53" s="214">
        <v>2.1543613107271441E-3</v>
      </c>
      <c r="G53" s="75">
        <f t="shared" si="0"/>
        <v>89.209947515900311</v>
      </c>
      <c r="H53" s="75">
        <f t="shared" si="1"/>
        <v>219.60034902386755</v>
      </c>
      <c r="I53" s="37">
        <f t="shared" si="2"/>
        <v>308.81029653976788</v>
      </c>
      <c r="J53" s="73">
        <f t="shared" si="3"/>
        <v>3.593240750038024E-3</v>
      </c>
      <c r="K53" s="73">
        <f t="shared" si="4"/>
        <v>3.5867927858354021E-3</v>
      </c>
      <c r="L53" s="73">
        <f t="shared" si="11"/>
        <v>3.5811708972812556E-3</v>
      </c>
      <c r="M53" s="73">
        <f t="shared" si="12"/>
        <v>96009.782248451942</v>
      </c>
      <c r="N53" s="73">
        <f t="shared" si="5"/>
        <v>343.82743804247002</v>
      </c>
      <c r="O53" s="73">
        <f t="shared" si="6"/>
        <v>27251.99808357278</v>
      </c>
      <c r="P53" s="73">
        <f t="shared" si="7"/>
        <v>601055.23634644225</v>
      </c>
      <c r="Q53" s="73">
        <f t="shared" si="10"/>
        <v>95837.868529430707</v>
      </c>
      <c r="R53" s="73">
        <f>SUM(Q53:$Q$102)</f>
        <v>3115088.8320387108</v>
      </c>
      <c r="S53" s="73">
        <f t="shared" si="8"/>
        <v>32.445535851519324</v>
      </c>
    </row>
    <row r="54" spans="1:31" ht="15" x14ac:dyDescent="0.25">
      <c r="A54" s="77">
        <v>52</v>
      </c>
      <c r="B54" s="70">
        <v>45766</v>
      </c>
      <c r="C54" s="70">
        <v>42753</v>
      </c>
      <c r="D54" s="70">
        <v>88519</v>
      </c>
      <c r="E54" s="145">
        <v>5.3829245340619144E-3</v>
      </c>
      <c r="F54" s="214">
        <v>2.321293655163593E-3</v>
      </c>
      <c r="G54" s="75">
        <f t="shared" si="0"/>
        <v>99.242267639209089</v>
      </c>
      <c r="H54" s="75">
        <f t="shared" si="1"/>
        <v>246.35492422587757</v>
      </c>
      <c r="I54" s="37">
        <f t="shared" si="2"/>
        <v>345.59719186508664</v>
      </c>
      <c r="J54" s="73">
        <f t="shared" si="3"/>
        <v>3.9042148224119866E-3</v>
      </c>
      <c r="K54" s="73">
        <f t="shared" si="4"/>
        <v>3.8966032846371457E-3</v>
      </c>
      <c r="L54" s="73">
        <f t="shared" si="11"/>
        <v>3.890875433969228E-3</v>
      </c>
      <c r="M54" s="73">
        <f t="shared" si="12"/>
        <v>95665.954810409472</v>
      </c>
      <c r="N54" s="73">
        <f t="shared" si="5"/>
        <v>372.22431343903008</v>
      </c>
      <c r="O54" s="73">
        <f t="shared" si="6"/>
        <v>26492.101484042068</v>
      </c>
      <c r="P54" s="73">
        <f t="shared" si="7"/>
        <v>573803.23826286953</v>
      </c>
      <c r="Q54" s="73">
        <f t="shared" si="10"/>
        <v>95479.842653689964</v>
      </c>
      <c r="R54" s="73">
        <f>SUM(Q54:$Q$102)</f>
        <v>3019250.9635092802</v>
      </c>
      <c r="S54" s="73">
        <f t="shared" si="8"/>
        <v>31.560349441897316</v>
      </c>
    </row>
    <row r="55" spans="1:31" ht="15" x14ac:dyDescent="0.25">
      <c r="A55" s="77">
        <v>53</v>
      </c>
      <c r="B55" s="70">
        <v>45425</v>
      </c>
      <c r="C55" s="70">
        <v>42719</v>
      </c>
      <c r="D55" s="70">
        <v>88144</v>
      </c>
      <c r="E55" s="145">
        <v>5.8218018104356896E-3</v>
      </c>
      <c r="F55" s="214">
        <v>2.4941637139525639E-3</v>
      </c>
      <c r="G55" s="75">
        <f t="shared" si="0"/>
        <v>106.54817969633957</v>
      </c>
      <c r="H55" s="75">
        <f t="shared" si="1"/>
        <v>264.4553472390412</v>
      </c>
      <c r="I55" s="37">
        <f t="shared" si="2"/>
        <v>371.00352693538076</v>
      </c>
      <c r="J55" s="73">
        <f t="shared" si="3"/>
        <v>4.2090616143512973E-3</v>
      </c>
      <c r="K55" s="73">
        <f t="shared" si="4"/>
        <v>4.2002159295438934E-3</v>
      </c>
      <c r="L55" s="73">
        <f t="shared" si="11"/>
        <v>4.2025018872259125E-3</v>
      </c>
      <c r="M55" s="73">
        <f t="shared" si="12"/>
        <v>95293.730496970442</v>
      </c>
      <c r="N55" s="73">
        <f t="shared" si="5"/>
        <v>400.47208225431677</v>
      </c>
      <c r="O55" s="73">
        <f t="shared" si="6"/>
        <v>25745.389285057165</v>
      </c>
      <c r="P55" s="73">
        <f t="shared" si="7"/>
        <v>547311.13677882741</v>
      </c>
      <c r="Q55" s="73">
        <f t="shared" si="10"/>
        <v>95093.494455843291</v>
      </c>
      <c r="R55" s="73">
        <f>SUM(Q55:$Q$102)</f>
        <v>2923771.1208555899</v>
      </c>
      <c r="S55" s="73">
        <f t="shared" si="8"/>
        <v>30.681673449110502</v>
      </c>
    </row>
    <row r="56" spans="1:31" ht="15" x14ac:dyDescent="0.25">
      <c r="A56" s="77">
        <v>54</v>
      </c>
      <c r="B56" s="70">
        <v>45379</v>
      </c>
      <c r="C56" s="70">
        <v>42537</v>
      </c>
      <c r="D56" s="70">
        <v>87916</v>
      </c>
      <c r="E56" s="145">
        <v>6.25444889982765E-3</v>
      </c>
      <c r="F56" s="214">
        <v>2.6818941219096345E-3</v>
      </c>
      <c r="G56" s="75">
        <f t="shared" si="0"/>
        <v>114.07973026367013</v>
      </c>
      <c r="H56" s="75">
        <f t="shared" si="1"/>
        <v>283.82063662527895</v>
      </c>
      <c r="I56" s="37">
        <f t="shared" si="2"/>
        <v>397.90036688894907</v>
      </c>
      <c r="J56" s="73">
        <f t="shared" si="3"/>
        <v>4.5259152701322743E-3</v>
      </c>
      <c r="K56" s="73">
        <f t="shared" si="4"/>
        <v>4.5156887495549913E-3</v>
      </c>
      <c r="L56" s="73">
        <f t="shared" si="11"/>
        <v>4.5129755412762606E-3</v>
      </c>
      <c r="M56" s="73">
        <f t="shared" si="12"/>
        <v>94893.258414716125</v>
      </c>
      <c r="N56" s="73">
        <f t="shared" si="5"/>
        <v>428.25095425762993</v>
      </c>
      <c r="O56" s="73">
        <f t="shared" si="6"/>
        <v>25011.896817560337</v>
      </c>
      <c r="P56" s="73">
        <f t="shared" si="7"/>
        <v>521565.74749377038</v>
      </c>
      <c r="Q56" s="73">
        <f t="shared" si="10"/>
        <v>94679.132937587303</v>
      </c>
      <c r="R56" s="73">
        <f>SUM(Q56:$Q$102)</f>
        <v>2828677.6263997471</v>
      </c>
      <c r="S56" s="73">
        <f t="shared" si="8"/>
        <v>29.809047277494198</v>
      </c>
    </row>
    <row r="57" spans="1:31" ht="15" x14ac:dyDescent="0.25">
      <c r="A57" s="77">
        <v>55</v>
      </c>
      <c r="B57" s="70">
        <v>45399</v>
      </c>
      <c r="C57" s="70">
        <v>42376</v>
      </c>
      <c r="D57" s="70">
        <v>87775</v>
      </c>
      <c r="E57" s="145">
        <v>6.703008743743479E-3</v>
      </c>
      <c r="F57" s="214">
        <v>2.8932889971954451E-3</v>
      </c>
      <c r="G57" s="75">
        <f t="shared" si="0"/>
        <v>122.60601454515418</v>
      </c>
      <c r="H57" s="75">
        <f t="shared" si="1"/>
        <v>304.30989395721019</v>
      </c>
      <c r="I57" s="37">
        <f t="shared" si="2"/>
        <v>426.91590850236435</v>
      </c>
      <c r="J57" s="73">
        <f t="shared" si="3"/>
        <v>4.8637528738520574E-3</v>
      </c>
      <c r="K57" s="73">
        <f t="shared" si="4"/>
        <v>4.8519439807794829E-3</v>
      </c>
      <c r="L57" s="73">
        <f t="shared" si="11"/>
        <v>4.8478638007180682E-3</v>
      </c>
      <c r="M57" s="73">
        <f t="shared" si="12"/>
        <v>94465.007460458495</v>
      </c>
      <c r="N57" s="73">
        <f t="shared" si="5"/>
        <v>457.95349010212522</v>
      </c>
      <c r="O57" s="73">
        <f t="shared" si="6"/>
        <v>24291.725599006604</v>
      </c>
      <c r="P57" s="73">
        <f t="shared" si="7"/>
        <v>496553.85067620996</v>
      </c>
      <c r="Q57" s="73">
        <f t="shared" si="10"/>
        <v>94236.030715407425</v>
      </c>
      <c r="R57" s="73">
        <f>SUM(Q57:$Q$102)</f>
        <v>2733998.4934621598</v>
      </c>
      <c r="S57" s="73">
        <f t="shared" si="8"/>
        <v>28.941917933014157</v>
      </c>
    </row>
    <row r="58" spans="1:31" ht="15" x14ac:dyDescent="0.25">
      <c r="A58" s="77">
        <v>56</v>
      </c>
      <c r="B58" s="70">
        <v>44631</v>
      </c>
      <c r="C58" s="70">
        <v>42568</v>
      </c>
      <c r="D58" s="70">
        <v>87199</v>
      </c>
      <c r="E58" s="145">
        <v>7.1975333478170945E-3</v>
      </c>
      <c r="F58" s="214">
        <v>3.1342155323035767E-3</v>
      </c>
      <c r="G58" s="75">
        <f t="shared" si="0"/>
        <v>133.41728677909865</v>
      </c>
      <c r="H58" s="75">
        <f t="shared" si="1"/>
        <v>321.23311084642472</v>
      </c>
      <c r="I58" s="37">
        <f t="shared" si="2"/>
        <v>454.6503976255234</v>
      </c>
      <c r="J58" s="73">
        <f t="shared" si="3"/>
        <v>5.2139404996103559E-3</v>
      </c>
      <c r="K58" s="73">
        <f t="shared" si="4"/>
        <v>5.2003715047306276E-3</v>
      </c>
      <c r="L58" s="73">
        <f t="shared" si="11"/>
        <v>5.2130725843870587E-3</v>
      </c>
      <c r="M58" s="73">
        <f t="shared" si="12"/>
        <v>94007.05397035637</v>
      </c>
      <c r="N58" s="73">
        <f t="shared" si="5"/>
        <v>490.06559579186433</v>
      </c>
      <c r="O58" s="73">
        <f t="shared" si="6"/>
        <v>23584.353777383607</v>
      </c>
      <c r="P58" s="73">
        <f t="shared" si="7"/>
        <v>472262.12507720344</v>
      </c>
      <c r="Q58" s="73">
        <f t="shared" si="10"/>
        <v>93762.021172460431</v>
      </c>
      <c r="R58" s="73">
        <f>SUM(Q58:$Q$102)</f>
        <v>2639762.462746752</v>
      </c>
      <c r="S58" s="73">
        <f t="shared" si="8"/>
        <v>28.08047216945187</v>
      </c>
    </row>
    <row r="59" spans="1:31" ht="15" x14ac:dyDescent="0.25">
      <c r="A59" s="77">
        <v>57</v>
      </c>
      <c r="B59" s="70">
        <v>45174</v>
      </c>
      <c r="C59" s="70">
        <v>42613</v>
      </c>
      <c r="D59" s="70">
        <v>87787</v>
      </c>
      <c r="E59" s="145">
        <v>7.7664949165118105E-3</v>
      </c>
      <c r="F59" s="214">
        <v>3.4057832922372547E-3</v>
      </c>
      <c r="G59" s="75">
        <f t="shared" si="0"/>
        <v>145.13064343210613</v>
      </c>
      <c r="H59" s="75">
        <f t="shared" si="1"/>
        <v>350.84364135850456</v>
      </c>
      <c r="I59" s="37">
        <f t="shared" si="2"/>
        <v>495.97428479061068</v>
      </c>
      <c r="J59" s="73">
        <f t="shared" si="3"/>
        <v>5.6497463723627723E-3</v>
      </c>
      <c r="K59" s="73">
        <f t="shared" si="4"/>
        <v>5.6338165692281228E-3</v>
      </c>
      <c r="L59" s="73">
        <f t="shared" si="11"/>
        <v>5.6232436254330682E-3</v>
      </c>
      <c r="M59" s="73">
        <f t="shared" si="12"/>
        <v>93516.988374564506</v>
      </c>
      <c r="N59" s="73">
        <f t="shared" si="5"/>
        <v>525.86880874696362</v>
      </c>
      <c r="O59" s="73">
        <f t="shared" si="6"/>
        <v>22889.177394425606</v>
      </c>
      <c r="P59" s="73">
        <f t="shared" si="7"/>
        <v>448677.77129981987</v>
      </c>
      <c r="Q59" s="73">
        <f t="shared" si="10"/>
        <v>93254.053970191017</v>
      </c>
      <c r="R59" s="73">
        <f>SUM(Q59:$Q$102)</f>
        <v>2546000.4415742918</v>
      </c>
      <c r="S59" s="73">
        <f t="shared" si="8"/>
        <v>27.225004630995723</v>
      </c>
    </row>
    <row r="60" spans="1:31" x14ac:dyDescent="0.3">
      <c r="A60" s="77">
        <v>58</v>
      </c>
      <c r="B60" s="70">
        <v>46229</v>
      </c>
      <c r="C60" s="70">
        <v>44918</v>
      </c>
      <c r="D60" s="70">
        <v>91147</v>
      </c>
      <c r="E60" s="145">
        <v>8.4288764980754976E-3</v>
      </c>
      <c r="F60" s="214">
        <v>3.7040244492735513E-3</v>
      </c>
      <c r="G60" s="75">
        <f t="shared" si="0"/>
        <v>166.37737021246937</v>
      </c>
      <c r="H60" s="75">
        <f t="shared" si="1"/>
        <v>389.65853162953221</v>
      </c>
      <c r="I60" s="37">
        <f t="shared" si="2"/>
        <v>556.03590184200152</v>
      </c>
      <c r="J60" s="73">
        <f t="shared" si="3"/>
        <v>6.1004300947041755E-3</v>
      </c>
      <c r="K60" s="73">
        <f t="shared" si="4"/>
        <v>6.0818602515662068E-3</v>
      </c>
      <c r="L60" s="73">
        <f t="shared" si="11"/>
        <v>6.0933623952260547E-3</v>
      </c>
      <c r="M60" s="73">
        <f t="shared" si="12"/>
        <v>92991.119565817542</v>
      </c>
      <c r="N60" s="73">
        <f t="shared" si="5"/>
        <v>566.62859105232928</v>
      </c>
      <c r="O60" s="73">
        <f t="shared" si="6"/>
        <v>22205.332657122923</v>
      </c>
      <c r="P60" s="73">
        <f t="shared" si="7"/>
        <v>425788.59390539426</v>
      </c>
      <c r="Q60" s="73">
        <f t="shared" si="10"/>
        <v>92707.80527029137</v>
      </c>
      <c r="R60" s="73">
        <f>SUM(Q60:$Q$102)</f>
        <v>2452746.3876041006</v>
      </c>
      <c r="S60" s="73">
        <f t="shared" si="8"/>
        <v>26.376135689689036</v>
      </c>
      <c r="T60" s="73"/>
      <c r="U60" s="73"/>
      <c r="V60" s="73"/>
      <c r="W60" s="73"/>
      <c r="X60" s="73"/>
      <c r="Y60" s="73" t="s">
        <v>22</v>
      </c>
      <c r="Z60" s="73"/>
      <c r="AA60" s="73"/>
      <c r="AB60" s="73"/>
      <c r="AC60" s="73"/>
      <c r="AD60" s="73"/>
      <c r="AE60" s="85"/>
    </row>
    <row r="61" spans="1:31" ht="15" x14ac:dyDescent="0.25">
      <c r="A61" s="77">
        <v>59</v>
      </c>
      <c r="B61" s="70">
        <v>45388</v>
      </c>
      <c r="C61" s="70">
        <v>44212</v>
      </c>
      <c r="D61" s="70">
        <v>89600</v>
      </c>
      <c r="E61" s="145">
        <v>9.1896636064727928E-3</v>
      </c>
      <c r="F61" s="214">
        <v>4.0213413643592887E-3</v>
      </c>
      <c r="G61" s="75">
        <f t="shared" si="0"/>
        <v>177.79154440105287</v>
      </c>
      <c r="H61" s="75">
        <f t="shared" si="1"/>
        <v>417.10045177058714</v>
      </c>
      <c r="I61" s="37">
        <f t="shared" si="2"/>
        <v>594.89199617164002</v>
      </c>
      <c r="J61" s="73">
        <f t="shared" si="3"/>
        <v>6.6394196001299107E-3</v>
      </c>
      <c r="K61" s="73">
        <f t="shared" si="4"/>
        <v>6.6174273526538041E-3</v>
      </c>
      <c r="L61" s="73">
        <f t="shared" si="11"/>
        <v>6.627925406508214E-3</v>
      </c>
      <c r="M61" s="73">
        <f t="shared" si="12"/>
        <v>92424.490974765213</v>
      </c>
      <c r="N61" s="73">
        <f t="shared" si="5"/>
        <v>612.5826319152402</v>
      </c>
      <c r="O61" s="73">
        <f t="shared" si="6"/>
        <v>21531.734164035635</v>
      </c>
      <c r="P61" s="73">
        <f t="shared" si="7"/>
        <v>403583.26124827127</v>
      </c>
      <c r="Q61" s="73">
        <f t="shared" si="10"/>
        <v>92118.1996588076</v>
      </c>
      <c r="R61" s="73">
        <f>SUM(Q61:$Q$102)</f>
        <v>2360038.5823338092</v>
      </c>
      <c r="S61" s="73">
        <f t="shared" si="8"/>
        <v>25.534775008695192</v>
      </c>
      <c r="T61" s="73" t="s">
        <v>23</v>
      </c>
      <c r="U61" s="73" t="s">
        <v>24</v>
      </c>
      <c r="V61" s="73" t="s">
        <v>25</v>
      </c>
      <c r="W61" s="73" t="s">
        <v>26</v>
      </c>
      <c r="X61" s="73" t="s">
        <v>27</v>
      </c>
      <c r="Y61" s="73" t="s">
        <v>28</v>
      </c>
      <c r="Z61" s="73" t="s">
        <v>29</v>
      </c>
      <c r="AA61" s="73" t="s">
        <v>30</v>
      </c>
      <c r="AB61" s="73" t="s">
        <v>31</v>
      </c>
      <c r="AC61" s="73" t="s">
        <v>32</v>
      </c>
      <c r="AD61" s="73" t="s">
        <v>33</v>
      </c>
      <c r="AE61" s="85" t="s">
        <v>34</v>
      </c>
    </row>
    <row r="62" spans="1:31" ht="15" x14ac:dyDescent="0.25">
      <c r="A62" s="77">
        <v>60</v>
      </c>
      <c r="B62" s="70">
        <v>44835</v>
      </c>
      <c r="C62" s="70">
        <v>43564</v>
      </c>
      <c r="D62" s="70">
        <v>88399</v>
      </c>
      <c r="E62" s="145">
        <v>1.0039591157154783E-2</v>
      </c>
      <c r="F62" s="214">
        <v>4.3495504640197981E-3</v>
      </c>
      <c r="G62" s="75">
        <f t="shared" si="0"/>
        <v>189.48381641455848</v>
      </c>
      <c r="H62" s="75">
        <f t="shared" si="1"/>
        <v>450.12506953103468</v>
      </c>
      <c r="I62" s="37">
        <f t="shared" si="2"/>
        <v>639.6088859455931</v>
      </c>
      <c r="J62" s="73">
        <f t="shared" si="3"/>
        <v>7.2354764866751102E-3</v>
      </c>
      <c r="K62" s="73">
        <f t="shared" si="4"/>
        <v>7.2093634447366606E-3</v>
      </c>
      <c r="L62" s="73">
        <f t="shared" si="11"/>
        <v>7.1984076973025755E-3</v>
      </c>
      <c r="M62" s="73">
        <f t="shared" si="12"/>
        <v>91811.908342849973</v>
      </c>
      <c r="N62" s="73">
        <f t="shared" si="5"/>
        <v>660.89954771920748</v>
      </c>
      <c r="O62" s="73">
        <f t="shared" si="6"/>
        <v>20867.339937681605</v>
      </c>
      <c r="P62" s="73">
        <f t="shared" si="7"/>
        <v>382051.52708423563</v>
      </c>
      <c r="Q62" s="73">
        <f t="shared" si="10"/>
        <v>91481.458568990376</v>
      </c>
      <c r="R62" s="73">
        <f>SUM(Q62:$Q$102)</f>
        <v>2267920.3826750014</v>
      </c>
      <c r="S62" s="73">
        <f t="shared" si="8"/>
        <v>24.701810730324723</v>
      </c>
      <c r="T62" s="73"/>
      <c r="U62" s="73">
        <f>MIN(U78:U87)</f>
        <v>2.41920028751752E-3</v>
      </c>
      <c r="V62" s="73"/>
      <c r="W62" s="73">
        <f>1-K62</f>
        <v>0.99279063655526334</v>
      </c>
      <c r="X62" s="73">
        <f>LN(W62)</f>
        <v>-7.2354764866750364E-3</v>
      </c>
      <c r="Y62" s="73">
        <f>SUM(X62:X69)</f>
        <v>-7.665189019920976E-2</v>
      </c>
      <c r="Z62" s="73">
        <f>SUM(X70:X77)</f>
        <v>-0.15037690737976495</v>
      </c>
      <c r="AA62" s="73">
        <f>SUM(X78:X85)</f>
        <v>-0.35283334930776683</v>
      </c>
      <c r="AB62" s="73">
        <f>(AA62-Z62)/(Z62-Y62)</f>
        <v>2.7461023363640442</v>
      </c>
      <c r="AC62" s="73">
        <f>(Y62-(Z62-Y62)/(AB62-1))/8</f>
        <v>-4.3036586495403002E-3</v>
      </c>
      <c r="AD62" s="73">
        <f>AB62^(1/8)</f>
        <v>1.1345916673578931</v>
      </c>
      <c r="AE62" s="85">
        <f>(AD62-1)*(Z62-Y62)/(AD62^60*(AB62-1)^2)</f>
        <v>-1.6677013739948912E-6</v>
      </c>
    </row>
    <row r="63" spans="1:31" ht="15" x14ac:dyDescent="0.25">
      <c r="A63" s="77">
        <v>61</v>
      </c>
      <c r="B63" s="70">
        <v>43987</v>
      </c>
      <c r="C63" s="70">
        <v>43105</v>
      </c>
      <c r="D63" s="70">
        <v>87092</v>
      </c>
      <c r="E63" s="145">
        <v>1.0959474797569268E-2</v>
      </c>
      <c r="F63" s="214">
        <v>4.6836746788473868E-3</v>
      </c>
      <c r="G63" s="75">
        <f t="shared" si="0"/>
        <v>201.8897970317166</v>
      </c>
      <c r="H63" s="75">
        <f t="shared" si="1"/>
        <v>482.07441792067937</v>
      </c>
      <c r="I63" s="37">
        <f t="shared" si="2"/>
        <v>683.96421495239599</v>
      </c>
      <c r="J63" s="73">
        <f t="shared" si="3"/>
        <v>7.8533529480594774E-3</v>
      </c>
      <c r="K63" s="73">
        <f t="shared" si="4"/>
        <v>7.8225959396753808E-3</v>
      </c>
      <c r="L63" s="73">
        <f t="shared" si="11"/>
        <v>7.8120859527152035E-3</v>
      </c>
      <c r="M63" s="73">
        <f t="shared" si="12"/>
        <v>91151.008795130765</v>
      </c>
      <c r="N63" s="73">
        <f t="shared" si="5"/>
        <v>712.07951538426278</v>
      </c>
      <c r="O63" s="73">
        <f t="shared" si="6"/>
        <v>20211.832504636066</v>
      </c>
      <c r="P63" s="73">
        <f t="shared" si="7"/>
        <v>361184.18714655406</v>
      </c>
      <c r="Q63" s="73">
        <f t="shared" si="10"/>
        <v>90794.969037438626</v>
      </c>
      <c r="R63" s="73">
        <f>SUM(Q63:$Q$102)</f>
        <v>2176438.9241060116</v>
      </c>
      <c r="S63" s="73">
        <f t="shared" si="8"/>
        <v>23.877288390715822</v>
      </c>
      <c r="T63" s="73"/>
      <c r="U63" s="73"/>
      <c r="V63" s="73"/>
      <c r="W63" s="73">
        <f t="shared" ref="W63:W102" si="13">1-K63</f>
        <v>0.99217740406032462</v>
      </c>
      <c r="X63" s="73">
        <f t="shared" ref="X63:X79" si="14">LN(W63)</f>
        <v>-7.8533529480593611E-3</v>
      </c>
      <c r="Y63" s="73"/>
      <c r="Z63" s="73"/>
      <c r="AA63" s="73"/>
      <c r="AB63" s="73"/>
      <c r="AC63" s="73"/>
      <c r="AD63" s="73"/>
      <c r="AE63" s="85"/>
    </row>
    <row r="64" spans="1:31" ht="15" x14ac:dyDescent="0.25">
      <c r="A64" s="77">
        <v>62</v>
      </c>
      <c r="B64" s="70">
        <v>41988</v>
      </c>
      <c r="C64" s="70">
        <v>42363</v>
      </c>
      <c r="D64" s="70">
        <v>84351</v>
      </c>
      <c r="E64" s="145">
        <v>1.1928328049519221E-2</v>
      </c>
      <c r="F64" s="214">
        <v>5.0251497849954953E-3</v>
      </c>
      <c r="G64" s="75">
        <f t="shared" si="0"/>
        <v>212.88042034176416</v>
      </c>
      <c r="H64" s="75">
        <f t="shared" si="1"/>
        <v>500.84663814321306</v>
      </c>
      <c r="I64" s="37">
        <f t="shared" si="2"/>
        <v>713.72705848497719</v>
      </c>
      <c r="J64" s="73">
        <f t="shared" si="3"/>
        <v>8.4613941563819895E-3</v>
      </c>
      <c r="K64" s="73">
        <f t="shared" si="4"/>
        <v>8.425697313485303E-3</v>
      </c>
      <c r="L64" s="73">
        <f t="shared" si="11"/>
        <v>8.436989584570103E-3</v>
      </c>
      <c r="M64" s="73">
        <f t="shared" si="12"/>
        <v>90438.929279746502</v>
      </c>
      <c r="N64" s="73">
        <f t="shared" si="5"/>
        <v>763.03230437288585</v>
      </c>
      <c r="O64" s="73">
        <f t="shared" si="6"/>
        <v>19564.815543266312</v>
      </c>
      <c r="P64" s="73">
        <f t="shared" si="7"/>
        <v>340972.35464191803</v>
      </c>
      <c r="Q64" s="73">
        <f t="shared" si="10"/>
        <v>90057.413127560052</v>
      </c>
      <c r="R64" s="73">
        <f>SUM(Q64:$Q$102)</f>
        <v>2085643.9550685731</v>
      </c>
      <c r="S64" s="73">
        <f t="shared" si="8"/>
        <v>23.061351695321829</v>
      </c>
      <c r="T64" s="73"/>
      <c r="U64" s="73"/>
      <c r="V64" s="73"/>
      <c r="W64" s="73">
        <f t="shared" si="13"/>
        <v>0.9915743026865147</v>
      </c>
      <c r="X64" s="73">
        <f t="shared" si="14"/>
        <v>-8.4613941563819565E-3</v>
      </c>
      <c r="Y64" s="73"/>
      <c r="Z64" s="73"/>
      <c r="AA64" s="73"/>
      <c r="AB64" s="73"/>
      <c r="AC64" s="73"/>
      <c r="AD64" s="73"/>
      <c r="AE64" s="85"/>
    </row>
    <row r="65" spans="1:31" ht="15" x14ac:dyDescent="0.25">
      <c r="A65" s="77">
        <v>63</v>
      </c>
      <c r="B65" s="70">
        <v>41463</v>
      </c>
      <c r="C65" s="70">
        <v>41889</v>
      </c>
      <c r="D65" s="70">
        <v>83352</v>
      </c>
      <c r="E65" s="145">
        <v>1.2932704946820738E-2</v>
      </c>
      <c r="F65" s="214">
        <v>5.3833029613557914E-3</v>
      </c>
      <c r="G65" s="75">
        <f t="shared" si="0"/>
        <v>225.50117774823275</v>
      </c>
      <c r="H65" s="75">
        <f t="shared" si="1"/>
        <v>536.22874521002825</v>
      </c>
      <c r="I65" s="37">
        <f t="shared" si="2"/>
        <v>761.729922958261</v>
      </c>
      <c r="J65" s="73">
        <f t="shared" si="3"/>
        <v>9.1387120040102333E-3</v>
      </c>
      <c r="K65" s="73">
        <f t="shared" si="4"/>
        <v>9.0970808902379741E-3</v>
      </c>
      <c r="L65" s="73">
        <f t="shared" si="11"/>
        <v>9.0770791985685731E-3</v>
      </c>
      <c r="M65" s="73">
        <f t="shared" si="12"/>
        <v>89675.896975373616</v>
      </c>
      <c r="N65" s="73">
        <f t="shared" si="5"/>
        <v>813.99521904814173</v>
      </c>
      <c r="O65" s="73">
        <f t="shared" si="6"/>
        <v>18926.582827613405</v>
      </c>
      <c r="P65" s="73">
        <f t="shared" si="7"/>
        <v>321407.53909865173</v>
      </c>
      <c r="Q65" s="73">
        <f t="shared" si="10"/>
        <v>89268.899365849546</v>
      </c>
      <c r="R65" s="73">
        <f>SUM(Q65:$Q$102)</f>
        <v>1995586.541941013</v>
      </c>
      <c r="S65" s="73">
        <f t="shared" si="8"/>
        <v>22.253321229549918</v>
      </c>
      <c r="T65" s="73"/>
      <c r="U65" s="73"/>
      <c r="V65" s="73"/>
      <c r="W65" s="73">
        <f t="shared" si="13"/>
        <v>0.99090291910976203</v>
      </c>
      <c r="X65" s="73">
        <f t="shared" si="14"/>
        <v>-9.1387120040102993E-3</v>
      </c>
      <c r="Y65" s="73"/>
      <c r="Z65" s="73"/>
      <c r="AA65" s="73"/>
      <c r="AB65" s="73"/>
      <c r="AC65" s="73"/>
      <c r="AD65" s="73"/>
      <c r="AE65" s="85"/>
    </row>
    <row r="66" spans="1:31" ht="15" x14ac:dyDescent="0.25">
      <c r="A66" s="77">
        <v>64</v>
      </c>
      <c r="B66" s="70">
        <v>38280</v>
      </c>
      <c r="C66" s="70">
        <v>39787</v>
      </c>
      <c r="D66" s="70">
        <v>78067</v>
      </c>
      <c r="E66" s="145">
        <v>1.3973640480029399E-2</v>
      </c>
      <c r="F66" s="214">
        <v>5.7747959592740249E-3</v>
      </c>
      <c r="G66" s="75">
        <f t="shared" si="0"/>
        <v>229.76180683163562</v>
      </c>
      <c r="H66" s="75">
        <f t="shared" si="1"/>
        <v>534.91095757552534</v>
      </c>
      <c r="I66" s="37">
        <f t="shared" si="2"/>
        <v>764.67276440716091</v>
      </c>
      <c r="J66" s="73">
        <f t="shared" si="3"/>
        <v>9.7950832542195929E-3</v>
      </c>
      <c r="K66" s="73">
        <f t="shared" si="4"/>
        <v>9.7472676727915486E-3</v>
      </c>
      <c r="L66" s="73">
        <f t="shared" si="11"/>
        <v>9.751363368192564E-3</v>
      </c>
      <c r="M66" s="73">
        <f t="shared" si="12"/>
        <v>88861.901756325475</v>
      </c>
      <c r="N66" s="73">
        <f t="shared" si="5"/>
        <v>866.52469361455587</v>
      </c>
      <c r="O66" s="73">
        <f t="shared" si="6"/>
        <v>18297.350962272085</v>
      </c>
      <c r="P66" s="73">
        <f t="shared" si="7"/>
        <v>302480.95627103833</v>
      </c>
      <c r="Q66" s="73">
        <f t="shared" si="10"/>
        <v>88428.639409518189</v>
      </c>
      <c r="R66" s="73">
        <f>SUM(Q66:$Q$102)</f>
        <v>1906317.6425751636</v>
      </c>
      <c r="S66" s="73">
        <f t="shared" si="8"/>
        <v>21.452586596701614</v>
      </c>
      <c r="T66" s="73"/>
      <c r="U66" s="73"/>
      <c r="V66" s="73"/>
      <c r="W66" s="73">
        <f t="shared" si="13"/>
        <v>0.99025273232720845</v>
      </c>
      <c r="X66" s="73">
        <f t="shared" si="14"/>
        <v>-9.7950832542196848E-3</v>
      </c>
      <c r="Y66" s="73"/>
      <c r="Z66" s="73"/>
      <c r="AA66" s="73"/>
      <c r="AB66" s="73"/>
      <c r="AC66" s="73"/>
      <c r="AD66" s="73"/>
      <c r="AE66" s="85"/>
    </row>
    <row r="67" spans="1:31" ht="15" x14ac:dyDescent="0.25">
      <c r="A67" s="77">
        <v>65</v>
      </c>
      <c r="B67" s="70">
        <v>35476</v>
      </c>
      <c r="C67" s="70">
        <v>37313</v>
      </c>
      <c r="D67" s="70">
        <v>72789</v>
      </c>
      <c r="E67" s="145">
        <v>1.5068428831420915E-2</v>
      </c>
      <c r="F67" s="214">
        <v>6.2216045205813059E-3</v>
      </c>
      <c r="G67" s="75">
        <f t="shared" ref="G67:G102" si="15">C67*F67</f>
        <v>232.14672947645028</v>
      </c>
      <c r="H67" s="75">
        <f t="shared" ref="H67:H102" si="16">B67*E67</f>
        <v>534.56758122348833</v>
      </c>
      <c r="I67" s="37">
        <f t="shared" ref="I67:I102" si="17">G67+H67</f>
        <v>766.71431069993855</v>
      </c>
      <c r="J67" s="73">
        <f t="shared" ref="J67:J102" si="18">I67/D67</f>
        <v>1.0533381564521268E-2</v>
      </c>
      <c r="K67" s="73">
        <f t="shared" ref="K67:K102" si="19">1-($W$2^((-1)*J67))</f>
        <v>1.0478099772591065E-2</v>
      </c>
      <c r="L67" s="73">
        <f t="shared" si="11"/>
        <v>1.0483822660287885E-2</v>
      </c>
      <c r="M67" s="73">
        <f t="shared" si="12"/>
        <v>87995.377062710919</v>
      </c>
      <c r="N67" s="73">
        <f t="shared" ref="N67:N102" si="20">M67-M68</f>
        <v>922.52792805062199</v>
      </c>
      <c r="O67" s="73">
        <f t="shared" ref="O67:O102" si="21">M67*$W$3^A67</f>
        <v>17677.001799379148</v>
      </c>
      <c r="P67" s="73">
        <f t="shared" ref="P67:P102" si="22">SUM(O67:O167)</f>
        <v>284183.60530876624</v>
      </c>
      <c r="Q67" s="73">
        <f t="shared" si="10"/>
        <v>87534.113098685601</v>
      </c>
      <c r="R67" s="73">
        <f>SUM(Q67:$Q$102)</f>
        <v>1817889.0031656453</v>
      </c>
      <c r="S67" s="73">
        <f t="shared" ref="S67:S102" si="23">R67/M67</f>
        <v>20.658914864017298</v>
      </c>
      <c r="T67" s="73"/>
      <c r="U67" s="73"/>
      <c r="V67" s="73"/>
      <c r="W67" s="73">
        <f t="shared" si="13"/>
        <v>0.98952190022740893</v>
      </c>
      <c r="X67" s="73">
        <f t="shared" si="14"/>
        <v>-1.0533381564521377E-2</v>
      </c>
      <c r="Y67" s="73"/>
      <c r="Z67" s="73"/>
      <c r="AA67" s="73"/>
      <c r="AB67" s="73"/>
      <c r="AC67" s="73"/>
      <c r="AD67" s="73"/>
      <c r="AE67" s="85"/>
    </row>
    <row r="68" spans="1:31" ht="15" x14ac:dyDescent="0.25">
      <c r="A68" s="77">
        <v>66</v>
      </c>
      <c r="B68" s="70">
        <v>32877</v>
      </c>
      <c r="C68" s="70">
        <v>34910</v>
      </c>
      <c r="D68" s="70">
        <v>67787</v>
      </c>
      <c r="E68" s="145">
        <v>1.6246910345697849E-2</v>
      </c>
      <c r="F68" s="214">
        <v>6.7484658651790911E-3</v>
      </c>
      <c r="G68" s="75">
        <f t="shared" si="15"/>
        <v>235.58894335340207</v>
      </c>
      <c r="H68" s="75">
        <f t="shared" si="16"/>
        <v>534.14967143550814</v>
      </c>
      <c r="I68" s="37">
        <f t="shared" si="17"/>
        <v>769.73861478891024</v>
      </c>
      <c r="J68" s="73">
        <f t="shared" si="18"/>
        <v>1.1355254175415792E-2</v>
      </c>
      <c r="K68" s="73">
        <f t="shared" si="19"/>
        <v>1.1291026613356459E-2</v>
      </c>
      <c r="L68" s="73">
        <f t="shared" si="11"/>
        <v>1.1289867476658699E-2</v>
      </c>
      <c r="M68" s="73">
        <f t="shared" si="12"/>
        <v>87072.849134660297</v>
      </c>
      <c r="N68" s="73">
        <f t="shared" si="20"/>
        <v>983.04092754541489</v>
      </c>
      <c r="O68" s="73">
        <f t="shared" si="21"/>
        <v>17065.052924242798</v>
      </c>
      <c r="P68" s="73">
        <f t="shared" si="22"/>
        <v>266506.60350938718</v>
      </c>
      <c r="Q68" s="73">
        <f t="shared" ref="Q68:Q101" si="24">AVERAGEA(M68:M69)</f>
        <v>86581.328670887597</v>
      </c>
      <c r="R68" s="73">
        <f>SUM(Q68:$Q$102)</f>
        <v>1730354.8900669597</v>
      </c>
      <c r="S68" s="73">
        <f t="shared" si="23"/>
        <v>19.872496504517997</v>
      </c>
      <c r="T68" s="73"/>
      <c r="U68" s="73"/>
      <c r="V68" s="73"/>
      <c r="W68" s="73">
        <f t="shared" si="13"/>
        <v>0.98870897338664354</v>
      </c>
      <c r="X68" s="73">
        <f t="shared" si="14"/>
        <v>-1.1355254175415911E-2</v>
      </c>
      <c r="Y68" s="73"/>
      <c r="Z68" s="73"/>
      <c r="AA68" s="73"/>
      <c r="AB68" s="73"/>
      <c r="AC68" s="73"/>
      <c r="AD68" s="73"/>
      <c r="AE68" s="85"/>
    </row>
    <row r="69" spans="1:31" ht="15" x14ac:dyDescent="0.25">
      <c r="A69" s="77">
        <v>67</v>
      </c>
      <c r="B69" s="70">
        <v>31253</v>
      </c>
      <c r="C69" s="70">
        <v>33590</v>
      </c>
      <c r="D69" s="70">
        <v>64843</v>
      </c>
      <c r="E69" s="145">
        <v>1.754426373054508E-2</v>
      </c>
      <c r="F69" s="214">
        <v>7.3805180197593695E-3</v>
      </c>
      <c r="G69" s="75">
        <f t="shared" si="15"/>
        <v>247.91160028371721</v>
      </c>
      <c r="H69" s="75">
        <f t="shared" si="16"/>
        <v>548.3108743707254</v>
      </c>
      <c r="I69" s="37">
        <f t="shared" si="17"/>
        <v>796.22247465444264</v>
      </c>
      <c r="J69" s="73">
        <f t="shared" si="18"/>
        <v>1.227923560992617E-2</v>
      </c>
      <c r="K69" s="73">
        <f t="shared" si="19"/>
        <v>1.2204153427822884E-2</v>
      </c>
      <c r="L69" s="73">
        <f t="shared" si="11"/>
        <v>1.2198485287787731E-2</v>
      </c>
      <c r="M69" s="73">
        <f t="shared" si="12"/>
        <v>86089.808207114882</v>
      </c>
      <c r="N69" s="73">
        <f t="shared" si="20"/>
        <v>1050.165258842957</v>
      </c>
      <c r="O69" s="73">
        <f t="shared" si="21"/>
        <v>16460.86901292286</v>
      </c>
      <c r="P69" s="73">
        <f t="shared" si="22"/>
        <v>249441.55058514432</v>
      </c>
      <c r="Q69" s="73">
        <f t="shared" si="24"/>
        <v>85564.725577693403</v>
      </c>
      <c r="R69" s="73">
        <f>SUM(Q69:$Q$102)</f>
        <v>1643773.5613960724</v>
      </c>
      <c r="S69" s="73">
        <f t="shared" si="23"/>
        <v>19.093706858324989</v>
      </c>
      <c r="T69" s="73"/>
      <c r="U69" s="73"/>
      <c r="V69" s="73"/>
      <c r="W69" s="73">
        <f t="shared" si="13"/>
        <v>0.98779584657217712</v>
      </c>
      <c r="X69" s="73">
        <f t="shared" si="14"/>
        <v>-1.2279235609926135E-2</v>
      </c>
      <c r="Y69" s="73"/>
      <c r="Z69" s="73"/>
      <c r="AA69" s="73"/>
      <c r="AB69" s="73"/>
      <c r="AC69" s="73"/>
      <c r="AD69" s="73"/>
      <c r="AE69" s="85"/>
    </row>
    <row r="70" spans="1:31" ht="15" x14ac:dyDescent="0.25">
      <c r="A70" s="77">
        <v>68</v>
      </c>
      <c r="B70" s="70">
        <v>30008</v>
      </c>
      <c r="C70" s="70">
        <v>32843</v>
      </c>
      <c r="D70" s="70">
        <v>62851</v>
      </c>
      <c r="E70" s="145">
        <v>1.899325112859902E-2</v>
      </c>
      <c r="F70" s="214">
        <v>8.141440714766298E-3</v>
      </c>
      <c r="G70" s="75">
        <f t="shared" si="15"/>
        <v>267.3893373950695</v>
      </c>
      <c r="H70" s="75">
        <f t="shared" si="16"/>
        <v>569.94947986699935</v>
      </c>
      <c r="I70" s="37">
        <f t="shared" si="17"/>
        <v>837.33881726206891</v>
      </c>
      <c r="J70" s="73">
        <f t="shared" si="18"/>
        <v>1.3322601347028193E-2</v>
      </c>
      <c r="K70" s="73">
        <f t="shared" si="19"/>
        <v>1.323424829309594E-2</v>
      </c>
      <c r="L70" s="73">
        <f t="shared" si="11"/>
        <v>1.3237192039765764E-2</v>
      </c>
      <c r="M70" s="73">
        <f t="shared" si="12"/>
        <v>85039.642948271925</v>
      </c>
      <c r="N70" s="73">
        <f t="shared" si="20"/>
        <v>1125.686084699395</v>
      </c>
      <c r="O70" s="73">
        <f t="shared" si="21"/>
        <v>15863.484238482457</v>
      </c>
      <c r="P70" s="73">
        <f t="shared" si="22"/>
        <v>232980.68157222145</v>
      </c>
      <c r="Q70" s="73">
        <f t="shared" si="24"/>
        <v>84476.799905922235</v>
      </c>
      <c r="R70" s="73">
        <f>SUM(Q70:$Q$102)</f>
        <v>1558208.835818379</v>
      </c>
      <c r="S70" s="73">
        <f t="shared" si="23"/>
        <v>18.323322885612409</v>
      </c>
      <c r="T70" s="73"/>
      <c r="U70" s="73"/>
      <c r="V70" s="73"/>
      <c r="W70" s="73">
        <f t="shared" si="13"/>
        <v>0.98676575170690406</v>
      </c>
      <c r="X70" s="73">
        <f t="shared" si="14"/>
        <v>-1.332260134702812E-2</v>
      </c>
      <c r="Y70" s="73"/>
      <c r="Z70" s="73"/>
      <c r="AA70" s="73"/>
      <c r="AB70" s="73"/>
      <c r="AC70" s="73"/>
      <c r="AD70" s="73"/>
      <c r="AE70" s="85"/>
    </row>
    <row r="71" spans="1:31" ht="15" x14ac:dyDescent="0.25">
      <c r="A71" s="77">
        <v>69</v>
      </c>
      <c r="B71" s="70">
        <v>27782</v>
      </c>
      <c r="C71" s="70">
        <v>31185</v>
      </c>
      <c r="D71" s="70">
        <v>58967</v>
      </c>
      <c r="E71" s="145">
        <v>2.0618504709821489E-2</v>
      </c>
      <c r="F71" s="214">
        <v>9.0521499765927813E-3</v>
      </c>
      <c r="G71" s="75">
        <f t="shared" si="15"/>
        <v>282.29129702004587</v>
      </c>
      <c r="H71" s="75">
        <f t="shared" si="16"/>
        <v>572.82329784826061</v>
      </c>
      <c r="I71" s="37">
        <f t="shared" si="17"/>
        <v>855.11459486830654</v>
      </c>
      <c r="J71" s="73">
        <f t="shared" si="18"/>
        <v>1.4501578762160303E-2</v>
      </c>
      <c r="K71" s="73">
        <f t="shared" si="19"/>
        <v>1.4396937301666357E-2</v>
      </c>
      <c r="L71" s="73">
        <f t="shared" si="11"/>
        <v>1.4412588900202684E-2</v>
      </c>
      <c r="M71" s="73">
        <f t="shared" si="12"/>
        <v>83913.95686357253</v>
      </c>
      <c r="N71" s="73">
        <f t="shared" si="20"/>
        <v>1209.4173632640159</v>
      </c>
      <c r="O71" s="73">
        <f t="shared" si="21"/>
        <v>15271.703659705236</v>
      </c>
      <c r="P71" s="73">
        <f t="shared" si="22"/>
        <v>217117.19733373896</v>
      </c>
      <c r="Q71" s="73">
        <f t="shared" si="24"/>
        <v>83309.248181940522</v>
      </c>
      <c r="R71" s="73">
        <f>SUM(Q71:$Q$102)</f>
        <v>1473732.0359124567</v>
      </c>
      <c r="S71" s="73">
        <f t="shared" si="23"/>
        <v>17.562418589180023</v>
      </c>
      <c r="T71" s="73"/>
      <c r="U71" s="73"/>
      <c r="V71" s="73"/>
      <c r="W71" s="73">
        <f t="shared" si="13"/>
        <v>0.98560306269833364</v>
      </c>
      <c r="X71" s="73">
        <f t="shared" si="14"/>
        <v>-1.4501578762160263E-2</v>
      </c>
      <c r="Y71" s="73"/>
      <c r="Z71" s="73"/>
      <c r="AA71" s="73"/>
      <c r="AB71" s="73"/>
      <c r="AC71" s="73"/>
      <c r="AD71" s="73"/>
      <c r="AE71" s="85"/>
    </row>
    <row r="72" spans="1:31" ht="15" x14ac:dyDescent="0.25">
      <c r="A72" s="77">
        <v>70</v>
      </c>
      <c r="B72" s="70">
        <v>27377</v>
      </c>
      <c r="C72" s="70">
        <v>31033</v>
      </c>
      <c r="D72" s="70">
        <v>58410</v>
      </c>
      <c r="E72" s="145">
        <v>2.2434544881416246E-2</v>
      </c>
      <c r="F72" s="214">
        <v>1.0130111373498247E-2</v>
      </c>
      <c r="G72" s="75">
        <f t="shared" si="15"/>
        <v>314.36774625377109</v>
      </c>
      <c r="H72" s="75">
        <f t="shared" si="16"/>
        <v>614.19053521853255</v>
      </c>
      <c r="I72" s="37">
        <f t="shared" si="17"/>
        <v>928.55828147230363</v>
      </c>
      <c r="J72" s="73">
        <f t="shared" si="18"/>
        <v>1.5897248441573423E-2</v>
      </c>
      <c r="K72" s="73">
        <f t="shared" si="19"/>
        <v>1.5771554133560683E-2</v>
      </c>
      <c r="L72" s="73">
        <f t="shared" si="11"/>
        <v>1.5746523304435912E-2</v>
      </c>
      <c r="M72" s="73">
        <f t="shared" si="12"/>
        <v>82704.539500308514</v>
      </c>
      <c r="N72" s="73">
        <f t="shared" si="20"/>
        <v>1302.3089586242568</v>
      </c>
      <c r="O72" s="73">
        <f t="shared" si="21"/>
        <v>14684.486705416768</v>
      </c>
      <c r="P72" s="73">
        <f t="shared" si="22"/>
        <v>201845.49367403373</v>
      </c>
      <c r="Q72" s="73">
        <f t="shared" si="24"/>
        <v>82053.385020996386</v>
      </c>
      <c r="R72" s="73">
        <f>SUM(Q72:$Q$102)</f>
        <v>1390422.7877305166</v>
      </c>
      <c r="S72" s="73">
        <f t="shared" si="23"/>
        <v>16.811928294762222</v>
      </c>
      <c r="T72" s="73"/>
      <c r="U72" s="73"/>
      <c r="V72" s="73"/>
      <c r="W72" s="73">
        <f t="shared" si="13"/>
        <v>0.98422844586643932</v>
      </c>
      <c r="X72" s="73">
        <f t="shared" si="14"/>
        <v>-1.5897248441573447E-2</v>
      </c>
      <c r="Y72" s="73"/>
      <c r="Z72" s="73"/>
      <c r="AA72" s="73"/>
      <c r="AB72" s="73"/>
      <c r="AC72" s="73"/>
      <c r="AD72" s="73"/>
      <c r="AE72" s="85"/>
    </row>
    <row r="73" spans="1:31" ht="15" x14ac:dyDescent="0.25">
      <c r="A73" s="77">
        <v>71</v>
      </c>
      <c r="B73" s="70">
        <v>27360</v>
      </c>
      <c r="C73" s="70">
        <v>32095</v>
      </c>
      <c r="D73" s="70">
        <v>59455</v>
      </c>
      <c r="E73" s="145">
        <v>2.4448256717872211E-2</v>
      </c>
      <c r="F73" s="214">
        <v>1.1389508196812281E-2</v>
      </c>
      <c r="G73" s="75">
        <f t="shared" si="15"/>
        <v>365.54626557669019</v>
      </c>
      <c r="H73" s="75">
        <f t="shared" si="16"/>
        <v>668.90430380098371</v>
      </c>
      <c r="I73" s="37">
        <f t="shared" si="17"/>
        <v>1034.4505693776739</v>
      </c>
      <c r="J73" s="73">
        <f t="shared" si="18"/>
        <v>1.7398882673915969E-2</v>
      </c>
      <c r="K73" s="73">
        <f t="shared" si="19"/>
        <v>1.7248396144547651E-2</v>
      </c>
      <c r="L73" s="73">
        <f t="shared" ref="L73:L77" si="25">((105*K73+90*(K72+K74)+45*(K71+K75)-30*(K70+K76))/315)</f>
        <v>1.726068668826633E-2</v>
      </c>
      <c r="M73" s="73">
        <f t="shared" si="12"/>
        <v>81402.230541684257</v>
      </c>
      <c r="N73" s="73">
        <f t="shared" si="20"/>
        <v>1405.0583971060405</v>
      </c>
      <c r="O73" s="73">
        <f t="shared" si="21"/>
        <v>14100.73862760609</v>
      </c>
      <c r="P73" s="73">
        <f t="shared" si="22"/>
        <v>187161.00696861697</v>
      </c>
      <c r="Q73" s="73">
        <f t="shared" si="24"/>
        <v>80699.701343131237</v>
      </c>
      <c r="R73" s="73">
        <f>SUM(Q73:$Q$102)</f>
        <v>1308369.4027095202</v>
      </c>
      <c r="S73" s="73">
        <f t="shared" si="23"/>
        <v>16.072893752457233</v>
      </c>
      <c r="T73" s="73"/>
      <c r="U73" s="73"/>
      <c r="V73" s="73"/>
      <c r="W73" s="73">
        <f t="shared" si="13"/>
        <v>0.98275160385545235</v>
      </c>
      <c r="X73" s="73">
        <f t="shared" si="14"/>
        <v>-1.7398882673915914E-2</v>
      </c>
      <c r="Y73" s="73"/>
      <c r="Z73" s="73"/>
      <c r="AA73" s="73"/>
      <c r="AB73" s="73"/>
      <c r="AC73" s="73"/>
      <c r="AD73" s="73"/>
      <c r="AE73" s="85"/>
    </row>
    <row r="74" spans="1:31" ht="15" x14ac:dyDescent="0.25">
      <c r="A74" s="77">
        <v>72</v>
      </c>
      <c r="B74" s="70">
        <v>27381</v>
      </c>
      <c r="C74" s="70">
        <v>32679</v>
      </c>
      <c r="D74" s="70">
        <v>60060</v>
      </c>
      <c r="E74" s="145">
        <v>2.6665491912820354E-2</v>
      </c>
      <c r="F74" s="214">
        <v>1.2842631616009813E-2</v>
      </c>
      <c r="G74" s="75">
        <f t="shared" si="15"/>
        <v>419.68435857958468</v>
      </c>
      <c r="H74" s="75">
        <f t="shared" si="16"/>
        <v>730.12783406493406</v>
      </c>
      <c r="I74" s="37">
        <f t="shared" si="17"/>
        <v>1149.8121926445187</v>
      </c>
      <c r="J74" s="73">
        <f t="shared" si="18"/>
        <v>1.914439215192339E-2</v>
      </c>
      <c r="K74" s="73">
        <f t="shared" si="19"/>
        <v>1.8962302128873287E-2</v>
      </c>
      <c r="L74" s="73">
        <f t="shared" si="25"/>
        <v>1.8971769472258537E-2</v>
      </c>
      <c r="M74" s="73">
        <f t="shared" ref="M74:M102" si="26">M73*(1-L73)</f>
        <v>79997.172144578217</v>
      </c>
      <c r="N74" s="73">
        <f t="shared" si="20"/>
        <v>1517.6879083595268</v>
      </c>
      <c r="O74" s="73">
        <f t="shared" si="21"/>
        <v>13519.366044957898</v>
      </c>
      <c r="P74" s="73">
        <f t="shared" si="22"/>
        <v>173060.26834101084</v>
      </c>
      <c r="Q74" s="73">
        <f t="shared" si="24"/>
        <v>79238.328190398461</v>
      </c>
      <c r="R74" s="73">
        <f>SUM(Q74:$Q$102)</f>
        <v>1227669.7013663889</v>
      </c>
      <c r="S74" s="73">
        <f t="shared" si="23"/>
        <v>15.346413735070932</v>
      </c>
      <c r="T74" s="73"/>
      <c r="U74" s="73"/>
      <c r="V74" s="73"/>
      <c r="W74" s="73">
        <f t="shared" si="13"/>
        <v>0.98103769787112671</v>
      </c>
      <c r="X74" s="73">
        <f t="shared" si="14"/>
        <v>-1.9144392151923498E-2</v>
      </c>
      <c r="Y74" s="73"/>
      <c r="Z74" s="73"/>
      <c r="AA74" s="73"/>
      <c r="AB74" s="73"/>
      <c r="AC74" s="73"/>
      <c r="AD74" s="73"/>
      <c r="AE74" s="85"/>
    </row>
    <row r="75" spans="1:31" ht="15" x14ac:dyDescent="0.25">
      <c r="A75" s="77">
        <v>73</v>
      </c>
      <c r="B75" s="70">
        <v>27473</v>
      </c>
      <c r="C75" s="70">
        <v>33225</v>
      </c>
      <c r="D75" s="70">
        <v>60698</v>
      </c>
      <c r="E75" s="145">
        <v>2.9100269601567367E-2</v>
      </c>
      <c r="F75" s="214">
        <v>1.4502791418955446E-2</v>
      </c>
      <c r="G75" s="75">
        <f t="shared" si="15"/>
        <v>481.85524489479468</v>
      </c>
      <c r="H75" s="75">
        <f t="shared" si="16"/>
        <v>799.47170676386031</v>
      </c>
      <c r="I75" s="37">
        <f t="shared" si="17"/>
        <v>1281.3269516586549</v>
      </c>
      <c r="J75" s="73">
        <f t="shared" si="18"/>
        <v>2.1109871028018302E-2</v>
      </c>
      <c r="K75" s="73">
        <f t="shared" si="19"/>
        <v>2.0888617314658298E-2</v>
      </c>
      <c r="L75" s="73">
        <f t="shared" si="25"/>
        <v>2.0878771625956048E-2</v>
      </c>
      <c r="M75" s="73">
        <f t="shared" si="26"/>
        <v>78479.48423621869</v>
      </c>
      <c r="N75" s="73">
        <f t="shared" si="20"/>
        <v>1638.5552286908351</v>
      </c>
      <c r="O75" s="73">
        <f t="shared" si="21"/>
        <v>12939.394877016466</v>
      </c>
      <c r="P75" s="73">
        <f t="shared" si="22"/>
        <v>159540.90229605293</v>
      </c>
      <c r="Q75" s="73">
        <f t="shared" si="24"/>
        <v>77660.20662187328</v>
      </c>
      <c r="R75" s="73">
        <f>SUM(Q75:$Q$102)</f>
        <v>1148431.3731759905</v>
      </c>
      <c r="S75" s="73">
        <f t="shared" si="23"/>
        <v>14.63352345333054</v>
      </c>
      <c r="T75" s="73"/>
      <c r="U75" s="73"/>
      <c r="V75" s="73"/>
      <c r="W75" s="73">
        <f t="shared" si="13"/>
        <v>0.9791113826853417</v>
      </c>
      <c r="X75" s="73">
        <f t="shared" si="14"/>
        <v>-2.110987102801825E-2</v>
      </c>
      <c r="Y75" s="73"/>
      <c r="Z75" s="73"/>
      <c r="AA75" s="73"/>
      <c r="AB75" s="73"/>
      <c r="AC75" s="73"/>
      <c r="AD75" s="73"/>
      <c r="AE75" s="85"/>
    </row>
    <row r="76" spans="1:31" ht="15" x14ac:dyDescent="0.25">
      <c r="A76" s="77">
        <v>74</v>
      </c>
      <c r="B76" s="70">
        <v>26205</v>
      </c>
      <c r="C76" s="70">
        <v>32193</v>
      </c>
      <c r="D76" s="70">
        <v>58398</v>
      </c>
      <c r="E76" s="145">
        <v>3.1784083673787197E-2</v>
      </c>
      <c r="F76" s="214">
        <v>1.6388742443472579E-2</v>
      </c>
      <c r="G76" s="75">
        <f t="shared" si="15"/>
        <v>527.60278548271276</v>
      </c>
      <c r="H76" s="75">
        <f t="shared" si="16"/>
        <v>832.90191267159355</v>
      </c>
      <c r="I76" s="37">
        <f t="shared" si="17"/>
        <v>1360.5046981543064</v>
      </c>
      <c r="J76" s="73">
        <f t="shared" si="18"/>
        <v>2.3297111170833017E-2</v>
      </c>
      <c r="K76" s="73">
        <f t="shared" si="19"/>
        <v>2.302782869781328E-2</v>
      </c>
      <c r="L76" s="73">
        <f t="shared" si="25"/>
        <v>2.2998764379203292E-2</v>
      </c>
      <c r="M76" s="73">
        <f t="shared" si="26"/>
        <v>76840.929007527855</v>
      </c>
      <c r="N76" s="73">
        <f t="shared" si="20"/>
        <v>1767.2464209232276</v>
      </c>
      <c r="O76" s="73">
        <f t="shared" si="21"/>
        <v>12360.230445269437</v>
      </c>
      <c r="P76" s="73">
        <f t="shared" si="22"/>
        <v>146601.50741903647</v>
      </c>
      <c r="Q76" s="73">
        <f t="shared" si="24"/>
        <v>75957.305797066248</v>
      </c>
      <c r="R76" s="73">
        <f>SUM(Q76:$Q$102)</f>
        <v>1070771.1665541173</v>
      </c>
      <c r="S76" s="73">
        <f t="shared" si="23"/>
        <v>13.934906571069924</v>
      </c>
      <c r="T76" s="73"/>
      <c r="U76" s="73"/>
      <c r="V76" s="73"/>
      <c r="W76" s="73">
        <f t="shared" si="13"/>
        <v>0.97697217130218672</v>
      </c>
      <c r="X76" s="73">
        <f t="shared" si="14"/>
        <v>-2.3297111170833017E-2</v>
      </c>
      <c r="Y76" s="73"/>
      <c r="Z76" s="73"/>
      <c r="AA76" s="73"/>
      <c r="AB76" s="73"/>
      <c r="AC76" s="73"/>
      <c r="AD76" s="73"/>
      <c r="AE76" s="85"/>
    </row>
    <row r="77" spans="1:31" ht="15" x14ac:dyDescent="0.25">
      <c r="A77" s="77">
        <v>75</v>
      </c>
      <c r="B77" s="70">
        <v>24148</v>
      </c>
      <c r="C77" s="70">
        <v>30517</v>
      </c>
      <c r="D77" s="70">
        <v>54665</v>
      </c>
      <c r="E77" s="145">
        <v>3.4772656140529282E-2</v>
      </c>
      <c r="F77" s="214">
        <v>1.8530191350763451E-2</v>
      </c>
      <c r="G77" s="75">
        <f t="shared" si="15"/>
        <v>565.48584945124821</v>
      </c>
      <c r="H77" s="75">
        <f t="shared" si="16"/>
        <v>839.69010048150108</v>
      </c>
      <c r="I77" s="37">
        <f t="shared" si="17"/>
        <v>1405.1759499327493</v>
      </c>
      <c r="J77" s="73">
        <f t="shared" si="18"/>
        <v>2.5705221804312617E-2</v>
      </c>
      <c r="K77" s="73">
        <f t="shared" si="19"/>
        <v>2.5377655315354297E-2</v>
      </c>
      <c r="L77" s="73">
        <f t="shared" si="25"/>
        <v>2.5365992828228642E-2</v>
      </c>
      <c r="M77" s="73">
        <f t="shared" si="26"/>
        <v>75073.682586604627</v>
      </c>
      <c r="N77" s="73">
        <f t="shared" si="20"/>
        <v>1904.3184940805222</v>
      </c>
      <c r="O77" s="73">
        <f t="shared" si="21"/>
        <v>11781.424797644908</v>
      </c>
      <c r="P77" s="73">
        <f t="shared" si="22"/>
        <v>134241.27697376703</v>
      </c>
      <c r="Q77" s="73">
        <f t="shared" si="24"/>
        <v>74121.523339564359</v>
      </c>
      <c r="R77" s="73">
        <f>SUM(Q77:$Q$102)</f>
        <v>994813.86075705115</v>
      </c>
      <c r="S77" s="73">
        <f t="shared" si="23"/>
        <v>13.25116640720853</v>
      </c>
      <c r="T77" s="73"/>
      <c r="U77" s="73"/>
      <c r="V77" s="73"/>
      <c r="W77" s="73">
        <f t="shared" si="13"/>
        <v>0.9746223446846457</v>
      </c>
      <c r="X77" s="73">
        <f t="shared" si="14"/>
        <v>-2.5705221804312429E-2</v>
      </c>
      <c r="Y77" s="73"/>
      <c r="Z77" s="73"/>
      <c r="AA77" s="73"/>
      <c r="AB77" s="73"/>
      <c r="AC77" s="73"/>
      <c r="AD77" s="73"/>
      <c r="AE77" s="85"/>
    </row>
    <row r="78" spans="1:31" ht="15" x14ac:dyDescent="0.25">
      <c r="A78" s="77">
        <v>76</v>
      </c>
      <c r="B78" s="70">
        <v>23746</v>
      </c>
      <c r="C78" s="70">
        <v>31015</v>
      </c>
      <c r="D78" s="70">
        <v>54761</v>
      </c>
      <c r="E78" s="145">
        <v>3.8148305113228677E-2</v>
      </c>
      <c r="F78" s="214">
        <v>2.097358151558908E-2</v>
      </c>
      <c r="G78" s="75">
        <f t="shared" si="15"/>
        <v>650.49563070599527</v>
      </c>
      <c r="H78" s="75">
        <f t="shared" si="16"/>
        <v>905.8696532187281</v>
      </c>
      <c r="I78" s="37">
        <f t="shared" si="17"/>
        <v>1556.3652839247234</v>
      </c>
      <c r="J78" s="73">
        <f t="shared" si="18"/>
        <v>2.8421053010805563E-2</v>
      </c>
      <c r="K78" s="73">
        <f t="shared" si="19"/>
        <v>2.8020974065117499E-2</v>
      </c>
      <c r="L78">
        <f>IF(T78=1,1-V78,((105*K78+90*(K77+K79)+45*(K76+K80)-30*(K75+K81))/315))</f>
        <v>2.5601773777599979E-2</v>
      </c>
      <c r="M78" s="73">
        <f t="shared" si="26"/>
        <v>73169.364092524105</v>
      </c>
      <c r="N78" s="73">
        <f t="shared" si="20"/>
        <v>1873.2655069476459</v>
      </c>
      <c r="O78" s="73">
        <f t="shared" si="21"/>
        <v>11202.514400703934</v>
      </c>
      <c r="P78" s="73">
        <f t="shared" si="22"/>
        <v>122459.85217612213</v>
      </c>
      <c r="Q78" s="73">
        <f t="shared" si="24"/>
        <v>72232.731339050282</v>
      </c>
      <c r="R78" s="73">
        <f>SUM(Q78:$Q$102)</f>
        <v>920692.33741748682</v>
      </c>
      <c r="S78" s="73">
        <f t="shared" si="23"/>
        <v>12.583030464133229</v>
      </c>
      <c r="T78" s="73">
        <f>IF(U78=$U$62,1,0)</f>
        <v>1</v>
      </c>
      <c r="U78" s="73">
        <f>ABS(W78-V78)</f>
        <v>2.41920028751752E-3</v>
      </c>
      <c r="V78" s="73">
        <f>$W$2^($AC$62+$AE$62*$AD$62^A77)</f>
        <v>0.97439822622240002</v>
      </c>
      <c r="W78" s="73">
        <f t="shared" si="13"/>
        <v>0.9719790259348825</v>
      </c>
      <c r="X78" s="73">
        <f t="shared" si="14"/>
        <v>-2.8421053010805622E-2</v>
      </c>
      <c r="Y78" s="73"/>
      <c r="Z78" s="73"/>
      <c r="AA78" s="73"/>
      <c r="AB78" s="73"/>
      <c r="AC78" s="73"/>
      <c r="AD78" s="73"/>
      <c r="AE78" s="85"/>
    </row>
    <row r="79" spans="1:31" ht="15" x14ac:dyDescent="0.25">
      <c r="A79" s="77">
        <v>77</v>
      </c>
      <c r="B79" s="70">
        <v>22770</v>
      </c>
      <c r="C79" s="70">
        <v>30153</v>
      </c>
      <c r="D79" s="70">
        <v>52923</v>
      </c>
      <c r="E79" s="145">
        <v>4.2017465776575627E-2</v>
      </c>
      <c r="F79" s="214">
        <v>2.3787197817248237E-2</v>
      </c>
      <c r="G79" s="75">
        <f t="shared" si="15"/>
        <v>717.2553757834861</v>
      </c>
      <c r="H79" s="75">
        <f t="shared" si="16"/>
        <v>956.737695732627</v>
      </c>
      <c r="I79" s="37">
        <f t="shared" si="17"/>
        <v>1673.9930715161131</v>
      </c>
      <c r="J79" s="73">
        <f t="shared" si="18"/>
        <v>3.1630729012265234E-2</v>
      </c>
      <c r="K79" s="73">
        <f t="shared" si="19"/>
        <v>3.1135710497188218E-2</v>
      </c>
      <c r="L79" s="73">
        <f t="shared" ref="L79:L102" si="27">IF(T79=1,1-V79,((105*K79+90*(K78+K80)+45*(K77+K81)-30*(K76+K82))/315))</f>
        <v>2.8434535972338804E-2</v>
      </c>
      <c r="M79" s="73">
        <f t="shared" si="26"/>
        <v>71296.098585576459</v>
      </c>
      <c r="N79" s="73">
        <f t="shared" si="20"/>
        <v>2027.2714799189853</v>
      </c>
      <c r="O79" s="73">
        <f t="shared" si="21"/>
        <v>10649.473328074933</v>
      </c>
      <c r="P79" s="73">
        <f t="shared" si="22"/>
        <v>111257.33777541819</v>
      </c>
      <c r="Q79" s="73">
        <f t="shared" si="24"/>
        <v>70282.462845616974</v>
      </c>
      <c r="R79" s="73">
        <f>SUM(Q79:$Q$102)</f>
        <v>848459.6060784366</v>
      </c>
      <c r="S79" s="73">
        <f t="shared" si="23"/>
        <v>11.900505398062329</v>
      </c>
      <c r="T79" s="73">
        <f>IF(T78=1,1,IF(U79=$U$62,1,T78))</f>
        <v>1</v>
      </c>
      <c r="U79" s="73">
        <f t="shared" ref="U79:U87" si="28">ABS(W79-V79)</f>
        <v>2.7011745248494146E-3</v>
      </c>
      <c r="V79" s="73">
        <f t="shared" ref="V79:V103" si="29">$W$2^($AC$62+$AE$62*$AD$62^A78)</f>
        <v>0.9715654640276612</v>
      </c>
      <c r="W79" s="73">
        <f t="shared" si="13"/>
        <v>0.96886428950281178</v>
      </c>
      <c r="X79" s="73">
        <f t="shared" si="14"/>
        <v>-3.1630729012265081E-2</v>
      </c>
      <c r="Y79" s="73"/>
      <c r="Z79" s="73"/>
      <c r="AA79" s="73"/>
      <c r="AB79" s="73"/>
      <c r="AC79" s="73"/>
      <c r="AD79" s="73"/>
      <c r="AE79" s="85"/>
    </row>
    <row r="80" spans="1:31" ht="15" x14ac:dyDescent="0.25">
      <c r="A80" s="77">
        <v>78</v>
      </c>
      <c r="B80" s="70">
        <v>21395</v>
      </c>
      <c r="C80" s="70">
        <v>29011</v>
      </c>
      <c r="D80" s="70">
        <v>50406</v>
      </c>
      <c r="E80" s="145">
        <v>4.6504055572746637E-2</v>
      </c>
      <c r="F80" s="214">
        <v>2.7064685123887652E-2</v>
      </c>
      <c r="G80" s="75">
        <f t="shared" si="15"/>
        <v>785.17358012910461</v>
      </c>
      <c r="H80" s="75">
        <f t="shared" si="16"/>
        <v>994.95426897891434</v>
      </c>
      <c r="I80" s="37">
        <f t="shared" si="17"/>
        <v>1780.1278491080188</v>
      </c>
      <c r="J80" s="73">
        <f t="shared" si="18"/>
        <v>3.5315792745070407E-2</v>
      </c>
      <c r="K80" s="73">
        <f t="shared" si="19"/>
        <v>3.469946678502811E-2</v>
      </c>
      <c r="L80" s="73">
        <f t="shared" si="27"/>
        <v>3.1638593061248832E-2</v>
      </c>
      <c r="M80" s="73">
        <f t="shared" si="26"/>
        <v>69268.827105657474</v>
      </c>
      <c r="N80" s="73">
        <f t="shared" si="20"/>
        <v>2191.5682326258975</v>
      </c>
      <c r="O80" s="73">
        <f t="shared" si="21"/>
        <v>10094.302922576904</v>
      </c>
      <c r="P80" s="73">
        <f t="shared" si="22"/>
        <v>100607.86444734328</v>
      </c>
      <c r="Q80" s="73">
        <f t="shared" si="24"/>
        <v>68173.042989344525</v>
      </c>
      <c r="R80" s="73">
        <f>SUM(Q80:$Q$102)</f>
        <v>778177.14323281962</v>
      </c>
      <c r="S80" s="73">
        <f t="shared" si="23"/>
        <v>11.234160815886872</v>
      </c>
      <c r="T80" s="73">
        <f t="shared" ref="T80:T87" si="30">IF(T79=1,1,IF(U80=$U$62,1,T79))</f>
        <v>1</v>
      </c>
      <c r="U80" s="73">
        <f t="shared" si="28"/>
        <v>3.0608737237792782E-3</v>
      </c>
      <c r="V80" s="73">
        <f t="shared" si="29"/>
        <v>0.96836140693875117</v>
      </c>
      <c r="W80" s="73">
        <f t="shared" si="13"/>
        <v>0.96530053321497189</v>
      </c>
      <c r="X80" s="73">
        <f>LN(W80)</f>
        <v>-3.5315792745070344E-2</v>
      </c>
      <c r="Y80" s="73"/>
      <c r="Z80" s="73"/>
      <c r="AA80" s="73"/>
      <c r="AB80" s="73"/>
      <c r="AC80" s="73"/>
      <c r="AD80" s="73"/>
      <c r="AE80" s="85"/>
    </row>
    <row r="81" spans="1:31" ht="15" x14ac:dyDescent="0.25">
      <c r="A81" s="77">
        <v>79</v>
      </c>
      <c r="B81" s="70">
        <v>20885</v>
      </c>
      <c r="C81" s="70">
        <v>29609</v>
      </c>
      <c r="D81" s="70">
        <v>50494</v>
      </c>
      <c r="E81" s="145">
        <v>5.1739868177616131E-2</v>
      </c>
      <c r="F81" s="214">
        <v>3.0926181939690465E-2</v>
      </c>
      <c r="G81" s="75">
        <f t="shared" si="15"/>
        <v>915.693321052295</v>
      </c>
      <c r="H81" s="75">
        <f t="shared" si="16"/>
        <v>1080.587146889513</v>
      </c>
      <c r="I81" s="37">
        <f t="shared" si="17"/>
        <v>1996.280467941808</v>
      </c>
      <c r="J81" s="73">
        <f t="shared" si="18"/>
        <v>3.9535003524018855E-2</v>
      </c>
      <c r="K81" s="73">
        <f t="shared" si="19"/>
        <v>3.876369325643525E-2</v>
      </c>
      <c r="L81" s="73">
        <f t="shared" si="27"/>
        <v>3.5261096061196873E-2</v>
      </c>
      <c r="M81" s="73">
        <f t="shared" si="26"/>
        <v>67077.258873031577</v>
      </c>
      <c r="N81" s="73">
        <f t="shared" si="20"/>
        <v>2365.2176686437379</v>
      </c>
      <c r="O81" s="73">
        <f t="shared" si="21"/>
        <v>9536.5203709000198</v>
      </c>
      <c r="P81" s="73">
        <f t="shared" si="22"/>
        <v>90513.561524766352</v>
      </c>
      <c r="Q81" s="73">
        <f t="shared" si="24"/>
        <v>65894.650038709704</v>
      </c>
      <c r="R81" s="73">
        <f>SUM(Q81:$Q$102)</f>
        <v>710004.10024347494</v>
      </c>
      <c r="S81" s="73">
        <f t="shared" si="23"/>
        <v>10.584870523517058</v>
      </c>
      <c r="T81" s="73">
        <f t="shared" si="30"/>
        <v>1</v>
      </c>
      <c r="U81" s="73">
        <f t="shared" si="28"/>
        <v>3.5025971952383772E-3</v>
      </c>
      <c r="V81" s="73">
        <f t="shared" si="29"/>
        <v>0.96473890393880313</v>
      </c>
      <c r="W81" s="73">
        <f t="shared" si="13"/>
        <v>0.96123630674356475</v>
      </c>
      <c r="X81" s="73">
        <f t="shared" ref="X81:X102" si="31">LN(W81)</f>
        <v>-3.9535003524018744E-2</v>
      </c>
      <c r="Y81" s="84"/>
      <c r="Z81" s="84"/>
      <c r="AA81" s="73"/>
      <c r="AB81" s="73"/>
      <c r="AC81" s="73"/>
      <c r="AD81" s="73"/>
      <c r="AE81" s="85"/>
    </row>
    <row r="82" spans="1:31" ht="15" x14ac:dyDescent="0.25">
      <c r="A82" s="77">
        <v>80</v>
      </c>
      <c r="B82" s="70">
        <v>20165</v>
      </c>
      <c r="C82" s="70">
        <v>29470</v>
      </c>
      <c r="D82" s="70">
        <v>49635</v>
      </c>
      <c r="E82" s="145">
        <v>5.7853146113674855E-2</v>
      </c>
      <c r="F82" s="214">
        <v>3.5516253997569337E-2</v>
      </c>
      <c r="G82" s="75">
        <f t="shared" si="15"/>
        <v>1046.6640053083684</v>
      </c>
      <c r="H82" s="75">
        <f t="shared" si="16"/>
        <v>1166.6086913822535</v>
      </c>
      <c r="I82" s="37">
        <f t="shared" si="17"/>
        <v>2213.2726966906221</v>
      </c>
      <c r="J82" s="73">
        <f t="shared" si="18"/>
        <v>4.4590968000214004E-2</v>
      </c>
      <c r="K82" s="73">
        <f t="shared" si="19"/>
        <v>4.3611404621590633E-2</v>
      </c>
      <c r="L82" s="73">
        <f t="shared" si="27"/>
        <v>3.9354750692724982E-2</v>
      </c>
      <c r="M82" s="73">
        <f t="shared" si="26"/>
        <v>64712.041204387839</v>
      </c>
      <c r="N82" s="73">
        <f t="shared" si="20"/>
        <v>2546.726248416031</v>
      </c>
      <c r="O82" s="73">
        <f t="shared" si="21"/>
        <v>8975.8558146460018</v>
      </c>
      <c r="P82" s="73">
        <f t="shared" si="22"/>
        <v>80977.041153866332</v>
      </c>
      <c r="Q82" s="73">
        <f t="shared" si="24"/>
        <v>63438.678080179823</v>
      </c>
      <c r="R82" s="73">
        <f>SUM(Q82:$Q$102)</f>
        <v>644109.45020476531</v>
      </c>
      <c r="S82" s="73">
        <f t="shared" si="23"/>
        <v>9.9534713820940492</v>
      </c>
      <c r="T82" s="73">
        <f t="shared" si="30"/>
        <v>1</v>
      </c>
      <c r="U82" s="73">
        <f t="shared" si="28"/>
        <v>4.2566539288656502E-3</v>
      </c>
      <c r="V82" s="73">
        <f t="shared" si="29"/>
        <v>0.96064524930727502</v>
      </c>
      <c r="W82" s="73">
        <f t="shared" si="13"/>
        <v>0.95638859537840937</v>
      </c>
      <c r="X82" s="73">
        <f t="shared" si="31"/>
        <v>-4.4590968000213893E-2</v>
      </c>
      <c r="Y82" s="73"/>
      <c r="Z82" s="73"/>
      <c r="AA82" s="73"/>
      <c r="AB82" s="73"/>
      <c r="AC82" s="73"/>
      <c r="AD82" s="73"/>
      <c r="AE82" s="85"/>
    </row>
    <row r="83" spans="1:31" ht="15" x14ac:dyDescent="0.25">
      <c r="A83" s="77">
        <v>81</v>
      </c>
      <c r="B83" s="70">
        <v>18900</v>
      </c>
      <c r="C83" s="70">
        <v>29274</v>
      </c>
      <c r="D83" s="70">
        <v>48174</v>
      </c>
      <c r="E83" s="145">
        <v>6.4956356242102206E-2</v>
      </c>
      <c r="F83" s="214">
        <v>4.0997630505077126E-2</v>
      </c>
      <c r="G83" s="75">
        <f t="shared" si="15"/>
        <v>1200.1646354056277</v>
      </c>
      <c r="H83" s="75">
        <f t="shared" si="16"/>
        <v>1227.6751329757317</v>
      </c>
      <c r="I83" s="37">
        <f t="shared" si="17"/>
        <v>2427.8397683813591</v>
      </c>
      <c r="J83" s="73">
        <f t="shared" si="18"/>
        <v>5.0397304944188967E-2</v>
      </c>
      <c r="K83" s="73">
        <f t="shared" si="19"/>
        <v>4.914842858627777E-2</v>
      </c>
      <c r="L83" s="73">
        <f t="shared" si="27"/>
        <v>4.3978346401394641E-2</v>
      </c>
      <c r="M83" s="73">
        <f t="shared" si="26"/>
        <v>62165.314955971808</v>
      </c>
      <c r="N83" s="73">
        <f t="shared" si="20"/>
        <v>2733.9277552855274</v>
      </c>
      <c r="O83" s="73">
        <f t="shared" si="21"/>
        <v>8412.3056066407444</v>
      </c>
      <c r="P83" s="73">
        <f t="shared" si="22"/>
        <v>72001.185339220334</v>
      </c>
      <c r="Q83" s="73">
        <f t="shared" si="24"/>
        <v>60798.35107832904</v>
      </c>
      <c r="R83" s="73">
        <f>SUM(Q83:$Q$102)</f>
        <v>580670.77212458546</v>
      </c>
      <c r="S83" s="73">
        <f t="shared" si="23"/>
        <v>9.3407517123631063</v>
      </c>
      <c r="T83" s="73">
        <f t="shared" si="30"/>
        <v>1</v>
      </c>
      <c r="U83" s="73">
        <f t="shared" si="28"/>
        <v>5.1700821848831291E-3</v>
      </c>
      <c r="V83" s="73">
        <f t="shared" si="29"/>
        <v>0.95602165359860536</v>
      </c>
      <c r="W83" s="73">
        <f t="shared" si="13"/>
        <v>0.95085157141372223</v>
      </c>
      <c r="X83" s="73">
        <f t="shared" si="31"/>
        <v>-5.039730494418878E-2</v>
      </c>
      <c r="Y83" s="73"/>
      <c r="Z83" s="73"/>
      <c r="AA83" s="73"/>
      <c r="AB83" s="73"/>
      <c r="AC83" s="73"/>
      <c r="AD83" s="73"/>
      <c r="AE83" s="85"/>
    </row>
    <row r="84" spans="1:31" ht="15" x14ac:dyDescent="0.25">
      <c r="A84" s="77">
        <v>82</v>
      </c>
      <c r="B84" s="70">
        <v>17389</v>
      </c>
      <c r="C84" s="70">
        <v>27793</v>
      </c>
      <c r="D84" s="70">
        <v>45182</v>
      </c>
      <c r="E84" s="145">
        <v>7.3134266311015592E-2</v>
      </c>
      <c r="F84" s="214">
        <v>4.753960570733963E-2</v>
      </c>
      <c r="G84" s="75">
        <f t="shared" si="15"/>
        <v>1321.2682614240903</v>
      </c>
      <c r="H84" s="75">
        <f t="shared" si="16"/>
        <v>1271.73175688225</v>
      </c>
      <c r="I84" s="37">
        <f t="shared" si="17"/>
        <v>2593.0000183063403</v>
      </c>
      <c r="J84" s="73">
        <f t="shared" si="18"/>
        <v>5.7390111511361613E-2</v>
      </c>
      <c r="K84" s="73">
        <f t="shared" si="19"/>
        <v>5.577435578538148E-2</v>
      </c>
      <c r="L84" s="73">
        <f t="shared" si="27"/>
        <v>4.91972977300007E-2</v>
      </c>
      <c r="M84" s="73">
        <f t="shared" si="26"/>
        <v>59431.38720068628</v>
      </c>
      <c r="N84" s="73">
        <f t="shared" si="20"/>
        <v>2923.8636506191178</v>
      </c>
      <c r="O84" s="73">
        <f t="shared" si="21"/>
        <v>7846.1915284268325</v>
      </c>
      <c r="P84" s="73">
        <f t="shared" si="22"/>
        <v>63588.879732579589</v>
      </c>
      <c r="Q84" s="73">
        <f t="shared" si="24"/>
        <v>57969.455375376725</v>
      </c>
      <c r="R84" s="73">
        <f>SUM(Q84:$Q$102)</f>
        <v>519872.42104625609</v>
      </c>
      <c r="S84" s="73">
        <f t="shared" si="23"/>
        <v>8.7474387782799869</v>
      </c>
      <c r="T84" s="73">
        <f t="shared" si="30"/>
        <v>1</v>
      </c>
      <c r="U84" s="73">
        <f t="shared" si="28"/>
        <v>6.57705805538078E-3</v>
      </c>
      <c r="V84" s="73">
        <f t="shared" si="29"/>
        <v>0.9508027022699993</v>
      </c>
      <c r="W84" s="73">
        <f t="shared" si="13"/>
        <v>0.94422564421461852</v>
      </c>
      <c r="X84" s="73">
        <f t="shared" si="31"/>
        <v>-5.7390111511361523E-2</v>
      </c>
      <c r="Y84" s="73"/>
      <c r="Z84" s="73"/>
      <c r="AA84" s="73"/>
      <c r="AB84" s="73"/>
      <c r="AC84" s="73"/>
      <c r="AD84" s="73"/>
      <c r="AE84" s="85"/>
    </row>
    <row r="85" spans="1:31" ht="15" x14ac:dyDescent="0.25">
      <c r="A85" s="77">
        <v>83</v>
      </c>
      <c r="B85" s="70">
        <v>15592</v>
      </c>
      <c r="C85" s="70">
        <v>25674</v>
      </c>
      <c r="D85" s="70">
        <v>41266</v>
      </c>
      <c r="E85" s="145">
        <v>8.2433599523065004E-2</v>
      </c>
      <c r="F85" s="214">
        <v>5.5300307704870745E-2</v>
      </c>
      <c r="G85" s="75">
        <f t="shared" si="15"/>
        <v>1419.7801000148515</v>
      </c>
      <c r="H85" s="75">
        <f t="shared" si="16"/>
        <v>1285.3046837636296</v>
      </c>
      <c r="I85" s="37">
        <f t="shared" si="17"/>
        <v>2705.0847837784813</v>
      </c>
      <c r="J85" s="73">
        <f t="shared" si="18"/>
        <v>6.5552386559842996E-2</v>
      </c>
      <c r="K85" s="73">
        <f t="shared" si="19"/>
        <v>6.3450017157227867E-2</v>
      </c>
      <c r="L85" s="73">
        <f t="shared" si="27"/>
        <v>5.5084184555808435E-2</v>
      </c>
      <c r="M85" s="73">
        <f t="shared" si="26"/>
        <v>56507.523550067162</v>
      </c>
      <c r="N85" s="73">
        <f t="shared" si="20"/>
        <v>3112.6708560235929</v>
      </c>
      <c r="O85" s="73">
        <f t="shared" si="21"/>
        <v>7278.2244953719119</v>
      </c>
      <c r="P85" s="73">
        <f t="shared" si="22"/>
        <v>55742.688204152757</v>
      </c>
      <c r="Q85" s="73">
        <f t="shared" si="24"/>
        <v>54951.188122055362</v>
      </c>
      <c r="R85" s="73">
        <f>SUM(Q85:$Q$102)</f>
        <v>461902.96567087941</v>
      </c>
      <c r="S85" s="73">
        <f t="shared" si="23"/>
        <v>8.1741852527234027</v>
      </c>
      <c r="T85" s="73">
        <f t="shared" si="30"/>
        <v>1</v>
      </c>
      <c r="U85" s="73">
        <f t="shared" si="28"/>
        <v>8.3658326014194317E-3</v>
      </c>
      <c r="V85" s="73">
        <f t="shared" si="29"/>
        <v>0.94491581544419156</v>
      </c>
      <c r="W85" s="73">
        <f t="shared" si="13"/>
        <v>0.93654998284277213</v>
      </c>
      <c r="X85" s="73">
        <f t="shared" si="31"/>
        <v>-6.5552386559842871E-2</v>
      </c>
      <c r="Y85" s="73"/>
      <c r="Z85" s="73"/>
      <c r="AA85" s="73"/>
      <c r="AB85" s="73"/>
      <c r="AC85" s="73"/>
      <c r="AD85" s="73"/>
      <c r="AE85" s="85"/>
    </row>
    <row r="86" spans="1:31" ht="15" x14ac:dyDescent="0.25">
      <c r="A86" s="77">
        <v>84</v>
      </c>
      <c r="B86" s="70">
        <v>13975</v>
      </c>
      <c r="C86" s="70">
        <v>23801</v>
      </c>
      <c r="D86" s="70">
        <v>37776</v>
      </c>
      <c r="E86" s="145">
        <v>9.2855462731696745E-2</v>
      </c>
      <c r="F86" s="214">
        <v>6.4403336532822389E-2</v>
      </c>
      <c r="G86" s="75">
        <f t="shared" si="15"/>
        <v>1532.8638128177056</v>
      </c>
      <c r="H86" s="75">
        <f t="shared" si="16"/>
        <v>1297.655091675462</v>
      </c>
      <c r="I86" s="37">
        <f t="shared" si="17"/>
        <v>2830.5189044931676</v>
      </c>
      <c r="J86" s="73">
        <f t="shared" si="18"/>
        <v>7.4929026484889014E-2</v>
      </c>
      <c r="K86" s="73">
        <f t="shared" si="19"/>
        <v>7.2190666118412516E-2</v>
      </c>
      <c r="L86" s="73">
        <f t="shared" si="27"/>
        <v>6.1719272311636764E-2</v>
      </c>
      <c r="M86" s="73">
        <f t="shared" si="26"/>
        <v>53394.852694043569</v>
      </c>
      <c r="N86" s="73">
        <f t="shared" si="20"/>
        <v>3295.4914534634081</v>
      </c>
      <c r="O86" s="73">
        <f t="shared" si="21"/>
        <v>6709.5701795416971</v>
      </c>
      <c r="P86" s="73">
        <f t="shared" si="22"/>
        <v>48464.463708780851</v>
      </c>
      <c r="Q86" s="73">
        <f t="shared" si="24"/>
        <v>51747.106967311862</v>
      </c>
      <c r="R86" s="73">
        <f>SUM(Q86:$Q$102)</f>
        <v>406951.77754882403</v>
      </c>
      <c r="S86" s="73">
        <f t="shared" si="23"/>
        <v>7.6215544573310767</v>
      </c>
      <c r="T86" s="73">
        <f t="shared" si="30"/>
        <v>1</v>
      </c>
      <c r="U86" s="73">
        <f t="shared" si="28"/>
        <v>1.0471393806775753E-2</v>
      </c>
      <c r="V86" s="73">
        <f t="shared" si="29"/>
        <v>0.93828072768836324</v>
      </c>
      <c r="W86" s="73">
        <f t="shared" si="13"/>
        <v>0.92780933388158748</v>
      </c>
      <c r="X86" s="73">
        <f t="shared" si="31"/>
        <v>-7.4929026484888986E-2</v>
      </c>
      <c r="Y86" s="73"/>
      <c r="Z86" s="73"/>
      <c r="AA86" s="73"/>
      <c r="AB86" s="73"/>
      <c r="AC86" s="73"/>
      <c r="AD86" s="73"/>
      <c r="AE86" s="85"/>
    </row>
    <row r="87" spans="1:31" ht="15" x14ac:dyDescent="0.25">
      <c r="A87" s="77">
        <v>85</v>
      </c>
      <c r="B87" s="70">
        <v>12493</v>
      </c>
      <c r="C87" s="70">
        <v>22298</v>
      </c>
      <c r="D87" s="70">
        <v>34791</v>
      </c>
      <c r="E87" s="145">
        <v>0.1043511196094153</v>
      </c>
      <c r="F87" s="214">
        <v>7.4911698754306852E-2</v>
      </c>
      <c r="G87" s="75">
        <f t="shared" si="15"/>
        <v>1670.3810588235342</v>
      </c>
      <c r="H87" s="75">
        <f t="shared" si="16"/>
        <v>1303.6585372804254</v>
      </c>
      <c r="I87" s="37">
        <f t="shared" si="17"/>
        <v>2974.0395961039594</v>
      </c>
      <c r="J87" s="73">
        <f t="shared" si="18"/>
        <v>8.5483015610472807E-2</v>
      </c>
      <c r="K87" s="73">
        <f t="shared" si="19"/>
        <v>8.1931264241236756E-2</v>
      </c>
      <c r="L87" s="73">
        <f t="shared" si="27"/>
        <v>6.9190986490456186E-2</v>
      </c>
      <c r="M87" s="73">
        <f t="shared" si="26"/>
        <v>50099.361240580161</v>
      </c>
      <c r="N87" s="73">
        <f t="shared" si="20"/>
        <v>3466.424226777468</v>
      </c>
      <c r="O87" s="73">
        <f t="shared" si="21"/>
        <v>6141.9125761331961</v>
      </c>
      <c r="P87" s="73">
        <f t="shared" si="22"/>
        <v>41754.893529239154</v>
      </c>
      <c r="Q87" s="73">
        <f t="shared" si="24"/>
        <v>48366.149127191427</v>
      </c>
      <c r="R87" s="73">
        <f>SUM(Q87:$Q$102)</f>
        <v>355204.67058151221</v>
      </c>
      <c r="S87" s="73">
        <f t="shared" si="23"/>
        <v>7.0900039798072054</v>
      </c>
      <c r="T87" s="73">
        <f t="shared" si="30"/>
        <v>1</v>
      </c>
      <c r="U87" s="73">
        <f t="shared" si="28"/>
        <v>1.2740277750780571E-2</v>
      </c>
      <c r="V87" s="73">
        <f t="shared" si="29"/>
        <v>0.93080901350954381</v>
      </c>
      <c r="W87" s="73">
        <f t="shared" si="13"/>
        <v>0.91806873575876324</v>
      </c>
      <c r="X87" s="73">
        <f t="shared" si="31"/>
        <v>-8.5483015610472654E-2</v>
      </c>
      <c r="Y87" s="73"/>
      <c r="Z87" s="73"/>
      <c r="AA87" s="73"/>
      <c r="AB87" s="73"/>
      <c r="AC87" s="73"/>
      <c r="AD87" s="73"/>
      <c r="AE87" s="85"/>
    </row>
    <row r="88" spans="1:31" x14ac:dyDescent="0.3">
      <c r="A88" s="77">
        <v>86</v>
      </c>
      <c r="B88" s="70">
        <v>10797</v>
      </c>
      <c r="C88" s="70">
        <v>20158</v>
      </c>
      <c r="D88" s="70">
        <v>30955</v>
      </c>
      <c r="E88" s="145">
        <v>0.11682064889813459</v>
      </c>
      <c r="F88" s="214">
        <v>8.6804931190071974E-2</v>
      </c>
      <c r="G88" s="75">
        <f t="shared" si="15"/>
        <v>1749.8138029294707</v>
      </c>
      <c r="H88" s="75">
        <f t="shared" si="16"/>
        <v>1261.3125461531592</v>
      </c>
      <c r="I88" s="37">
        <f t="shared" si="17"/>
        <v>3011.12634908263</v>
      </c>
      <c r="J88" s="73">
        <f t="shared" si="18"/>
        <v>9.7274312682365693E-2</v>
      </c>
      <c r="K88" s="73">
        <f t="shared" si="19"/>
        <v>9.2692913846652125E-2</v>
      </c>
      <c r="L88" s="73">
        <f t="shared" si="27"/>
        <v>7.7596307234978568E-2</v>
      </c>
      <c r="M88" s="73">
        <f t="shared" si="26"/>
        <v>46632.937013802693</v>
      </c>
      <c r="N88" s="73">
        <f t="shared" si="20"/>
        <v>3618.5437077924362</v>
      </c>
      <c r="O88" s="73">
        <f t="shared" si="21"/>
        <v>5577.5098400511233</v>
      </c>
      <c r="P88" s="73">
        <f t="shared" si="22"/>
        <v>35612.980953105951</v>
      </c>
      <c r="Q88" s="73">
        <f t="shared" si="24"/>
        <v>44823.665159906479</v>
      </c>
      <c r="R88" s="73">
        <f>SUM(Q88:$Q$102)</f>
        <v>306838.52145432075</v>
      </c>
      <c r="S88" s="73">
        <f t="shared" si="23"/>
        <v>6.5798669589157734</v>
      </c>
      <c r="T88" s="73">
        <f>T87</f>
        <v>1</v>
      </c>
      <c r="U88" s="73"/>
      <c r="V88" s="73">
        <f t="shared" si="29"/>
        <v>0.92240369276502143</v>
      </c>
      <c r="W88" s="73">
        <f t="shared" si="13"/>
        <v>0.90730708615334787</v>
      </c>
      <c r="X88" s="73">
        <f t="shared" si="31"/>
        <v>-9.7274312682365513E-2</v>
      </c>
      <c r="Y88" s="73"/>
      <c r="Z88" s="73"/>
      <c r="AA88" s="73"/>
      <c r="AB88" s="73"/>
      <c r="AC88" s="73"/>
      <c r="AD88" s="73"/>
      <c r="AE88" s="85"/>
    </row>
    <row r="89" spans="1:31" x14ac:dyDescent="0.3">
      <c r="A89" s="77">
        <v>87</v>
      </c>
      <c r="B89" s="70">
        <v>8971</v>
      </c>
      <c r="C89" s="70">
        <v>17371</v>
      </c>
      <c r="D89" s="70">
        <v>26342</v>
      </c>
      <c r="E89" s="145">
        <v>0.13011319731662738</v>
      </c>
      <c r="F89" s="214">
        <v>9.9967303783148512E-2</v>
      </c>
      <c r="G89" s="75">
        <f t="shared" si="15"/>
        <v>1736.5320340170729</v>
      </c>
      <c r="H89" s="75">
        <f t="shared" si="16"/>
        <v>1167.2454931274642</v>
      </c>
      <c r="I89" s="37">
        <f t="shared" si="17"/>
        <v>2903.7775271445371</v>
      </c>
      <c r="J89" s="73">
        <f t="shared" si="18"/>
        <v>0.11023375321329197</v>
      </c>
      <c r="K89" s="73">
        <f t="shared" si="19"/>
        <v>0.10437524433863909</v>
      </c>
      <c r="L89" s="73">
        <f t="shared" si="27"/>
        <v>8.7041039382280361E-2</v>
      </c>
      <c r="M89" s="73">
        <f t="shared" si="26"/>
        <v>43014.393306010257</v>
      </c>
      <c r="N89" s="73">
        <f t="shared" si="20"/>
        <v>3744.0175017533329</v>
      </c>
      <c r="O89" s="73">
        <f t="shared" si="21"/>
        <v>5019.2348028257575</v>
      </c>
      <c r="P89" s="73">
        <f t="shared" si="22"/>
        <v>30035.471113054838</v>
      </c>
      <c r="Q89" s="73">
        <f t="shared" si="24"/>
        <v>41142.384555133591</v>
      </c>
      <c r="R89" s="73">
        <f>SUM(Q89:$Q$102)</f>
        <v>262014.85629441432</v>
      </c>
      <c r="S89" s="73">
        <f t="shared" si="23"/>
        <v>6.0913298121027752</v>
      </c>
      <c r="T89" s="73">
        <f t="shared" ref="T89:T102" si="32">T88</f>
        <v>1</v>
      </c>
      <c r="U89" s="73"/>
      <c r="V89" s="73">
        <f t="shared" si="29"/>
        <v>0.91295896061771964</v>
      </c>
      <c r="W89" s="73">
        <f t="shared" si="13"/>
        <v>0.89562475566136091</v>
      </c>
      <c r="X89" s="73">
        <f t="shared" si="31"/>
        <v>-0.11023375321329174</v>
      </c>
      <c r="Y89" s="73"/>
      <c r="Z89" s="73"/>
      <c r="AA89" s="73"/>
      <c r="AB89" s="73"/>
      <c r="AC89" s="73"/>
      <c r="AD89" s="73"/>
      <c r="AE89" s="85"/>
    </row>
    <row r="90" spans="1:31" x14ac:dyDescent="0.3">
      <c r="A90" s="77">
        <v>88</v>
      </c>
      <c r="B90" s="70">
        <v>7039</v>
      </c>
      <c r="C90" s="70">
        <v>14193</v>
      </c>
      <c r="D90" s="70">
        <v>21232</v>
      </c>
      <c r="E90" s="145">
        <v>0.14402764808164722</v>
      </c>
      <c r="F90" s="214">
        <v>0.11419412532561109</v>
      </c>
      <c r="G90" s="75">
        <f t="shared" si="15"/>
        <v>1620.7572207463982</v>
      </c>
      <c r="H90" s="75">
        <f t="shared" si="16"/>
        <v>1013.8106148467148</v>
      </c>
      <c r="I90" s="37">
        <f t="shared" si="17"/>
        <v>2634.5678355931132</v>
      </c>
      <c r="J90" s="73">
        <f t="shared" si="18"/>
        <v>0.12408476995069297</v>
      </c>
      <c r="K90" s="73">
        <f t="shared" si="19"/>
        <v>0.11669504000893416</v>
      </c>
      <c r="L90" s="73">
        <f t="shared" si="27"/>
        <v>9.7639900744488028E-2</v>
      </c>
      <c r="M90" s="73">
        <f t="shared" si="26"/>
        <v>39270.375804256924</v>
      </c>
      <c r="N90" s="73">
        <f t="shared" si="20"/>
        <v>3834.3555957263889</v>
      </c>
      <c r="O90" s="73">
        <f t="shared" si="21"/>
        <v>4470.5906231064273</v>
      </c>
      <c r="P90" s="73">
        <f t="shared" si="22"/>
        <v>25016.236310229076</v>
      </c>
      <c r="Q90" s="73">
        <f t="shared" si="24"/>
        <v>37353.19800639373</v>
      </c>
      <c r="R90" s="73">
        <f>SUM(Q90:$Q$102)</f>
        <v>220872.47173928074</v>
      </c>
      <c r="S90" s="73">
        <f t="shared" si="23"/>
        <v>5.6244043306389262</v>
      </c>
      <c r="T90" s="73">
        <f t="shared" si="32"/>
        <v>1</v>
      </c>
      <c r="U90" s="73"/>
      <c r="V90" s="73">
        <f t="shared" si="29"/>
        <v>0.90236009925551197</v>
      </c>
      <c r="W90" s="73">
        <f t="shared" si="13"/>
        <v>0.88330495999106584</v>
      </c>
      <c r="X90" s="73">
        <f t="shared" si="31"/>
        <v>-0.12408476995069279</v>
      </c>
      <c r="Y90" s="73"/>
      <c r="Z90" s="73"/>
      <c r="AA90" s="73"/>
      <c r="AB90" s="73"/>
      <c r="AC90" s="73"/>
      <c r="AD90" s="73"/>
      <c r="AE90" s="85"/>
    </row>
    <row r="91" spans="1:31" x14ac:dyDescent="0.3">
      <c r="A91" s="77">
        <v>89</v>
      </c>
      <c r="B91" s="70">
        <v>5835</v>
      </c>
      <c r="C91" s="70">
        <v>12170</v>
      </c>
      <c r="D91" s="70">
        <v>18005</v>
      </c>
      <c r="E91" s="145">
        <v>0.15829622151146555</v>
      </c>
      <c r="F91" s="214">
        <v>0.12841061293269015</v>
      </c>
      <c r="G91" s="75">
        <f t="shared" si="15"/>
        <v>1562.7571593908392</v>
      </c>
      <c r="H91" s="75">
        <f t="shared" si="16"/>
        <v>923.65845251940152</v>
      </c>
      <c r="I91" s="37">
        <f t="shared" si="17"/>
        <v>2486.4156119102408</v>
      </c>
      <c r="J91" s="73">
        <f t="shared" si="18"/>
        <v>0.1380958407059284</v>
      </c>
      <c r="K91" s="73">
        <f t="shared" si="19"/>
        <v>0.12898479096716664</v>
      </c>
      <c r="L91" s="73">
        <f t="shared" si="27"/>
        <v>0.10951635651221525</v>
      </c>
      <c r="M91" s="73">
        <f t="shared" si="26"/>
        <v>35436.020208530535</v>
      </c>
      <c r="N91" s="73">
        <f t="shared" si="20"/>
        <v>3880.8238225314926</v>
      </c>
      <c r="O91" s="73">
        <f t="shared" si="21"/>
        <v>3935.6903398995883</v>
      </c>
      <c r="P91" s="73">
        <f t="shared" si="22"/>
        <v>20545.645687122651</v>
      </c>
      <c r="Q91" s="73">
        <f t="shared" si="24"/>
        <v>33495.608297264786</v>
      </c>
      <c r="R91" s="73">
        <f>SUM(Q91:$Q$102)</f>
        <v>183519.273732887</v>
      </c>
      <c r="S91" s="73">
        <f t="shared" si="23"/>
        <v>5.1788906500484577</v>
      </c>
      <c r="T91" s="73">
        <f t="shared" si="32"/>
        <v>1</v>
      </c>
      <c r="U91" s="73"/>
      <c r="V91" s="73">
        <f t="shared" si="29"/>
        <v>0.89048364348778475</v>
      </c>
      <c r="W91" s="73">
        <f t="shared" si="13"/>
        <v>0.87101520903283336</v>
      </c>
      <c r="X91" s="73">
        <f t="shared" si="31"/>
        <v>-0.13809584070592809</v>
      </c>
      <c r="Y91" s="73"/>
      <c r="Z91" s="73"/>
      <c r="AA91" s="73"/>
      <c r="AB91" s="73"/>
      <c r="AC91" s="73"/>
      <c r="AD91" s="73"/>
      <c r="AE91" s="85"/>
    </row>
    <row r="92" spans="1:31" x14ac:dyDescent="0.3">
      <c r="A92" s="77">
        <v>90</v>
      </c>
      <c r="B92" s="70">
        <v>4557</v>
      </c>
      <c r="C92" s="70">
        <v>10073</v>
      </c>
      <c r="D92" s="70">
        <v>14630</v>
      </c>
      <c r="E92" s="145">
        <v>0.17357017748686557</v>
      </c>
      <c r="F92" s="214">
        <v>0.14382710893077438</v>
      </c>
      <c r="G92" s="75">
        <f t="shared" si="15"/>
        <v>1448.7704682596905</v>
      </c>
      <c r="H92" s="75">
        <f t="shared" si="16"/>
        <v>790.95929880764641</v>
      </c>
      <c r="I92" s="37">
        <f t="shared" si="17"/>
        <v>2239.729767067337</v>
      </c>
      <c r="J92" s="73">
        <f t="shared" si="18"/>
        <v>0.153091576696332</v>
      </c>
      <c r="K92" s="73">
        <f t="shared" si="19"/>
        <v>0.14194885927540069</v>
      </c>
      <c r="L92" s="73">
        <f t="shared" si="27"/>
        <v>0.12280211046729095</v>
      </c>
      <c r="M92" s="73">
        <f t="shared" si="26"/>
        <v>31555.196385999043</v>
      </c>
      <c r="N92" s="73">
        <f t="shared" si="20"/>
        <v>3875.0447124105158</v>
      </c>
      <c r="O92" s="73">
        <f t="shared" si="21"/>
        <v>3419.1881692814277</v>
      </c>
      <c r="P92" s="73">
        <f t="shared" si="22"/>
        <v>16609.955347223058</v>
      </c>
      <c r="Q92" s="73">
        <f t="shared" si="24"/>
        <v>29617.674029793787</v>
      </c>
      <c r="R92" s="73">
        <f>SUM(Q92:$Q$102)</f>
        <v>150023.66543562221</v>
      </c>
      <c r="S92" s="73">
        <f t="shared" si="23"/>
        <v>4.7543252021143276</v>
      </c>
      <c r="T92" s="73">
        <f t="shared" si="32"/>
        <v>1</v>
      </c>
      <c r="U92" s="73"/>
      <c r="V92" s="73">
        <f t="shared" si="29"/>
        <v>0.87719788953270905</v>
      </c>
      <c r="W92" s="73">
        <f t="shared" si="13"/>
        <v>0.85805114072459931</v>
      </c>
      <c r="X92" s="73">
        <f t="shared" si="31"/>
        <v>-0.15309157669633175</v>
      </c>
      <c r="Y92" s="73"/>
      <c r="Z92" s="73"/>
      <c r="AA92" s="73"/>
      <c r="AB92" s="73"/>
      <c r="AC92" s="73"/>
      <c r="AD92" s="73"/>
      <c r="AE92" s="85"/>
    </row>
    <row r="93" spans="1:31" x14ac:dyDescent="0.3">
      <c r="A93" s="77">
        <v>91</v>
      </c>
      <c r="B93" s="70">
        <v>3135</v>
      </c>
      <c r="C93" s="70">
        <v>7249</v>
      </c>
      <c r="D93" s="70">
        <v>10384</v>
      </c>
      <c r="E93" s="145">
        <v>0.18920526994404904</v>
      </c>
      <c r="F93" s="214">
        <v>0.15944194619331947</v>
      </c>
      <c r="G93" s="75">
        <f t="shared" si="15"/>
        <v>1155.7946679553729</v>
      </c>
      <c r="H93" s="75">
        <f t="shared" si="16"/>
        <v>593.1585212745938</v>
      </c>
      <c r="I93" s="37">
        <f t="shared" si="17"/>
        <v>1748.9531892299667</v>
      </c>
      <c r="J93" s="73">
        <f t="shared" si="18"/>
        <v>0.16842769541891051</v>
      </c>
      <c r="K93" s="73">
        <f t="shared" si="19"/>
        <v>0.15500764197132899</v>
      </c>
      <c r="L93" s="73">
        <f t="shared" si="27"/>
        <v>0.13763614443552841</v>
      </c>
      <c r="M93" s="73">
        <f t="shared" si="26"/>
        <v>27680.151673588527</v>
      </c>
      <c r="N93" s="73">
        <f t="shared" si="20"/>
        <v>3809.7893537433629</v>
      </c>
      <c r="O93" s="73">
        <f t="shared" si="21"/>
        <v>2926.150874155001</v>
      </c>
      <c r="P93" s="73">
        <f t="shared" si="22"/>
        <v>13190.767177941629</v>
      </c>
      <c r="Q93" s="73">
        <f t="shared" si="24"/>
        <v>25775.256996716846</v>
      </c>
      <c r="R93" s="73">
        <f>SUM(Q93:$Q$102)</f>
        <v>120405.99140582846</v>
      </c>
      <c r="S93" s="73">
        <f t="shared" si="23"/>
        <v>4.3499035997232571</v>
      </c>
      <c r="T93" s="73">
        <f t="shared" si="32"/>
        <v>1</v>
      </c>
      <c r="U93" s="73"/>
      <c r="V93" s="73">
        <f t="shared" si="29"/>
        <v>0.86236385556447159</v>
      </c>
      <c r="W93" s="73">
        <f t="shared" si="13"/>
        <v>0.84499235802867101</v>
      </c>
      <c r="X93" s="73">
        <f t="shared" si="31"/>
        <v>-0.16842769541891026</v>
      </c>
      <c r="Y93" s="73"/>
      <c r="Z93" s="73"/>
      <c r="AA93" s="73"/>
      <c r="AB93" s="73"/>
      <c r="AC93" s="73"/>
      <c r="AD93" s="73"/>
      <c r="AE93" s="85"/>
    </row>
    <row r="94" spans="1:31" x14ac:dyDescent="0.3">
      <c r="A94" s="77">
        <v>92</v>
      </c>
      <c r="B94" s="70">
        <v>2258</v>
      </c>
      <c r="C94" s="70">
        <v>5523</v>
      </c>
      <c r="D94" s="70">
        <v>7781</v>
      </c>
      <c r="E94" s="145">
        <v>0.20487143524365822</v>
      </c>
      <c r="F94" s="214">
        <v>0.17486072353216295</v>
      </c>
      <c r="G94" s="75">
        <f t="shared" si="15"/>
        <v>965.75577606813602</v>
      </c>
      <c r="H94" s="75">
        <f t="shared" si="16"/>
        <v>462.59970078018029</v>
      </c>
      <c r="I94" s="37">
        <f t="shared" si="17"/>
        <v>1428.3554768483164</v>
      </c>
      <c r="J94" s="73">
        <f t="shared" si="18"/>
        <v>0.18356965388103283</v>
      </c>
      <c r="K94" s="73">
        <f t="shared" si="19"/>
        <v>0.16770609878153653</v>
      </c>
      <c r="L94" s="73">
        <f t="shared" si="27"/>
        <v>0.15416317674450486</v>
      </c>
      <c r="M94" s="73">
        <f t="shared" si="26"/>
        <v>23870.362319845164</v>
      </c>
      <c r="N94" s="73">
        <f t="shared" si="20"/>
        <v>3679.9308852696595</v>
      </c>
      <c r="O94" s="73">
        <f t="shared" si="21"/>
        <v>2461.8602437069812</v>
      </c>
      <c r="P94" s="73">
        <f t="shared" si="22"/>
        <v>10264.61630378663</v>
      </c>
      <c r="Q94" s="73">
        <f t="shared" si="24"/>
        <v>22030.396877210333</v>
      </c>
      <c r="R94" s="73">
        <f>SUM(Q94:$Q$102)</f>
        <v>94630.734409111625</v>
      </c>
      <c r="S94" s="73">
        <f t="shared" si="23"/>
        <v>3.9643610407387166</v>
      </c>
      <c r="T94" s="73">
        <f t="shared" si="32"/>
        <v>1</v>
      </c>
      <c r="U94" s="73"/>
      <c r="V94" s="73">
        <f t="shared" si="29"/>
        <v>0.84583682325549514</v>
      </c>
      <c r="W94" s="73">
        <f t="shared" si="13"/>
        <v>0.83229390121846347</v>
      </c>
      <c r="X94" s="73">
        <f t="shared" si="31"/>
        <v>-0.1835696538810325</v>
      </c>
      <c r="Y94" s="73"/>
      <c r="Z94" s="73"/>
      <c r="AA94" s="73"/>
      <c r="AB94" s="73"/>
      <c r="AC94" s="73"/>
      <c r="AD94" s="73"/>
      <c r="AE94" s="85"/>
    </row>
    <row r="95" spans="1:31" x14ac:dyDescent="0.3">
      <c r="A95" s="77">
        <v>93</v>
      </c>
      <c r="B95" s="70">
        <v>1795</v>
      </c>
      <c r="C95" s="70">
        <v>4546</v>
      </c>
      <c r="D95" s="70">
        <v>6341</v>
      </c>
      <c r="E95" s="145">
        <v>0.22017764499532838</v>
      </c>
      <c r="F95" s="214">
        <v>0.18971064905338167</v>
      </c>
      <c r="G95" s="75">
        <f t="shared" si="15"/>
        <v>862.42461059667312</v>
      </c>
      <c r="H95" s="75">
        <f t="shared" si="16"/>
        <v>395.21887276661442</v>
      </c>
      <c r="I95" s="37">
        <f t="shared" si="17"/>
        <v>1257.6434833632875</v>
      </c>
      <c r="J95" s="73">
        <f t="shared" si="18"/>
        <v>0.19833519687167442</v>
      </c>
      <c r="K95" s="73">
        <f t="shared" si="19"/>
        <v>0.17990508618858114</v>
      </c>
      <c r="L95" s="73">
        <f t="shared" si="27"/>
        <v>0.17253138961238101</v>
      </c>
      <c r="M95" s="73">
        <f t="shared" si="26"/>
        <v>20190.431434575505</v>
      </c>
      <c r="N95" s="73">
        <f t="shared" si="20"/>
        <v>3483.4831922808116</v>
      </c>
      <c r="O95" s="73">
        <f t="shared" si="21"/>
        <v>2031.5434613035236</v>
      </c>
      <c r="P95" s="73">
        <f t="shared" si="22"/>
        <v>7802.7560600796505</v>
      </c>
      <c r="Q95" s="73">
        <f t="shared" si="24"/>
        <v>18448.689838435101</v>
      </c>
      <c r="R95" s="73">
        <f>SUM(Q95:$Q$102)</f>
        <v>72600.33753190127</v>
      </c>
      <c r="S95" s="73">
        <f t="shared" si="23"/>
        <v>3.5957794050688476</v>
      </c>
      <c r="T95" s="73">
        <f t="shared" si="32"/>
        <v>1</v>
      </c>
      <c r="U95" s="73"/>
      <c r="V95" s="73">
        <f t="shared" si="29"/>
        <v>0.82746861038761899</v>
      </c>
      <c r="W95" s="73">
        <f t="shared" si="13"/>
        <v>0.82009491381141886</v>
      </c>
      <c r="X95" s="73">
        <f t="shared" si="31"/>
        <v>-0.19833519687167406</v>
      </c>
      <c r="Y95" s="73"/>
      <c r="Z95" s="73"/>
      <c r="AA95" s="73"/>
      <c r="AB95" s="73"/>
      <c r="AC95" s="73"/>
      <c r="AD95" s="73"/>
      <c r="AE95" s="85"/>
    </row>
    <row r="96" spans="1:31" x14ac:dyDescent="0.3">
      <c r="A96" s="77">
        <v>94</v>
      </c>
      <c r="B96" s="70">
        <v>1252</v>
      </c>
      <c r="C96" s="70">
        <v>3188</v>
      </c>
      <c r="D96" s="70">
        <v>4440</v>
      </c>
      <c r="E96" s="145">
        <v>0.23472939855767316</v>
      </c>
      <c r="F96" s="214">
        <v>0.20369235749572198</v>
      </c>
      <c r="G96" s="75">
        <f t="shared" si="15"/>
        <v>649.37123569636162</v>
      </c>
      <c r="H96" s="75">
        <f t="shared" si="16"/>
        <v>293.88120699420682</v>
      </c>
      <c r="I96" s="37">
        <f t="shared" si="17"/>
        <v>943.25244269056839</v>
      </c>
      <c r="J96" s="73">
        <f t="shared" si="18"/>
        <v>0.21244424384922711</v>
      </c>
      <c r="K96" s="73">
        <f t="shared" si="19"/>
        <v>0.19139460021081278</v>
      </c>
      <c r="L96" s="73">
        <f t="shared" si="27"/>
        <v>0.19288925646228805</v>
      </c>
      <c r="M96" s="73">
        <f t="shared" si="26"/>
        <v>16706.948242294693</v>
      </c>
      <c r="N96" s="73">
        <f t="shared" si="20"/>
        <v>3222.5908242101541</v>
      </c>
      <c r="O96" s="73">
        <f t="shared" si="21"/>
        <v>1640.0375071872008</v>
      </c>
      <c r="P96" s="73">
        <f t="shared" si="22"/>
        <v>5771.2125987761274</v>
      </c>
      <c r="Q96" s="73">
        <f t="shared" si="24"/>
        <v>15095.652830189616</v>
      </c>
      <c r="R96" s="73">
        <f>SUM(Q96:$Q$102)</f>
        <v>54151.647693466184</v>
      </c>
      <c r="S96" s="73">
        <f t="shared" si="23"/>
        <v>3.2412650657753206</v>
      </c>
      <c r="T96" s="73">
        <f t="shared" si="32"/>
        <v>1</v>
      </c>
      <c r="U96" s="73"/>
      <c r="V96" s="73">
        <f t="shared" si="29"/>
        <v>0.80711074353771195</v>
      </c>
      <c r="W96" s="73">
        <f t="shared" si="13"/>
        <v>0.80860539978918722</v>
      </c>
      <c r="X96" s="73">
        <f t="shared" si="31"/>
        <v>-0.21244424384922672</v>
      </c>
      <c r="Y96" s="73"/>
      <c r="Z96" s="73"/>
      <c r="AA96" s="73"/>
      <c r="AB96" s="73"/>
      <c r="AC96" s="73"/>
      <c r="AD96" s="73"/>
      <c r="AE96" s="85"/>
    </row>
    <row r="97" spans="1:31" x14ac:dyDescent="0.3">
      <c r="A97" s="77">
        <v>95</v>
      </c>
      <c r="B97" s="70">
        <v>874</v>
      </c>
      <c r="C97" s="70">
        <v>2308</v>
      </c>
      <c r="D97" s="70">
        <v>3182</v>
      </c>
      <c r="E97" s="145">
        <v>0.24820360477624842</v>
      </c>
      <c r="F97" s="214">
        <v>0.21662415092244228</v>
      </c>
      <c r="G97" s="75">
        <f t="shared" si="15"/>
        <v>499.96854032899677</v>
      </c>
      <c r="H97" s="75">
        <f t="shared" si="16"/>
        <v>216.92995057444111</v>
      </c>
      <c r="I97" s="37">
        <f t="shared" si="17"/>
        <v>716.89849090343785</v>
      </c>
      <c r="J97" s="73">
        <f t="shared" si="18"/>
        <v>0.22529808010793145</v>
      </c>
      <c r="K97" s="73">
        <f t="shared" si="19"/>
        <v>0.2017217675700379</v>
      </c>
      <c r="L97" s="73">
        <f t="shared" si="27"/>
        <v>0.21538128636645582</v>
      </c>
      <c r="M97" s="73">
        <f t="shared" si="26"/>
        <v>13484.357418084539</v>
      </c>
      <c r="N97" s="73">
        <f t="shared" si="20"/>
        <v>2904.2782465321088</v>
      </c>
      <c r="O97" s="73">
        <f t="shared" si="21"/>
        <v>1291.4067237615584</v>
      </c>
      <c r="P97" s="73">
        <f t="shared" si="22"/>
        <v>4131.1750915889252</v>
      </c>
      <c r="Q97" s="73">
        <f t="shared" si="24"/>
        <v>12032.218294818485</v>
      </c>
      <c r="R97" s="73">
        <f>SUM(Q97:$Q$102)</f>
        <v>39055.994863276566</v>
      </c>
      <c r="S97" s="73">
        <f t="shared" si="23"/>
        <v>2.8963927351033161</v>
      </c>
      <c r="T97" s="73">
        <f t="shared" si="32"/>
        <v>1</v>
      </c>
      <c r="U97" s="73"/>
      <c r="V97" s="73">
        <f t="shared" si="29"/>
        <v>0.78461871363354418</v>
      </c>
      <c r="W97" s="73">
        <f t="shared" si="13"/>
        <v>0.7982782324299621</v>
      </c>
      <c r="X97" s="73">
        <f t="shared" si="31"/>
        <v>-0.22529808010793101</v>
      </c>
      <c r="Y97" s="73"/>
      <c r="Z97" s="73"/>
      <c r="AA97" s="73"/>
      <c r="AB97" s="73"/>
      <c r="AC97" s="73"/>
      <c r="AD97" s="73"/>
      <c r="AE97" s="85"/>
    </row>
    <row r="98" spans="1:31" x14ac:dyDescent="0.3">
      <c r="A98" s="77">
        <v>96</v>
      </c>
      <c r="B98" s="70">
        <v>590</v>
      </c>
      <c r="C98" s="70">
        <v>1573</v>
      </c>
      <c r="D98" s="70">
        <v>2163</v>
      </c>
      <c r="E98" s="145">
        <v>0.26041856624867871</v>
      </c>
      <c r="F98" s="214">
        <v>0.22846681811244449</v>
      </c>
      <c r="G98" s="75">
        <f t="shared" si="15"/>
        <v>359.3783048908752</v>
      </c>
      <c r="H98" s="75">
        <f t="shared" si="16"/>
        <v>153.64695408672043</v>
      </c>
      <c r="I98" s="37">
        <f t="shared" si="17"/>
        <v>513.02525897759563</v>
      </c>
      <c r="J98" s="73">
        <f t="shared" si="18"/>
        <v>0.23718227414590645</v>
      </c>
      <c r="K98" s="73">
        <f t="shared" si="19"/>
        <v>0.21115251158966752</v>
      </c>
      <c r="L98" s="73">
        <f t="shared" si="27"/>
        <v>0.24014249891285533</v>
      </c>
      <c r="M98" s="73">
        <f t="shared" si="26"/>
        <v>10580.07917155243</v>
      </c>
      <c r="N98" s="73">
        <f t="shared" si="20"/>
        <v>2540.7266509524525</v>
      </c>
      <c r="O98" s="73">
        <f t="shared" si="21"/>
        <v>988.54817792732047</v>
      </c>
      <c r="P98" s="73">
        <f t="shared" si="22"/>
        <v>2839.768367827367</v>
      </c>
      <c r="Q98" s="73">
        <f t="shared" si="24"/>
        <v>9309.7158460762039</v>
      </c>
      <c r="R98" s="73">
        <f>SUM(Q98:$Q$102)</f>
        <v>27023.776568458081</v>
      </c>
      <c r="S98" s="73">
        <f t="shared" si="23"/>
        <v>2.5542130763179198</v>
      </c>
      <c r="T98" s="73">
        <f t="shared" si="32"/>
        <v>1</v>
      </c>
      <c r="U98" s="73"/>
      <c r="V98" s="73">
        <f t="shared" si="29"/>
        <v>0.75985750108714467</v>
      </c>
      <c r="W98" s="73">
        <f t="shared" si="13"/>
        <v>0.78884748841033248</v>
      </c>
      <c r="X98" s="73">
        <f t="shared" si="31"/>
        <v>-0.23718227414590598</v>
      </c>
      <c r="Y98" s="73"/>
      <c r="Z98" s="73"/>
      <c r="AA98" s="73"/>
      <c r="AB98" s="73"/>
      <c r="AC98" s="73"/>
      <c r="AD98" s="73"/>
      <c r="AE98" s="85"/>
    </row>
    <row r="99" spans="1:31" x14ac:dyDescent="0.3">
      <c r="A99" s="77">
        <v>97</v>
      </c>
      <c r="B99" s="70">
        <v>385</v>
      </c>
      <c r="C99" s="70">
        <v>1001</v>
      </c>
      <c r="D99" s="70">
        <v>1386</v>
      </c>
      <c r="E99" s="145">
        <v>0.27137403230040896</v>
      </c>
      <c r="F99" s="214">
        <v>0.23932093021959855</v>
      </c>
      <c r="G99" s="75">
        <f t="shared" si="15"/>
        <v>239.56025114981816</v>
      </c>
      <c r="H99" s="75">
        <f t="shared" si="16"/>
        <v>104.47900243565745</v>
      </c>
      <c r="I99" s="37">
        <f t="shared" si="17"/>
        <v>344.03925358547559</v>
      </c>
      <c r="J99" s="73">
        <f t="shared" si="18"/>
        <v>0.24822456968649032</v>
      </c>
      <c r="K99" s="73">
        <f t="shared" si="19"/>
        <v>0.21981528223387137</v>
      </c>
      <c r="L99" s="73">
        <f t="shared" si="27"/>
        <v>0.26729145534963461</v>
      </c>
      <c r="M99" s="73">
        <f t="shared" si="26"/>
        <v>8039.3525205999777</v>
      </c>
      <c r="N99" s="73">
        <f t="shared" si="20"/>
        <v>2148.8502352999212</v>
      </c>
      <c r="O99" s="73">
        <f t="shared" si="21"/>
        <v>732.83487627717466</v>
      </c>
      <c r="P99" s="73">
        <f t="shared" si="22"/>
        <v>1851.2201899000465</v>
      </c>
      <c r="Q99" s="73">
        <f t="shared" si="24"/>
        <v>6964.9274029500175</v>
      </c>
      <c r="R99" s="73">
        <f>SUM(Q99:$Q$102)</f>
        <v>17714.060722381877</v>
      </c>
      <c r="S99" s="73">
        <f t="shared" si="23"/>
        <v>2.2034188296870298</v>
      </c>
      <c r="T99" s="73">
        <f t="shared" si="32"/>
        <v>1</v>
      </c>
      <c r="U99" s="73"/>
      <c r="V99" s="73">
        <f t="shared" si="29"/>
        <v>0.73270854465036539</v>
      </c>
      <c r="W99" s="73">
        <f t="shared" si="13"/>
        <v>0.78018471776612863</v>
      </c>
      <c r="X99" s="73">
        <f t="shared" si="31"/>
        <v>-0.24822456968648984</v>
      </c>
      <c r="Y99" s="73"/>
      <c r="Z99" s="73"/>
      <c r="AA99" s="73"/>
      <c r="AB99" s="73"/>
      <c r="AC99" s="73"/>
      <c r="AD99" s="73"/>
      <c r="AE99" s="85"/>
    </row>
    <row r="100" spans="1:31" x14ac:dyDescent="0.3">
      <c r="A100" s="77">
        <v>98</v>
      </c>
      <c r="B100" s="70">
        <v>223</v>
      </c>
      <c r="C100" s="70">
        <v>585</v>
      </c>
      <c r="D100" s="70">
        <v>808</v>
      </c>
      <c r="E100" s="145">
        <v>0.28124343236390476</v>
      </c>
      <c r="F100" s="214">
        <v>0.24939457400362425</v>
      </c>
      <c r="G100" s="75">
        <f t="shared" si="15"/>
        <v>145.89582579212018</v>
      </c>
      <c r="H100" s="75">
        <f t="shared" si="16"/>
        <v>62.717285417150762</v>
      </c>
      <c r="I100" s="37">
        <f t="shared" si="17"/>
        <v>208.61311120927093</v>
      </c>
      <c r="J100" s="73">
        <f t="shared" si="18"/>
        <v>0.25818454357583037</v>
      </c>
      <c r="K100" s="73">
        <f t="shared" si="19"/>
        <v>0.22754733222480372</v>
      </c>
      <c r="L100" s="73">
        <f t="shared" si="27"/>
        <v>0.29692170962507214</v>
      </c>
      <c r="M100" s="73">
        <f t="shared" si="26"/>
        <v>5890.5022853000564</v>
      </c>
      <c r="N100" s="73">
        <f t="shared" si="20"/>
        <v>1749.0180091016873</v>
      </c>
      <c r="O100" s="73">
        <f t="shared" si="21"/>
        <v>523.8579274791017</v>
      </c>
      <c r="P100" s="73">
        <f t="shared" si="22"/>
        <v>1118.3853136228718</v>
      </c>
      <c r="Q100" s="73">
        <f t="shared" si="24"/>
        <v>5015.9932807492132</v>
      </c>
      <c r="R100" s="73">
        <f>SUM(Q100:$Q$102)</f>
        <v>10749.133319431858</v>
      </c>
      <c r="S100" s="73">
        <f t="shared" si="23"/>
        <v>1.824824573323174</v>
      </c>
      <c r="T100" s="73">
        <f t="shared" si="32"/>
        <v>1</v>
      </c>
      <c r="U100" s="73"/>
      <c r="V100" s="73">
        <f t="shared" si="29"/>
        <v>0.70307829037492786</v>
      </c>
      <c r="W100" s="73">
        <f t="shared" si="13"/>
        <v>0.77245266777519628</v>
      </c>
      <c r="X100" s="73">
        <f t="shared" si="31"/>
        <v>-0.25818454357582993</v>
      </c>
      <c r="Y100" s="73"/>
      <c r="Z100" s="73"/>
      <c r="AA100" s="73"/>
      <c r="AB100" s="73"/>
      <c r="AC100" s="73"/>
      <c r="AD100" s="73"/>
      <c r="AE100" s="85"/>
    </row>
    <row r="101" spans="1:31" x14ac:dyDescent="0.3">
      <c r="A101" s="77">
        <v>99</v>
      </c>
      <c r="B101" s="70">
        <v>129</v>
      </c>
      <c r="C101" s="70">
        <v>318</v>
      </c>
      <c r="D101" s="70">
        <v>447</v>
      </c>
      <c r="E101" s="145">
        <v>0.29031394533359423</v>
      </c>
      <c r="F101" s="214">
        <v>0.25894510953553956</v>
      </c>
      <c r="G101" s="75">
        <f t="shared" si="15"/>
        <v>82.34454483230158</v>
      </c>
      <c r="H101" s="75">
        <f t="shared" si="16"/>
        <v>37.450498948033655</v>
      </c>
      <c r="I101" s="37">
        <f t="shared" si="17"/>
        <v>119.79504378033523</v>
      </c>
      <c r="J101" s="73">
        <f t="shared" si="18"/>
        <v>0.26799786080611909</v>
      </c>
      <c r="K101" s="73">
        <f t="shared" si="19"/>
        <v>0.23509058260934057</v>
      </c>
      <c r="L101" s="73">
        <f t="shared" si="27"/>
        <v>0.32909161681326249</v>
      </c>
      <c r="M101" s="73">
        <f t="shared" si="26"/>
        <v>4141.4842761983691</v>
      </c>
      <c r="N101" s="73">
        <f t="shared" si="20"/>
        <v>1362.9277564608255</v>
      </c>
      <c r="O101" s="73">
        <f t="shared" si="21"/>
        <v>359.32988883059494</v>
      </c>
      <c r="P101" s="73">
        <f t="shared" si="22"/>
        <v>594.52738614377017</v>
      </c>
      <c r="Q101" s="73">
        <f t="shared" si="24"/>
        <v>3460.0203979679563</v>
      </c>
      <c r="R101" s="73">
        <f>SUM(Q101:$Q$102)</f>
        <v>5733.1400386826444</v>
      </c>
      <c r="S101" s="73">
        <f t="shared" si="23"/>
        <v>1.3843201268761833</v>
      </c>
      <c r="T101" s="73">
        <f t="shared" si="32"/>
        <v>1</v>
      </c>
      <c r="U101" s="73"/>
      <c r="V101" s="73">
        <f t="shared" si="29"/>
        <v>0.67090838318673751</v>
      </c>
      <c r="W101" s="73">
        <f t="shared" si="13"/>
        <v>0.76490941739065943</v>
      </c>
      <c r="X101" s="73">
        <f t="shared" si="31"/>
        <v>-0.26799786080611848</v>
      </c>
      <c r="Y101" s="73"/>
      <c r="Z101" s="73"/>
      <c r="AA101" s="73"/>
      <c r="AB101" s="73"/>
      <c r="AC101" s="73"/>
      <c r="AD101" s="73"/>
      <c r="AE101" s="85"/>
    </row>
    <row r="102" spans="1:31" x14ac:dyDescent="0.3">
      <c r="A102" s="77">
        <v>100</v>
      </c>
      <c r="B102" s="70">
        <v>151</v>
      </c>
      <c r="C102" s="70">
        <v>312</v>
      </c>
      <c r="D102" s="70">
        <v>463</v>
      </c>
      <c r="E102" s="146">
        <v>0.30357855178119925</v>
      </c>
      <c r="F102" s="215">
        <v>0.26820139357501649</v>
      </c>
      <c r="G102" s="75">
        <f t="shared" si="15"/>
        <v>83.678834795405152</v>
      </c>
      <c r="H102" s="75">
        <f t="shared" si="16"/>
        <v>45.840361318961087</v>
      </c>
      <c r="I102" s="37">
        <f t="shared" si="17"/>
        <v>129.51919611436625</v>
      </c>
      <c r="J102" s="73">
        <f t="shared" si="18"/>
        <v>0.27973908448027268</v>
      </c>
      <c r="K102" s="73">
        <f t="shared" si="19"/>
        <v>0.24401903710862283</v>
      </c>
      <c r="L102" s="73">
        <f t="shared" si="27"/>
        <v>0.36381255909856258</v>
      </c>
      <c r="M102" s="73">
        <f t="shared" si="26"/>
        <v>2778.5565197375436</v>
      </c>
      <c r="N102" s="73">
        <f t="shared" si="20"/>
        <v>2778.5565197375436</v>
      </c>
      <c r="O102" s="73">
        <f t="shared" si="21"/>
        <v>235.19749731317518</v>
      </c>
      <c r="P102" s="73">
        <f t="shared" si="22"/>
        <v>235.19749731317518</v>
      </c>
      <c r="Q102">
        <f>M102-0.5*(M102*L102)</f>
        <v>2273.1196407146881</v>
      </c>
      <c r="R102">
        <f>M102-0.5*(M102*L102)</f>
        <v>2273.1196407146881</v>
      </c>
      <c r="S102" s="73">
        <f t="shared" si="23"/>
        <v>0.81809372045071882</v>
      </c>
      <c r="T102" s="73">
        <f t="shared" si="32"/>
        <v>1</v>
      </c>
      <c r="U102" s="73"/>
      <c r="V102" s="73">
        <f t="shared" si="29"/>
        <v>0.63618744090143742</v>
      </c>
      <c r="W102" s="73">
        <f t="shared" si="13"/>
        <v>0.75598096289137717</v>
      </c>
      <c r="X102" s="73">
        <f t="shared" si="31"/>
        <v>-0.27973908448027202</v>
      </c>
      <c r="Y102" s="73"/>
      <c r="Z102" s="73"/>
      <c r="AA102" s="73"/>
      <c r="AB102" s="73"/>
      <c r="AC102" s="73"/>
      <c r="AD102" s="73"/>
      <c r="AE102" s="85"/>
    </row>
    <row r="103" spans="1:31" x14ac:dyDescent="0.3">
      <c r="A103" s="77" t="s">
        <v>9</v>
      </c>
      <c r="B103" s="70">
        <v>2740072</v>
      </c>
      <c r="C103" s="70">
        <v>2803774</v>
      </c>
      <c r="D103" s="70">
        <v>5543846</v>
      </c>
      <c r="T103" s="73"/>
      <c r="U103" s="73"/>
      <c r="V103" s="73">
        <f t="shared" si="29"/>
        <v>0.598964165693185</v>
      </c>
      <c r="W103" s="73"/>
      <c r="X103" s="73"/>
      <c r="Y103" s="73"/>
      <c r="Z103" s="73"/>
      <c r="AA103" s="73"/>
      <c r="AB103" s="73"/>
      <c r="AC103" s="73"/>
      <c r="AD103" s="73"/>
      <c r="AE103" s="85"/>
    </row>
  </sheetData>
  <pageMargins left="0.7" right="0.7" top="0.75" bottom="0.75" header="0.3" footer="0.3"/>
  <legacy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03"/>
  <sheetViews>
    <sheetView topLeftCell="A81" workbookViewId="0">
      <selection activeCell="R102" sqref="R102"/>
    </sheetView>
  </sheetViews>
  <sheetFormatPr defaultRowHeight="14.4" x14ac:dyDescent="0.3"/>
  <cols>
    <col min="1" max="1" width="9.109375" style="73"/>
    <col min="9" max="9" width="9.109375" style="74"/>
  </cols>
  <sheetData>
    <row r="1" spans="1:23" ht="72" x14ac:dyDescent="0.3">
      <c r="A1" s="79" t="s">
        <v>0</v>
      </c>
      <c r="B1" s="79" t="s">
        <v>1</v>
      </c>
      <c r="C1" s="79" t="s">
        <v>2</v>
      </c>
      <c r="D1" s="80" t="s">
        <v>3</v>
      </c>
      <c r="E1" s="81" t="s">
        <v>5</v>
      </c>
      <c r="F1" s="81" t="s">
        <v>4</v>
      </c>
      <c r="G1" s="7" t="s">
        <v>6</v>
      </c>
      <c r="H1" s="7" t="s">
        <v>7</v>
      </c>
      <c r="I1" s="86" t="s">
        <v>8</v>
      </c>
      <c r="J1" s="82" t="s">
        <v>10</v>
      </c>
      <c r="K1" s="7" t="s">
        <v>13</v>
      </c>
      <c r="L1" s="83" t="s">
        <v>14</v>
      </c>
      <c r="M1" s="79" t="s">
        <v>15</v>
      </c>
      <c r="N1" s="79" t="s">
        <v>16</v>
      </c>
      <c r="O1" s="79" t="s">
        <v>17</v>
      </c>
      <c r="P1" s="79" t="s">
        <v>18</v>
      </c>
      <c r="Q1" s="79" t="s">
        <v>19</v>
      </c>
      <c r="R1" s="79" t="s">
        <v>20</v>
      </c>
      <c r="S1" s="79" t="s">
        <v>21</v>
      </c>
    </row>
    <row r="2" spans="1:23" ht="28.8" x14ac:dyDescent="0.3">
      <c r="A2" s="77">
        <v>0</v>
      </c>
      <c r="B2" s="71">
        <v>23578</v>
      </c>
      <c r="C2" s="71">
        <v>22497</v>
      </c>
      <c r="D2" s="71">
        <v>46075</v>
      </c>
      <c r="E2" s="147">
        <v>3.6392973107587565E-3</v>
      </c>
      <c r="F2" s="216">
        <v>2.6368055625929756E-3</v>
      </c>
      <c r="G2" s="75">
        <f>C2*F2</f>
        <v>59.320214741654169</v>
      </c>
      <c r="H2" s="75">
        <f>B2*E2</f>
        <v>85.807351993069958</v>
      </c>
      <c r="I2" s="37">
        <f>G2+H2</f>
        <v>145.12756673472413</v>
      </c>
      <c r="J2">
        <f>I2/D2</f>
        <v>3.1498115406342728E-3</v>
      </c>
      <c r="K2">
        <f>1-($W$2^((-1)*J2))</f>
        <v>3.1448560885422028E-3</v>
      </c>
      <c r="M2">
        <v>100000</v>
      </c>
      <c r="N2">
        <f>M2-M3</f>
        <v>314.48560885421466</v>
      </c>
      <c r="O2">
        <f>M2*$W$3^A2</f>
        <v>100000</v>
      </c>
      <c r="P2">
        <f>SUM(O2:O102)</f>
        <v>3515445.9797330401</v>
      </c>
      <c r="Q2">
        <f>M2-(I2/D2)*M2*K2</f>
        <v>99999.009429599872</v>
      </c>
      <c r="R2">
        <f>SUM(Q2:$Q$102)</f>
        <v>8176066.3289070642</v>
      </c>
      <c r="S2">
        <f>R2/M2</f>
        <v>81.760663289070635</v>
      </c>
      <c r="V2" s="76" t="s">
        <v>11</v>
      </c>
      <c r="W2" s="73">
        <v>2.7182818284590402</v>
      </c>
    </row>
    <row r="3" spans="1:23" x14ac:dyDescent="0.3">
      <c r="A3" s="77">
        <v>1</v>
      </c>
      <c r="B3" s="71">
        <v>23491</v>
      </c>
      <c r="C3" s="71">
        <v>22490</v>
      </c>
      <c r="D3" s="71">
        <v>45981</v>
      </c>
      <c r="E3" s="148">
        <v>5.2340047648618735E-4</v>
      </c>
      <c r="F3" s="217">
        <v>4.0858247853236814E-4</v>
      </c>
      <c r="G3" s="75">
        <f t="shared" ref="G3:G66" si="0">C3*F3</f>
        <v>9.1890199421929601</v>
      </c>
      <c r="H3" s="75">
        <f t="shared" ref="H3:H66" si="1">B3*E3</f>
        <v>12.295200593137027</v>
      </c>
      <c r="I3" s="37">
        <f t="shared" ref="I3:I66" si="2">G3+H3</f>
        <v>21.484220535329989</v>
      </c>
      <c r="J3" s="73">
        <f t="shared" ref="J3:J66" si="3">I3/D3</f>
        <v>4.672412634638218E-4</v>
      </c>
      <c r="K3" s="73">
        <f t="shared" ref="K3:K66" si="4">1-($W$2^((-1)*J3))</f>
        <v>4.6713212326354725E-4</v>
      </c>
      <c r="M3">
        <f>M2*(1-K2)</f>
        <v>99685.514391145785</v>
      </c>
      <c r="N3" s="73">
        <f t="shared" ref="N3:N66" si="5">M3-M4</f>
        <v>46.566305996151641</v>
      </c>
      <c r="O3" s="73">
        <f t="shared" ref="O3:O66" si="6">M3*$W$3^A3</f>
        <v>97254.160381605659</v>
      </c>
      <c r="P3" s="73">
        <f t="shared" ref="P3:P66" si="7">SUM(O3:O103)</f>
        <v>3415445.9797330396</v>
      </c>
      <c r="Q3">
        <f>AVERAGEA(M3:M4)</f>
        <v>99662.23123814771</v>
      </c>
      <c r="R3" s="73">
        <f>SUM(Q3:$Q$102)</f>
        <v>8076067.3194774641</v>
      </c>
      <c r="S3" s="73">
        <f t="shared" ref="S3:S66" si="8">R3/M3</f>
        <v>81.015455142144432</v>
      </c>
      <c r="V3" s="78" t="s">
        <v>12</v>
      </c>
      <c r="W3" s="73">
        <f>1/1.025</f>
        <v>0.97560975609756106</v>
      </c>
    </row>
    <row r="4" spans="1:23" ht="15" x14ac:dyDescent="0.25">
      <c r="A4" s="77">
        <v>2</v>
      </c>
      <c r="B4" s="71">
        <v>23382</v>
      </c>
      <c r="C4" s="71">
        <v>22414</v>
      </c>
      <c r="D4" s="71">
        <v>45796</v>
      </c>
      <c r="E4" s="148">
        <v>1.7174074712941081E-4</v>
      </c>
      <c r="F4" s="217">
        <v>1.4533824650269733E-4</v>
      </c>
      <c r="G4" s="75">
        <f t="shared" si="0"/>
        <v>3.2576114571114578</v>
      </c>
      <c r="H4" s="75">
        <f t="shared" si="1"/>
        <v>4.0156421493798833</v>
      </c>
      <c r="I4" s="37">
        <f t="shared" si="2"/>
        <v>7.2732536064913411</v>
      </c>
      <c r="J4" s="73">
        <f t="shared" si="3"/>
        <v>1.5881853451155868E-4</v>
      </c>
      <c r="K4" s="73">
        <f t="shared" si="4"/>
        <v>1.5880592351580347E-4</v>
      </c>
      <c r="M4" s="73">
        <f t="shared" ref="M4:M8" si="9">M3*(1-K3)</f>
        <v>99638.948085149634</v>
      </c>
      <c r="N4" s="73">
        <f t="shared" si="5"/>
        <v>15.823255168812466</v>
      </c>
      <c r="O4" s="73">
        <f t="shared" si="6"/>
        <v>94837.78520894672</v>
      </c>
      <c r="P4" s="73">
        <f t="shared" si="7"/>
        <v>3318191.8193514342</v>
      </c>
      <c r="Q4" s="73">
        <f t="shared" ref="Q4:Q67" si="10">AVERAGEA(M4:M5)</f>
        <v>99631.036457565235</v>
      </c>
      <c r="R4" s="73">
        <f>SUM(Q4:$Q$102)</f>
        <v>7976405.0882393168</v>
      </c>
      <c r="S4" s="73">
        <f t="shared" si="8"/>
        <v>80.053084075343975</v>
      </c>
    </row>
    <row r="5" spans="1:23" ht="15" x14ac:dyDescent="0.25">
      <c r="A5" s="77">
        <v>3</v>
      </c>
      <c r="B5" s="71">
        <v>23313</v>
      </c>
      <c r="C5" s="71">
        <v>22351</v>
      </c>
      <c r="D5" s="71">
        <v>45664</v>
      </c>
      <c r="E5" s="148">
        <v>1.2369249925751525E-4</v>
      </c>
      <c r="F5" s="217">
        <v>1.3211213506250923E-4</v>
      </c>
      <c r="G5" s="75">
        <f t="shared" si="0"/>
        <v>2.9528383307821437</v>
      </c>
      <c r="H5" s="75">
        <f t="shared" si="1"/>
        <v>2.8836432351904531</v>
      </c>
      <c r="I5" s="37">
        <f t="shared" si="2"/>
        <v>5.8364815659725968</v>
      </c>
      <c r="J5" s="73">
        <f t="shared" si="3"/>
        <v>1.2781362924782315E-4</v>
      </c>
      <c r="K5" s="73">
        <f t="shared" si="4"/>
        <v>1.2780546143398297E-4</v>
      </c>
      <c r="M5" s="73">
        <f t="shared" si="9"/>
        <v>99623.124829980821</v>
      </c>
      <c r="N5" s="73">
        <f t="shared" si="5"/>
        <v>12.732379438384669</v>
      </c>
      <c r="O5" s="73">
        <f t="shared" si="6"/>
        <v>92509.975031104812</v>
      </c>
      <c r="P5" s="73">
        <f t="shared" si="7"/>
        <v>3223354.0341424877</v>
      </c>
      <c r="Q5" s="73">
        <f t="shared" si="10"/>
        <v>99616.758640261629</v>
      </c>
      <c r="R5" s="73">
        <f>SUM(Q5:$Q$102)</f>
        <v>7876774.0517817503</v>
      </c>
      <c r="S5" s="73">
        <f t="shared" si="8"/>
        <v>79.065719582922526</v>
      </c>
    </row>
    <row r="6" spans="1:23" ht="15" x14ac:dyDescent="0.25">
      <c r="A6" s="77">
        <v>4</v>
      </c>
      <c r="B6" s="71">
        <v>23277</v>
      </c>
      <c r="C6" s="71">
        <v>22343</v>
      </c>
      <c r="D6" s="71">
        <v>45620</v>
      </c>
      <c r="E6" s="148">
        <v>8.3853119791969352E-5</v>
      </c>
      <c r="F6" s="217">
        <v>1.0165152622213193E-4</v>
      </c>
      <c r="G6" s="75">
        <f t="shared" si="0"/>
        <v>2.2712000503810938</v>
      </c>
      <c r="H6" s="75">
        <f t="shared" si="1"/>
        <v>1.9518490693976707</v>
      </c>
      <c r="I6" s="37">
        <f t="shared" si="2"/>
        <v>4.2230491197787643</v>
      </c>
      <c r="J6" s="73">
        <f t="shared" si="3"/>
        <v>9.2570125378754148E-5</v>
      </c>
      <c r="K6" s="73">
        <f t="shared" si="4"/>
        <v>9.2565840896896567E-5</v>
      </c>
      <c r="M6" s="73">
        <f t="shared" si="9"/>
        <v>99610.392450542437</v>
      </c>
      <c r="N6" s="73">
        <f t="shared" si="5"/>
        <v>9.2205197392613627</v>
      </c>
      <c r="O6" s="73">
        <f t="shared" si="6"/>
        <v>90242.099269325568</v>
      </c>
      <c r="P6" s="73">
        <f t="shared" si="7"/>
        <v>3130844.0591113828</v>
      </c>
      <c r="Q6" s="73">
        <f t="shared" si="10"/>
        <v>99605.782190672806</v>
      </c>
      <c r="R6" s="73">
        <f>SUM(Q6:$Q$102)</f>
        <v>7777157.2931414889</v>
      </c>
      <c r="S6" s="73">
        <f t="shared" si="8"/>
        <v>78.075761994441748</v>
      </c>
    </row>
    <row r="7" spans="1:23" ht="15" x14ac:dyDescent="0.25">
      <c r="A7" s="77">
        <v>5</v>
      </c>
      <c r="B7" s="71">
        <v>23292</v>
      </c>
      <c r="C7" s="71">
        <v>22374</v>
      </c>
      <c r="D7" s="71">
        <v>45666</v>
      </c>
      <c r="E7" s="148">
        <v>6.9577193906683585E-5</v>
      </c>
      <c r="F7" s="217">
        <v>7.2234023814070954E-5</v>
      </c>
      <c r="G7" s="75">
        <f t="shared" si="0"/>
        <v>1.6161640488160236</v>
      </c>
      <c r="H7" s="75">
        <f t="shared" si="1"/>
        <v>1.620592000474474</v>
      </c>
      <c r="I7" s="37">
        <f t="shared" si="2"/>
        <v>3.2367560492904976</v>
      </c>
      <c r="J7" s="73">
        <f t="shared" si="3"/>
        <v>7.0878904421024341E-5</v>
      </c>
      <c r="K7" s="73">
        <f t="shared" si="4"/>
        <v>7.0876392570751179E-5</v>
      </c>
      <c r="M7" s="73">
        <f t="shared" si="9"/>
        <v>99601.171930803175</v>
      </c>
      <c r="N7" s="73">
        <f t="shared" si="5"/>
        <v>7.0593717622687109</v>
      </c>
      <c r="O7" s="73">
        <f t="shared" si="6"/>
        <v>88032.922861973086</v>
      </c>
      <c r="P7" s="73">
        <f t="shared" si="7"/>
        <v>3040601.959842057</v>
      </c>
      <c r="Q7" s="73">
        <f t="shared" si="10"/>
        <v>99597.642244922041</v>
      </c>
      <c r="R7" s="73">
        <f>SUM(Q7:$Q$102)</f>
        <v>7677551.5109508159</v>
      </c>
      <c r="S7" s="73">
        <f t="shared" si="8"/>
        <v>77.082943524848389</v>
      </c>
    </row>
    <row r="8" spans="1:23" ht="15" x14ac:dyDescent="0.25">
      <c r="A8" s="77">
        <v>6</v>
      </c>
      <c r="B8" s="71">
        <v>23366</v>
      </c>
      <c r="C8" s="71">
        <v>22443</v>
      </c>
      <c r="D8" s="71">
        <v>45809</v>
      </c>
      <c r="E8" s="148">
        <v>6.1069925986170711E-5</v>
      </c>
      <c r="F8" s="217">
        <v>5.4489497324856447E-5</v>
      </c>
      <c r="G8" s="75">
        <f t="shared" si="0"/>
        <v>1.2229077884617532</v>
      </c>
      <c r="H8" s="75">
        <f t="shared" si="1"/>
        <v>1.4269598905928649</v>
      </c>
      <c r="I8" s="37">
        <f t="shared" si="2"/>
        <v>2.6498676790546183</v>
      </c>
      <c r="J8" s="73">
        <f t="shared" si="3"/>
        <v>5.7846005786081739E-5</v>
      </c>
      <c r="K8" s="73">
        <f t="shared" si="4"/>
        <v>5.7844332738254955E-5</v>
      </c>
      <c r="L8">
        <f>((105*K8+90*(K7+K9)+45*(K6+K10)-30*(K5+K11))/315)</f>
        <v>5.6889652937877489E-5</v>
      </c>
      <c r="M8" s="73">
        <f t="shared" si="9"/>
        <v>99594.112559040906</v>
      </c>
      <c r="N8" s="73">
        <f t="shared" si="5"/>
        <v>5.6658744981396012</v>
      </c>
      <c r="O8" s="73">
        <f t="shared" si="6"/>
        <v>85879.691127778715</v>
      </c>
      <c r="P8" s="73">
        <f t="shared" si="7"/>
        <v>2952569.0369800841</v>
      </c>
      <c r="Q8" s="73">
        <f t="shared" si="10"/>
        <v>99591.279621791837</v>
      </c>
      <c r="R8" s="73">
        <f>SUM(Q8:$Q$102)</f>
        <v>7577953.8687058939</v>
      </c>
      <c r="S8" s="73">
        <f t="shared" si="8"/>
        <v>76.088371832356728</v>
      </c>
    </row>
    <row r="9" spans="1:23" ht="15" x14ac:dyDescent="0.25">
      <c r="A9" s="77">
        <v>7</v>
      </c>
      <c r="B9" s="71">
        <v>23498</v>
      </c>
      <c r="C9" s="71">
        <v>22580</v>
      </c>
      <c r="D9" s="71">
        <v>46078</v>
      </c>
      <c r="E9" s="148">
        <v>5.4746717968652779E-5</v>
      </c>
      <c r="F9" s="217">
        <v>4.6954404448567727E-5</v>
      </c>
      <c r="G9" s="75">
        <f t="shared" si="0"/>
        <v>1.0602304524486592</v>
      </c>
      <c r="H9" s="75">
        <f t="shared" si="1"/>
        <v>1.286438378827403</v>
      </c>
      <c r="I9" s="37">
        <f t="shared" si="2"/>
        <v>2.3466688312760624</v>
      </c>
      <c r="J9" s="73">
        <f t="shared" si="3"/>
        <v>5.0928183325579724E-5</v>
      </c>
      <c r="K9" s="73">
        <f t="shared" si="4"/>
        <v>5.0926886507762781E-5</v>
      </c>
      <c r="L9" s="73">
        <f t="shared" ref="L9:L72" si="11">((105*K9+90*(K8+K10)+45*(K7+K11)-30*(K6+K12))/315)</f>
        <v>5.1506468795999481E-5</v>
      </c>
      <c r="M9" s="73">
        <f>M8*(1-L8)</f>
        <v>99588.446684542767</v>
      </c>
      <c r="N9" s="73">
        <f t="shared" si="5"/>
        <v>5.1294492215965874</v>
      </c>
      <c r="O9" s="73">
        <f t="shared" si="6"/>
        <v>83780.298011664447</v>
      </c>
      <c r="P9" s="73">
        <f t="shared" si="7"/>
        <v>2866689.3458523056</v>
      </c>
      <c r="Q9" s="73">
        <f t="shared" si="10"/>
        <v>99585.881959931969</v>
      </c>
      <c r="R9" s="73">
        <f>SUM(Q9:$Q$102)</f>
        <v>7478362.5890841028</v>
      </c>
      <c r="S9" s="73">
        <f t="shared" si="8"/>
        <v>75.092672273247004</v>
      </c>
    </row>
    <row r="10" spans="1:23" ht="15" x14ac:dyDescent="0.25">
      <c r="A10" s="77">
        <v>8</v>
      </c>
      <c r="B10" s="71">
        <v>23703</v>
      </c>
      <c r="C10" s="71">
        <v>22778</v>
      </c>
      <c r="D10" s="71">
        <v>46481</v>
      </c>
      <c r="E10" s="148">
        <v>5.5555133621922987E-5</v>
      </c>
      <c r="F10" s="217">
        <v>4.8361480356605959E-5</v>
      </c>
      <c r="G10" s="75">
        <f t="shared" si="0"/>
        <v>1.1015777995627705</v>
      </c>
      <c r="H10" s="75">
        <f t="shared" si="1"/>
        <v>1.3168233322404406</v>
      </c>
      <c r="I10" s="37">
        <f t="shared" si="2"/>
        <v>2.4184011318032113</v>
      </c>
      <c r="J10" s="73">
        <f t="shared" si="3"/>
        <v>5.2029886013709069E-5</v>
      </c>
      <c r="K10" s="73">
        <f t="shared" si="4"/>
        <v>5.2028532482650824E-5</v>
      </c>
      <c r="L10" s="73">
        <f t="shared" si="11"/>
        <v>5.2674918356587774E-5</v>
      </c>
      <c r="M10" s="73">
        <f t="shared" ref="M10:M73" si="12">M9*(1-L9)</f>
        <v>99583.31723532117</v>
      </c>
      <c r="N10" s="73">
        <f t="shared" si="5"/>
        <v>5.2455431050475454</v>
      </c>
      <c r="O10" s="73">
        <f t="shared" si="6"/>
        <v>81732.666131082136</v>
      </c>
      <c r="P10" s="73">
        <f t="shared" si="7"/>
        <v>2782909.0478406418</v>
      </c>
      <c r="Q10" s="73">
        <f t="shared" si="10"/>
        <v>99580.694463768654</v>
      </c>
      <c r="R10" s="73">
        <f>SUM(Q10:$Q$102)</f>
        <v>7378776.7071241708</v>
      </c>
      <c r="S10" s="73">
        <f t="shared" si="8"/>
        <v>74.096514476292171</v>
      </c>
    </row>
    <row r="11" spans="1:23" ht="15" x14ac:dyDescent="0.25">
      <c r="A11" s="77">
        <v>9</v>
      </c>
      <c r="B11" s="71">
        <v>23976</v>
      </c>
      <c r="C11" s="71">
        <v>23041</v>
      </c>
      <c r="D11" s="71">
        <v>47017</v>
      </c>
      <c r="E11" s="148">
        <v>6.1284741514239352E-5</v>
      </c>
      <c r="F11" s="217">
        <v>5.7870402162417558E-5</v>
      </c>
      <c r="G11" s="75">
        <f t="shared" si="0"/>
        <v>1.333391936224263</v>
      </c>
      <c r="H11" s="75">
        <f t="shared" si="1"/>
        <v>1.4693629625454028</v>
      </c>
      <c r="I11" s="37">
        <f t="shared" si="2"/>
        <v>2.802754898769666</v>
      </c>
      <c r="J11" s="73">
        <f t="shared" si="3"/>
        <v>5.9611521338444944E-5</v>
      </c>
      <c r="K11" s="73">
        <f t="shared" si="4"/>
        <v>5.9609744607058701E-5</v>
      </c>
      <c r="L11" s="73">
        <f t="shared" si="11"/>
        <v>5.9329976172946208E-5</v>
      </c>
      <c r="M11" s="73">
        <f t="shared" si="12"/>
        <v>99578.071692216123</v>
      </c>
      <c r="N11" s="73">
        <f t="shared" si="5"/>
        <v>5.9079646208556369</v>
      </c>
      <c r="O11" s="73">
        <f t="shared" si="6"/>
        <v>79734.986214211342</v>
      </c>
      <c r="P11" s="73">
        <f t="shared" si="7"/>
        <v>2701176.3817095598</v>
      </c>
      <c r="Q11" s="73">
        <f t="shared" si="10"/>
        <v>99575.117709905695</v>
      </c>
      <c r="R11" s="73">
        <f>SUM(Q11:$Q$102)</f>
        <v>7279196.0126604019</v>
      </c>
      <c r="S11" s="73">
        <f t="shared" si="8"/>
        <v>73.100391370898649</v>
      </c>
    </row>
    <row r="12" spans="1:23" ht="15" x14ac:dyDescent="0.25">
      <c r="A12" s="77">
        <v>10</v>
      </c>
      <c r="B12" s="71">
        <v>24335</v>
      </c>
      <c r="C12" s="71">
        <v>23375</v>
      </c>
      <c r="D12" s="71">
        <v>47710</v>
      </c>
      <c r="E12" s="148">
        <v>6.689827821439752E-5</v>
      </c>
      <c r="F12" s="217">
        <v>7.3658968796863741E-5</v>
      </c>
      <c r="G12" s="75">
        <f t="shared" si="0"/>
        <v>1.7217783956266899</v>
      </c>
      <c r="H12" s="75">
        <f t="shared" si="1"/>
        <v>1.6279696003473636</v>
      </c>
      <c r="I12" s="37">
        <f t="shared" si="2"/>
        <v>3.3497479959740533</v>
      </c>
      <c r="J12" s="73">
        <f t="shared" si="3"/>
        <v>7.0210605658647103E-5</v>
      </c>
      <c r="K12" s="73">
        <f t="shared" si="4"/>
        <v>7.0208140951710796E-5</v>
      </c>
      <c r="L12" s="73">
        <f t="shared" si="11"/>
        <v>6.9797230698347737E-5</v>
      </c>
      <c r="M12" s="73">
        <f t="shared" si="12"/>
        <v>99572.163727595267</v>
      </c>
      <c r="N12" s="73">
        <f t="shared" si="5"/>
        <v>6.9498612828319892</v>
      </c>
      <c r="O12" s="73">
        <f t="shared" si="6"/>
        <v>77785.615160369853</v>
      </c>
      <c r="P12" s="73">
        <f t="shared" si="7"/>
        <v>2621441.3954953486</v>
      </c>
      <c r="Q12" s="73">
        <f t="shared" si="10"/>
        <v>99568.688796953851</v>
      </c>
      <c r="R12" s="73">
        <f>SUM(Q12:$Q$102)</f>
        <v>7179620.8949504951</v>
      </c>
      <c r="S12" s="73">
        <f t="shared" si="8"/>
        <v>72.104699005960711</v>
      </c>
    </row>
    <row r="13" spans="1:23" ht="15" x14ac:dyDescent="0.25">
      <c r="A13" s="77">
        <v>11</v>
      </c>
      <c r="B13" s="71">
        <v>24750</v>
      </c>
      <c r="C13" s="71">
        <v>23767</v>
      </c>
      <c r="D13" s="71">
        <v>48517</v>
      </c>
      <c r="E13" s="148">
        <v>7.2947989805660873E-5</v>
      </c>
      <c r="F13" s="217">
        <v>9.1076878790720674E-5</v>
      </c>
      <c r="G13" s="75">
        <f t="shared" si="0"/>
        <v>2.1646241782190581</v>
      </c>
      <c r="H13" s="75">
        <f t="shared" si="1"/>
        <v>1.8054627476901066</v>
      </c>
      <c r="I13" s="37">
        <f t="shared" si="2"/>
        <v>3.9700869259091647</v>
      </c>
      <c r="J13" s="73">
        <f t="shared" si="3"/>
        <v>8.1828780137048146E-5</v>
      </c>
      <c r="K13" s="73">
        <f t="shared" si="4"/>
        <v>8.1825432253768149E-5</v>
      </c>
      <c r="L13" s="73">
        <f t="shared" si="11"/>
        <v>8.173002902308231E-5</v>
      </c>
      <c r="M13" s="73">
        <f t="shared" si="12"/>
        <v>99565.213866312435</v>
      </c>
      <c r="N13" s="73">
        <f t="shared" si="5"/>
        <v>8.1374678189895349</v>
      </c>
      <c r="O13" s="73">
        <f t="shared" si="6"/>
        <v>75883.108233993655</v>
      </c>
      <c r="P13" s="73">
        <f t="shared" si="7"/>
        <v>2543655.7803349788</v>
      </c>
      <c r="Q13" s="73">
        <f t="shared" si="10"/>
        <v>99561.145132402948</v>
      </c>
      <c r="R13" s="73">
        <f>SUM(Q13:$Q$102)</f>
        <v>7080052.2061535409</v>
      </c>
      <c r="S13" s="73">
        <f t="shared" si="8"/>
        <v>71.109697164513932</v>
      </c>
    </row>
    <row r="14" spans="1:23" ht="15" x14ac:dyDescent="0.25">
      <c r="A14" s="77">
        <v>12</v>
      </c>
      <c r="B14" s="71">
        <v>25204</v>
      </c>
      <c r="C14" s="71">
        <v>24204</v>
      </c>
      <c r="D14" s="71">
        <v>49408</v>
      </c>
      <c r="E14" s="148">
        <v>8.421447947694902E-5</v>
      </c>
      <c r="F14" s="217">
        <v>1.0351191097251294E-4</v>
      </c>
      <c r="G14" s="75">
        <f t="shared" si="0"/>
        <v>2.5054022931787032</v>
      </c>
      <c r="H14" s="75">
        <f t="shared" si="1"/>
        <v>2.1225417407370233</v>
      </c>
      <c r="I14" s="37">
        <f t="shared" si="2"/>
        <v>4.6279440339157265</v>
      </c>
      <c r="J14" s="73">
        <f t="shared" si="3"/>
        <v>9.366790871753008E-5</v>
      </c>
      <c r="K14" s="73">
        <f t="shared" si="4"/>
        <v>9.3663522015896561E-5</v>
      </c>
      <c r="L14" s="73">
        <f t="shared" si="11"/>
        <v>9.34762660265841E-5</v>
      </c>
      <c r="M14" s="73">
        <f t="shared" si="12"/>
        <v>99557.076398493446</v>
      </c>
      <c r="N14" s="73">
        <f t="shared" si="5"/>
        <v>9.3062237582635134</v>
      </c>
      <c r="O14" s="73">
        <f t="shared" si="6"/>
        <v>74026.250054005199</v>
      </c>
      <c r="P14" s="73">
        <f t="shared" si="7"/>
        <v>2467772.672100985</v>
      </c>
      <c r="Q14" s="73">
        <f t="shared" si="10"/>
        <v>99552.423286614314</v>
      </c>
      <c r="R14" s="73">
        <f>SUM(Q14:$Q$102)</f>
        <v>6980491.0610211389</v>
      </c>
      <c r="S14" s="73">
        <f t="shared" si="8"/>
        <v>70.115468568809561</v>
      </c>
    </row>
    <row r="15" spans="1:23" ht="15" x14ac:dyDescent="0.25">
      <c r="A15" s="77">
        <v>13</v>
      </c>
      <c r="B15" s="71">
        <v>25704</v>
      </c>
      <c r="C15" s="71">
        <v>24683</v>
      </c>
      <c r="D15" s="71">
        <v>50387</v>
      </c>
      <c r="E15" s="148">
        <v>1.0237672718586047E-4</v>
      </c>
      <c r="F15" s="217">
        <v>1.0728224620790642E-4</v>
      </c>
      <c r="G15" s="75">
        <f t="shared" si="0"/>
        <v>2.6480476831497541</v>
      </c>
      <c r="H15" s="75">
        <f t="shared" si="1"/>
        <v>2.6314913955853578</v>
      </c>
      <c r="I15" s="37">
        <f t="shared" si="2"/>
        <v>5.2795390787351124</v>
      </c>
      <c r="J15" s="73">
        <f t="shared" si="3"/>
        <v>1.0477978603082368E-4</v>
      </c>
      <c r="K15" s="73">
        <f t="shared" si="4"/>
        <v>1.0477429682087536E-4</v>
      </c>
      <c r="L15" s="73">
        <f t="shared" si="11"/>
        <v>1.0401406927722829E-4</v>
      </c>
      <c r="M15" s="73">
        <f t="shared" si="12"/>
        <v>99547.770174735182</v>
      </c>
      <c r="N15" s="73">
        <f t="shared" si="5"/>
        <v>10.354368663349305</v>
      </c>
      <c r="O15" s="73">
        <f t="shared" si="6"/>
        <v>72213.980835670431</v>
      </c>
      <c r="P15" s="73">
        <f t="shared" si="7"/>
        <v>2393746.4220469799</v>
      </c>
      <c r="Q15" s="73">
        <f t="shared" si="10"/>
        <v>99542.5929904035</v>
      </c>
      <c r="R15" s="73">
        <f>SUM(Q15:$Q$102)</f>
        <v>6880938.637734524</v>
      </c>
      <c r="S15" s="73">
        <f t="shared" si="8"/>
        <v>69.121976571212826</v>
      </c>
    </row>
    <row r="16" spans="1:23" ht="15" x14ac:dyDescent="0.25">
      <c r="A16" s="77">
        <v>14</v>
      </c>
      <c r="B16" s="71">
        <v>26236</v>
      </c>
      <c r="C16" s="71">
        <v>25197</v>
      </c>
      <c r="D16" s="71">
        <v>51433</v>
      </c>
      <c r="E16" s="148">
        <v>1.2344307033708001E-4</v>
      </c>
      <c r="F16" s="217">
        <v>1.0496927851007144E-4</v>
      </c>
      <c r="G16" s="75">
        <f t="shared" si="0"/>
        <v>2.64491091061827</v>
      </c>
      <c r="H16" s="75">
        <f t="shared" si="1"/>
        <v>3.2386523933636311</v>
      </c>
      <c r="I16" s="37">
        <f t="shared" si="2"/>
        <v>5.8835633039819015</v>
      </c>
      <c r="J16" s="73">
        <f t="shared" si="3"/>
        <v>1.1439276931117962E-4</v>
      </c>
      <c r="K16" s="73">
        <f t="shared" si="4"/>
        <v>1.1438622670789655E-4</v>
      </c>
      <c r="L16" s="73">
        <f t="shared" si="11"/>
        <v>1.1316487044674801E-4</v>
      </c>
      <c r="M16" s="73">
        <f t="shared" si="12"/>
        <v>99537.415806071833</v>
      </c>
      <c r="N16" s="73">
        <f t="shared" si="5"/>
        <v>11.26413876429433</v>
      </c>
      <c r="O16" s="73">
        <f t="shared" si="6"/>
        <v>70445.336161624407</v>
      </c>
      <c r="P16" s="73">
        <f t="shared" si="7"/>
        <v>2321532.4412113088</v>
      </c>
      <c r="Q16" s="73">
        <f t="shared" si="10"/>
        <v>99531.783736689686</v>
      </c>
      <c r="R16" s="73">
        <f>SUM(Q16:$Q$102)</f>
        <v>6781396.04474412</v>
      </c>
      <c r="S16" s="73">
        <f t="shared" si="8"/>
        <v>68.129114964731201</v>
      </c>
    </row>
    <row r="17" spans="1:19" ht="15" x14ac:dyDescent="0.25">
      <c r="A17" s="77">
        <v>15</v>
      </c>
      <c r="B17" s="71">
        <v>26783</v>
      </c>
      <c r="C17" s="71">
        <v>25729</v>
      </c>
      <c r="D17" s="71">
        <v>52512</v>
      </c>
      <c r="E17" s="148">
        <v>1.4355552674057275E-4</v>
      </c>
      <c r="F17" s="217">
        <v>1.0243949378436294E-4</v>
      </c>
      <c r="G17" s="75">
        <f t="shared" si="0"/>
        <v>2.6356657355778741</v>
      </c>
      <c r="H17" s="75">
        <f t="shared" si="1"/>
        <v>3.8448476726927598</v>
      </c>
      <c r="I17" s="37">
        <f t="shared" si="2"/>
        <v>6.4805134082706335</v>
      </c>
      <c r="J17" s="73">
        <f t="shared" si="3"/>
        <v>1.2341014260113182E-4</v>
      </c>
      <c r="K17" s="73">
        <f t="shared" si="4"/>
        <v>1.2340252788278772E-4</v>
      </c>
      <c r="L17" s="73">
        <f t="shared" si="11"/>
        <v>1.2274201373834486E-4</v>
      </c>
      <c r="M17" s="73">
        <f t="shared" si="12"/>
        <v>99526.151667307538</v>
      </c>
      <c r="N17" s="73">
        <f t="shared" si="5"/>
        <v>12.216040275263367</v>
      </c>
      <c r="O17" s="73">
        <f t="shared" si="6"/>
        <v>68719.379731008885</v>
      </c>
      <c r="P17" s="73">
        <f t="shared" si="7"/>
        <v>2251087.1050496846</v>
      </c>
      <c r="Q17" s="73">
        <f t="shared" si="10"/>
        <v>99520.043647169907</v>
      </c>
      <c r="R17" s="73">
        <f>SUM(Q17:$Q$102)</f>
        <v>6681864.261007431</v>
      </c>
      <c r="S17" s="73">
        <f t="shared" si="8"/>
        <v>67.136769070940545</v>
      </c>
    </row>
    <row r="18" spans="1:19" ht="15" x14ac:dyDescent="0.25">
      <c r="A18" s="77">
        <v>16</v>
      </c>
      <c r="B18" s="71">
        <v>27349</v>
      </c>
      <c r="C18" s="71">
        <v>26265</v>
      </c>
      <c r="D18" s="71">
        <v>53614</v>
      </c>
      <c r="E18" s="148">
        <v>1.6738109738621189E-4</v>
      </c>
      <c r="F18" s="217">
        <v>1.0404769543692995E-4</v>
      </c>
      <c r="G18" s="75">
        <f t="shared" si="0"/>
        <v>2.7328127206509651</v>
      </c>
      <c r="H18" s="75">
        <f t="shared" si="1"/>
        <v>4.5777056324155092</v>
      </c>
      <c r="I18" s="37">
        <f t="shared" si="2"/>
        <v>7.3105183530664739</v>
      </c>
      <c r="J18" s="73">
        <f t="shared" si="3"/>
        <v>1.3635465275984768E-4</v>
      </c>
      <c r="K18" s="73">
        <f t="shared" si="4"/>
        <v>1.3634535688666904E-4</v>
      </c>
      <c r="L18" s="73">
        <f t="shared" si="11"/>
        <v>1.3727367814420606E-4</v>
      </c>
      <c r="M18" s="73">
        <f t="shared" si="12"/>
        <v>99513.935627032275</v>
      </c>
      <c r="N18" s="73">
        <f t="shared" si="5"/>
        <v>13.660643970128149</v>
      </c>
      <c r="O18" s="73">
        <f t="shared" si="6"/>
        <v>67035.06826922718</v>
      </c>
      <c r="P18" s="73">
        <f t="shared" si="7"/>
        <v>2182367.7253186763</v>
      </c>
      <c r="Q18" s="73">
        <f t="shared" si="10"/>
        <v>99507.105305047211</v>
      </c>
      <c r="R18" s="73">
        <f>SUM(Q18:$Q$102)</f>
        <v>6582344.2173602609</v>
      </c>
      <c r="S18" s="73">
        <f t="shared" si="8"/>
        <v>66.144949206211606</v>
      </c>
    </row>
    <row r="19" spans="1:19" ht="15" x14ac:dyDescent="0.25">
      <c r="A19" s="77">
        <v>17</v>
      </c>
      <c r="B19" s="71">
        <v>27936</v>
      </c>
      <c r="C19" s="71">
        <v>26830</v>
      </c>
      <c r="D19" s="71">
        <v>54766</v>
      </c>
      <c r="E19" s="148">
        <v>2.0694684214845344E-4</v>
      </c>
      <c r="F19" s="217">
        <v>1.1081536070677317E-4</v>
      </c>
      <c r="G19" s="75">
        <f t="shared" si="0"/>
        <v>2.973176127762724</v>
      </c>
      <c r="H19" s="75">
        <f t="shared" si="1"/>
        <v>5.7812669822591953</v>
      </c>
      <c r="I19" s="37">
        <f t="shared" si="2"/>
        <v>8.7544431100219189</v>
      </c>
      <c r="J19" s="73">
        <f t="shared" si="3"/>
        <v>1.5985178961439432E-4</v>
      </c>
      <c r="K19" s="73">
        <f t="shared" si="4"/>
        <v>1.5983901399785339E-4</v>
      </c>
      <c r="L19" s="73">
        <f t="shared" si="11"/>
        <v>1.6270104635737352E-4</v>
      </c>
      <c r="M19" s="73">
        <f t="shared" si="12"/>
        <v>99500.274983062147</v>
      </c>
      <c r="N19" s="73">
        <f t="shared" si="5"/>
        <v>16.188798852599575</v>
      </c>
      <c r="O19" s="73">
        <f t="shared" si="6"/>
        <v>65391.088896430454</v>
      </c>
      <c r="P19" s="73">
        <f t="shared" si="7"/>
        <v>2115332.6570494487</v>
      </c>
      <c r="Q19" s="73">
        <f t="shared" si="10"/>
        <v>99492.18058363584</v>
      </c>
      <c r="R19" s="73">
        <f>SUM(Q19:$Q$102)</f>
        <v>6482837.1120552132</v>
      </c>
      <c r="S19" s="73">
        <f t="shared" si="8"/>
        <v>65.153961767028093</v>
      </c>
    </row>
    <row r="20" spans="1:19" ht="15" x14ac:dyDescent="0.25">
      <c r="A20" s="77">
        <v>18</v>
      </c>
      <c r="B20" s="71">
        <v>28580</v>
      </c>
      <c r="C20" s="71">
        <v>27457</v>
      </c>
      <c r="D20" s="71">
        <v>56037</v>
      </c>
      <c r="E20" s="148">
        <v>2.7340199021406894E-4</v>
      </c>
      <c r="F20" s="217">
        <v>1.2071535055861054E-4</v>
      </c>
      <c r="G20" s="75">
        <f t="shared" si="0"/>
        <v>3.3144813802877695</v>
      </c>
      <c r="H20" s="75">
        <f t="shared" si="1"/>
        <v>7.8138288803180904</v>
      </c>
      <c r="I20" s="37">
        <f t="shared" si="2"/>
        <v>11.128310260605859</v>
      </c>
      <c r="J20" s="73">
        <f t="shared" si="3"/>
        <v>1.9858861574684333E-4</v>
      </c>
      <c r="K20" s="73">
        <f t="shared" si="4"/>
        <v>1.9856889833302915E-4</v>
      </c>
      <c r="L20" s="73">
        <f t="shared" si="11"/>
        <v>2.0206118526073475E-4</v>
      </c>
      <c r="M20" s="73">
        <f t="shared" si="12"/>
        <v>99484.086184209547</v>
      </c>
      <c r="N20" s="73">
        <f t="shared" si="5"/>
        <v>20.101872368963086</v>
      </c>
      <c r="O20" s="73">
        <f t="shared" si="6"/>
        <v>63785.80458326298</v>
      </c>
      <c r="P20" s="73">
        <f t="shared" si="7"/>
        <v>2049941.5681530174</v>
      </c>
      <c r="Q20" s="73">
        <f t="shared" si="10"/>
        <v>99474.035248025059</v>
      </c>
      <c r="R20" s="73">
        <f>SUM(Q20:$Q$102)</f>
        <v>6383344.9314715778</v>
      </c>
      <c r="S20" s="73">
        <f t="shared" si="8"/>
        <v>64.164482746033045</v>
      </c>
    </row>
    <row r="21" spans="1:19" ht="15" x14ac:dyDescent="0.25">
      <c r="A21" s="77">
        <v>19</v>
      </c>
      <c r="B21" s="71">
        <v>29234</v>
      </c>
      <c r="C21" s="71">
        <v>28107</v>
      </c>
      <c r="D21" s="71">
        <v>57341</v>
      </c>
      <c r="E21" s="148">
        <v>3.6586747750970552E-4</v>
      </c>
      <c r="F21" s="217">
        <v>1.2999552238121358E-4</v>
      </c>
      <c r="G21" s="75">
        <f t="shared" si="0"/>
        <v>3.65378414756877</v>
      </c>
      <c r="H21" s="75">
        <f t="shared" si="1"/>
        <v>10.695769837518732</v>
      </c>
      <c r="I21" s="37">
        <f t="shared" si="2"/>
        <v>14.349553985087502</v>
      </c>
      <c r="J21" s="73">
        <f t="shared" si="3"/>
        <v>2.5024945475466944E-4</v>
      </c>
      <c r="K21" s="73">
        <f t="shared" si="4"/>
        <v>2.5021814497161454E-4</v>
      </c>
      <c r="L21" s="73">
        <f t="shared" si="11"/>
        <v>2.507729428486348E-4</v>
      </c>
      <c r="M21" s="73">
        <f t="shared" si="12"/>
        <v>99463.984311840584</v>
      </c>
      <c r="N21" s="73">
        <f t="shared" si="5"/>
        <v>24.942876053319196</v>
      </c>
      <c r="O21" s="73">
        <f t="shared" si="6"/>
        <v>62217.47897364496</v>
      </c>
      <c r="P21" s="73">
        <f t="shared" si="7"/>
        <v>1986155.7635697543</v>
      </c>
      <c r="Q21" s="73">
        <f t="shared" si="10"/>
        <v>99451.512873813917</v>
      </c>
      <c r="R21" s="73">
        <f>SUM(Q21:$Q$102)</f>
        <v>6283870.8962235535</v>
      </c>
      <c r="S21" s="73">
        <f t="shared" si="8"/>
        <v>63.177349466740566</v>
      </c>
    </row>
    <row r="22" spans="1:19" ht="15" x14ac:dyDescent="0.25">
      <c r="A22" s="77">
        <v>20</v>
      </c>
      <c r="B22" s="71">
        <v>29921</v>
      </c>
      <c r="C22" s="71">
        <v>28781</v>
      </c>
      <c r="D22" s="71">
        <v>58702</v>
      </c>
      <c r="E22" s="148">
        <v>4.6172340408970352E-4</v>
      </c>
      <c r="F22" s="217">
        <v>1.3576378089479323E-4</v>
      </c>
      <c r="G22" s="75">
        <f t="shared" si="0"/>
        <v>3.9074173779330437</v>
      </c>
      <c r="H22" s="75">
        <f t="shared" si="1"/>
        <v>13.815225973768019</v>
      </c>
      <c r="I22" s="37">
        <f t="shared" si="2"/>
        <v>17.722643351701063</v>
      </c>
      <c r="J22" s="73">
        <f t="shared" si="3"/>
        <v>3.0190868031244357E-4</v>
      </c>
      <c r="K22" s="73">
        <f t="shared" si="4"/>
        <v>3.018631104728664E-4</v>
      </c>
      <c r="L22" s="73">
        <f t="shared" si="11"/>
        <v>2.9776946463776541E-4</v>
      </c>
      <c r="M22" s="73">
        <f t="shared" si="12"/>
        <v>99439.041435787265</v>
      </c>
      <c r="N22" s="73">
        <f t="shared" si="5"/>
        <v>29.609910132421646</v>
      </c>
      <c r="O22" s="73">
        <f t="shared" si="6"/>
        <v>60684.757573996212</v>
      </c>
      <c r="P22" s="73">
        <f t="shared" si="7"/>
        <v>1923938.2845961095</v>
      </c>
      <c r="Q22" s="73">
        <f t="shared" si="10"/>
        <v>99424.236480721054</v>
      </c>
      <c r="R22" s="73">
        <f>SUM(Q22:$Q$102)</f>
        <v>6184419.3833497399</v>
      </c>
      <c r="S22" s="73">
        <f t="shared" si="8"/>
        <v>62.193071192699769</v>
      </c>
    </row>
    <row r="23" spans="1:19" ht="15" x14ac:dyDescent="0.25">
      <c r="A23" s="77">
        <v>21</v>
      </c>
      <c r="B23" s="71">
        <v>30548</v>
      </c>
      <c r="C23" s="71">
        <v>29393</v>
      </c>
      <c r="D23" s="71">
        <v>59941</v>
      </c>
      <c r="E23" s="148">
        <v>5.2929754996552112E-4</v>
      </c>
      <c r="F23" s="217">
        <v>1.3813983529510805E-4</v>
      </c>
      <c r="G23" s="75">
        <f t="shared" si="0"/>
        <v>4.0603441788291113</v>
      </c>
      <c r="H23" s="75">
        <f t="shared" si="1"/>
        <v>16.16898155634674</v>
      </c>
      <c r="I23" s="37">
        <f t="shared" si="2"/>
        <v>20.229325735175852</v>
      </c>
      <c r="J23" s="73">
        <f t="shared" si="3"/>
        <v>3.3748729142282996E-4</v>
      </c>
      <c r="K23" s="73">
        <f t="shared" si="4"/>
        <v>3.3743034899280655E-4</v>
      </c>
      <c r="L23" s="73">
        <f t="shared" si="11"/>
        <v>3.3265693593406302E-4</v>
      </c>
      <c r="M23" s="73">
        <f t="shared" si="12"/>
        <v>99409.431525654843</v>
      </c>
      <c r="N23" s="73">
        <f t="shared" si="5"/>
        <v>33.069236894269125</v>
      </c>
      <c r="O23" s="73">
        <f t="shared" si="6"/>
        <v>59187.012201191945</v>
      </c>
      <c r="P23" s="73">
        <f t="shared" si="7"/>
        <v>1863253.5270221133</v>
      </c>
      <c r="Q23" s="73">
        <f t="shared" si="10"/>
        <v>99392.896907207702</v>
      </c>
      <c r="R23" s="73">
        <f>SUM(Q23:$Q$102)</f>
        <v>6084995.1468690177</v>
      </c>
      <c r="S23" s="73">
        <f t="shared" si="8"/>
        <v>61.211446977228185</v>
      </c>
    </row>
    <row r="24" spans="1:19" ht="15" x14ac:dyDescent="0.25">
      <c r="A24" s="77">
        <v>22</v>
      </c>
      <c r="B24" s="71">
        <v>30946</v>
      </c>
      <c r="C24" s="71">
        <v>29788</v>
      </c>
      <c r="D24" s="71">
        <v>60734</v>
      </c>
      <c r="E24" s="148">
        <v>5.5940541164902803E-4</v>
      </c>
      <c r="F24" s="217">
        <v>1.3972223037984308E-4</v>
      </c>
      <c r="G24" s="75">
        <f t="shared" si="0"/>
        <v>4.1620457985547654</v>
      </c>
      <c r="H24" s="75">
        <f t="shared" si="1"/>
        <v>17.311359868890822</v>
      </c>
      <c r="I24" s="37">
        <f t="shared" si="2"/>
        <v>21.473405667445586</v>
      </c>
      <c r="J24" s="73">
        <f t="shared" si="3"/>
        <v>3.5356481818167069E-4</v>
      </c>
      <c r="K24" s="73">
        <f t="shared" si="4"/>
        <v>3.5350232150699323E-4</v>
      </c>
      <c r="L24" s="73">
        <f t="shared" si="11"/>
        <v>3.5253219681676196E-4</v>
      </c>
      <c r="M24" s="73">
        <f t="shared" si="12"/>
        <v>99376.362288760574</v>
      </c>
      <c r="N24" s="73">
        <f t="shared" si="5"/>
        <v>35.03336730931187</v>
      </c>
      <c r="O24" s="73">
        <f t="shared" si="6"/>
        <v>57724.217786405861</v>
      </c>
      <c r="P24" s="73">
        <f t="shared" si="7"/>
        <v>1804066.5148209215</v>
      </c>
      <c r="Q24" s="73">
        <f t="shared" si="10"/>
        <v>99358.845605105918</v>
      </c>
      <c r="R24" s="73">
        <f>SUM(Q24:$Q$102)</f>
        <v>5985602.2499618111</v>
      </c>
      <c r="S24" s="73">
        <f t="shared" si="8"/>
        <v>60.231649781758819</v>
      </c>
    </row>
    <row r="25" spans="1:19" ht="15" x14ac:dyDescent="0.25">
      <c r="A25" s="77">
        <v>23</v>
      </c>
      <c r="B25" s="71">
        <v>31367</v>
      </c>
      <c r="C25" s="71">
        <v>30179</v>
      </c>
      <c r="D25" s="71">
        <v>61546</v>
      </c>
      <c r="E25" s="148">
        <v>5.7080917248908283E-4</v>
      </c>
      <c r="F25" s="217">
        <v>1.4338040120183933E-4</v>
      </c>
      <c r="G25" s="75">
        <f t="shared" si="0"/>
        <v>4.3270771278703091</v>
      </c>
      <c r="H25" s="75">
        <f t="shared" si="1"/>
        <v>17.904571313465063</v>
      </c>
      <c r="I25" s="37">
        <f t="shared" si="2"/>
        <v>22.231648441335373</v>
      </c>
      <c r="J25" s="73">
        <f t="shared" si="3"/>
        <v>3.612200377170795E-4</v>
      </c>
      <c r="K25" s="73">
        <f t="shared" si="4"/>
        <v>3.6115480561393909E-4</v>
      </c>
      <c r="L25" s="73">
        <f t="shared" si="11"/>
        <v>3.6354356792795128E-4</v>
      </c>
      <c r="M25" s="73">
        <f t="shared" si="12"/>
        <v>99341.328921451262</v>
      </c>
      <c r="N25" s="73">
        <f t="shared" si="5"/>
        <v>36.114901158813154</v>
      </c>
      <c r="O25" s="73">
        <f t="shared" si="6"/>
        <v>56296.456723024494</v>
      </c>
      <c r="P25" s="73">
        <f t="shared" si="7"/>
        <v>1746342.2970345155</v>
      </c>
      <c r="Q25" s="73">
        <f t="shared" si="10"/>
        <v>99323.271470871856</v>
      </c>
      <c r="R25" s="73">
        <f>SUM(Q25:$Q$102)</f>
        <v>5886243.4043567041</v>
      </c>
      <c r="S25" s="73">
        <f t="shared" si="8"/>
        <v>59.252714537480465</v>
      </c>
    </row>
    <row r="26" spans="1:19" ht="15" x14ac:dyDescent="0.25">
      <c r="A26" s="77">
        <v>24</v>
      </c>
      <c r="B26" s="71">
        <v>31732</v>
      </c>
      <c r="C26" s="71">
        <v>30513</v>
      </c>
      <c r="D26" s="71">
        <v>62245</v>
      </c>
      <c r="E26" s="148">
        <v>5.8624446474504082E-4</v>
      </c>
      <c r="F26" s="217">
        <v>1.5075635010682956E-4</v>
      </c>
      <c r="G26" s="75">
        <f t="shared" si="0"/>
        <v>4.6000285108096906</v>
      </c>
      <c r="H26" s="75">
        <f t="shared" si="1"/>
        <v>18.602709355289637</v>
      </c>
      <c r="I26" s="37">
        <f t="shared" si="2"/>
        <v>23.202737866099326</v>
      </c>
      <c r="J26" s="73">
        <f t="shared" si="3"/>
        <v>3.7276468577555346E-4</v>
      </c>
      <c r="K26" s="73">
        <f t="shared" si="4"/>
        <v>3.726952176520415E-4</v>
      </c>
      <c r="L26" s="73">
        <f t="shared" si="11"/>
        <v>3.7565643012280709E-4</v>
      </c>
      <c r="M26" s="73">
        <f t="shared" si="12"/>
        <v>99305.214020292449</v>
      </c>
      <c r="N26" s="73">
        <f t="shared" si="5"/>
        <v>37.304642191447783</v>
      </c>
      <c r="O26" s="73">
        <f t="shared" si="6"/>
        <v>54903.405373937261</v>
      </c>
      <c r="P26" s="73">
        <f t="shared" si="7"/>
        <v>1690045.8403114912</v>
      </c>
      <c r="Q26" s="73">
        <f t="shared" si="10"/>
        <v>99286.561699196725</v>
      </c>
      <c r="R26" s="73">
        <f>SUM(Q26:$Q$102)</f>
        <v>5786920.1328858333</v>
      </c>
      <c r="S26" s="73">
        <f t="shared" si="8"/>
        <v>58.274081476762234</v>
      </c>
    </row>
    <row r="27" spans="1:19" ht="15" x14ac:dyDescent="0.25">
      <c r="A27" s="77">
        <v>25</v>
      </c>
      <c r="B27" s="71">
        <v>32105</v>
      </c>
      <c r="C27" s="71">
        <v>30827</v>
      </c>
      <c r="D27" s="71">
        <v>62932</v>
      </c>
      <c r="E27" s="148">
        <v>6.1501528324463294E-4</v>
      </c>
      <c r="F27" s="217">
        <v>1.620299201900699E-4</v>
      </c>
      <c r="G27" s="75">
        <f t="shared" si="0"/>
        <v>4.9948963496992844</v>
      </c>
      <c r="H27" s="75">
        <f t="shared" si="1"/>
        <v>19.745065668568941</v>
      </c>
      <c r="I27" s="37">
        <f t="shared" si="2"/>
        <v>24.739962018268226</v>
      </c>
      <c r="J27" s="73">
        <f t="shared" si="3"/>
        <v>3.9312213211511196E-4</v>
      </c>
      <c r="K27" s="73">
        <f t="shared" si="4"/>
        <v>3.9304486973446018E-4</v>
      </c>
      <c r="L27" s="73">
        <f t="shared" si="11"/>
        <v>3.9466249778384387E-4</v>
      </c>
      <c r="M27" s="73">
        <f t="shared" si="12"/>
        <v>99267.909378101001</v>
      </c>
      <c r="N27" s="73">
        <f t="shared" si="5"/>
        <v>39.17732106494077</v>
      </c>
      <c r="O27" s="73">
        <f t="shared" si="6"/>
        <v>53544.176152851614</v>
      </c>
      <c r="P27" s="73">
        <f t="shared" si="7"/>
        <v>1635142.4349375539</v>
      </c>
      <c r="Q27" s="73">
        <f t="shared" si="10"/>
        <v>99248.320717568538</v>
      </c>
      <c r="R27" s="73">
        <f>SUM(Q27:$Q$102)</f>
        <v>5687633.5711866366</v>
      </c>
      <c r="S27" s="73">
        <f t="shared" si="8"/>
        <v>57.295792837975867</v>
      </c>
    </row>
    <row r="28" spans="1:19" ht="15" x14ac:dyDescent="0.25">
      <c r="A28" s="77">
        <v>26</v>
      </c>
      <c r="B28" s="71">
        <v>32466</v>
      </c>
      <c r="C28" s="71">
        <v>31086</v>
      </c>
      <c r="D28" s="71">
        <v>63552</v>
      </c>
      <c r="E28" s="148">
        <v>6.5208357274260337E-4</v>
      </c>
      <c r="F28" s="217">
        <v>1.7631456552940898E-4</v>
      </c>
      <c r="G28" s="75">
        <f t="shared" si="0"/>
        <v>5.4809145840472073</v>
      </c>
      <c r="H28" s="75">
        <f t="shared" si="1"/>
        <v>21.170545272661361</v>
      </c>
      <c r="I28" s="37">
        <f t="shared" si="2"/>
        <v>26.65145985670857</v>
      </c>
      <c r="J28" s="73">
        <f t="shared" si="3"/>
        <v>4.1936461254891381E-4</v>
      </c>
      <c r="K28" s="73">
        <f t="shared" si="4"/>
        <v>4.1927669150043645E-4</v>
      </c>
      <c r="L28" s="73">
        <f t="shared" si="11"/>
        <v>4.1803555476345916E-4</v>
      </c>
      <c r="M28" s="73">
        <f t="shared" si="12"/>
        <v>99228.732057036061</v>
      </c>
      <c r="N28" s="73">
        <f t="shared" si="5"/>
        <v>41.481138053946779</v>
      </c>
      <c r="O28" s="73">
        <f t="shared" si="6"/>
        <v>52217.604170292056</v>
      </c>
      <c r="P28" s="73">
        <f t="shared" si="7"/>
        <v>1581598.2587847025</v>
      </c>
      <c r="Q28" s="73">
        <f t="shared" si="10"/>
        <v>99207.99148800908</v>
      </c>
      <c r="R28" s="73">
        <f>SUM(Q28:$Q$102)</f>
        <v>5588385.2504690681</v>
      </c>
      <c r="S28" s="73">
        <f t="shared" si="8"/>
        <v>56.318216857360412</v>
      </c>
    </row>
    <row r="29" spans="1:19" ht="15" x14ac:dyDescent="0.25">
      <c r="A29" s="77">
        <v>27</v>
      </c>
      <c r="B29" s="71">
        <v>32944</v>
      </c>
      <c r="C29" s="71">
        <v>31515</v>
      </c>
      <c r="D29" s="71">
        <v>64459</v>
      </c>
      <c r="E29" s="148">
        <v>6.857961624107769E-4</v>
      </c>
      <c r="F29" s="217">
        <v>1.9221498634232144E-4</v>
      </c>
      <c r="G29" s="75">
        <f t="shared" si="0"/>
        <v>6.05765529457826</v>
      </c>
      <c r="H29" s="75">
        <f t="shared" si="1"/>
        <v>22.592868774460634</v>
      </c>
      <c r="I29" s="37">
        <f t="shared" si="2"/>
        <v>28.650524069038894</v>
      </c>
      <c r="J29" s="73">
        <f t="shared" si="3"/>
        <v>4.4447670719432346E-4</v>
      </c>
      <c r="K29" s="73">
        <f t="shared" si="4"/>
        <v>4.4437794205620662E-4</v>
      </c>
      <c r="L29" s="73">
        <f t="shared" si="11"/>
        <v>4.4232852195288014E-4</v>
      </c>
      <c r="M29" s="73">
        <f t="shared" si="12"/>
        <v>99187.250918982114</v>
      </c>
      <c r="N29" s="73">
        <f t="shared" si="5"/>
        <v>43.873350095571368</v>
      </c>
      <c r="O29" s="73">
        <f t="shared" si="6"/>
        <v>50922.70766357494</v>
      </c>
      <c r="P29" s="73">
        <f t="shared" si="7"/>
        <v>1529380.6546144101</v>
      </c>
      <c r="Q29" s="73">
        <f t="shared" si="10"/>
        <v>99165.314243934321</v>
      </c>
      <c r="R29" s="73">
        <f>SUM(Q29:$Q$102)</f>
        <v>5489177.2589810593</v>
      </c>
      <c r="S29" s="73">
        <f t="shared" si="8"/>
        <v>55.34156061513103</v>
      </c>
    </row>
    <row r="30" spans="1:19" ht="15" x14ac:dyDescent="0.25">
      <c r="A30" s="77">
        <v>28</v>
      </c>
      <c r="B30" s="71">
        <v>31412</v>
      </c>
      <c r="C30" s="71">
        <v>30382</v>
      </c>
      <c r="D30" s="71">
        <v>61794</v>
      </c>
      <c r="E30" s="148">
        <v>7.0837336830203545E-4</v>
      </c>
      <c r="F30" s="217">
        <v>2.0833238778336912E-4</v>
      </c>
      <c r="G30" s="75">
        <f t="shared" si="0"/>
        <v>6.3295546056343204</v>
      </c>
      <c r="H30" s="75">
        <f t="shared" si="1"/>
        <v>22.251424245103539</v>
      </c>
      <c r="I30" s="37">
        <f t="shared" si="2"/>
        <v>28.580978850737861</v>
      </c>
      <c r="J30" s="73">
        <f t="shared" si="3"/>
        <v>4.6252029081687314E-4</v>
      </c>
      <c r="K30" s="73">
        <f t="shared" si="4"/>
        <v>4.624133447959089E-4</v>
      </c>
      <c r="L30" s="73">
        <f t="shared" si="11"/>
        <v>4.6293243205813584E-4</v>
      </c>
      <c r="M30" s="73">
        <f t="shared" si="12"/>
        <v>99143.377568886543</v>
      </c>
      <c r="N30" s="73">
        <f t="shared" si="5"/>
        <v>45.896684900420951</v>
      </c>
      <c r="O30" s="73">
        <f t="shared" si="6"/>
        <v>49658.715217131969</v>
      </c>
      <c r="P30" s="73">
        <f t="shared" si="7"/>
        <v>1478457.9469508349</v>
      </c>
      <c r="Q30" s="73">
        <f t="shared" si="10"/>
        <v>99120.429226436332</v>
      </c>
      <c r="R30" s="73">
        <f>SUM(Q30:$Q$102)</f>
        <v>5390011.9447371252</v>
      </c>
      <c r="S30" s="73">
        <f t="shared" si="8"/>
        <v>54.365829336327089</v>
      </c>
    </row>
    <row r="31" spans="1:19" ht="15" x14ac:dyDescent="0.25">
      <c r="A31" s="77">
        <v>29</v>
      </c>
      <c r="B31" s="71">
        <v>33199</v>
      </c>
      <c r="C31" s="71">
        <v>30855</v>
      </c>
      <c r="D31" s="71">
        <v>64054</v>
      </c>
      <c r="E31" s="148">
        <v>7.2213447397533417E-4</v>
      </c>
      <c r="F31" s="217">
        <v>2.2359741123765113E-4</v>
      </c>
      <c r="G31" s="75">
        <f t="shared" si="0"/>
        <v>6.8990981237377254</v>
      </c>
      <c r="H31" s="75">
        <f t="shared" si="1"/>
        <v>23.97414240150712</v>
      </c>
      <c r="I31" s="37">
        <f t="shared" si="2"/>
        <v>30.873240525244846</v>
      </c>
      <c r="J31" s="73">
        <f t="shared" si="3"/>
        <v>4.8198770607994578E-4</v>
      </c>
      <c r="K31" s="73">
        <f t="shared" si="4"/>
        <v>4.818715686651931E-4</v>
      </c>
      <c r="L31" s="73">
        <f t="shared" si="11"/>
        <v>4.7963210702890128E-4</v>
      </c>
      <c r="M31" s="73">
        <f t="shared" si="12"/>
        <v>99097.480883986122</v>
      </c>
      <c r="N31" s="73">
        <f t="shared" si="5"/>
        <v>47.530333557646372</v>
      </c>
      <c r="O31" s="73">
        <f t="shared" si="6"/>
        <v>48425.099109584022</v>
      </c>
      <c r="P31" s="73">
        <f t="shared" si="7"/>
        <v>1428799.2317337031</v>
      </c>
      <c r="Q31" s="73">
        <f t="shared" si="10"/>
        <v>99073.715717207291</v>
      </c>
      <c r="R31" s="73">
        <f>SUM(Q31:$Q$102)</f>
        <v>5290891.5155106885</v>
      </c>
      <c r="S31" s="73">
        <f t="shared" si="8"/>
        <v>53.390777124846991</v>
      </c>
    </row>
    <row r="32" spans="1:19" ht="15" x14ac:dyDescent="0.25">
      <c r="A32" s="77">
        <v>30</v>
      </c>
      <c r="B32" s="71">
        <v>31903</v>
      </c>
      <c r="C32" s="71">
        <v>29786</v>
      </c>
      <c r="D32" s="71">
        <v>61689</v>
      </c>
      <c r="E32" s="148">
        <v>7.3687500593149001E-4</v>
      </c>
      <c r="F32" s="217">
        <v>2.3747850826390707E-4</v>
      </c>
      <c r="G32" s="75">
        <f t="shared" si="0"/>
        <v>7.0735348471487356</v>
      </c>
      <c r="H32" s="75">
        <f t="shared" si="1"/>
        <v>23.508523314232324</v>
      </c>
      <c r="I32" s="37">
        <f t="shared" si="2"/>
        <v>30.58205816138106</v>
      </c>
      <c r="J32" s="73">
        <f t="shared" si="3"/>
        <v>4.9574572713743232E-4</v>
      </c>
      <c r="K32" s="73">
        <f t="shared" si="4"/>
        <v>4.9562286552795598E-4</v>
      </c>
      <c r="L32" s="73">
        <f t="shared" si="11"/>
        <v>4.9619430855588466E-4</v>
      </c>
      <c r="M32" s="73">
        <f t="shared" si="12"/>
        <v>99049.950550428475</v>
      </c>
      <c r="N32" s="73">
        <f t="shared" si="5"/>
        <v>49.148021725864965</v>
      </c>
      <c r="O32" s="73">
        <f t="shared" si="6"/>
        <v>47221.339392453672</v>
      </c>
      <c r="P32" s="73">
        <f t="shared" si="7"/>
        <v>1380374.1326241191</v>
      </c>
      <c r="Q32" s="73">
        <f t="shared" si="10"/>
        <v>99025.376539565535</v>
      </c>
      <c r="R32" s="73">
        <f>SUM(Q32:$Q$102)</f>
        <v>5191817.7997934818</v>
      </c>
      <c r="S32" s="73">
        <f t="shared" si="8"/>
        <v>52.416157412922836</v>
      </c>
    </row>
    <row r="33" spans="1:19" ht="15" x14ac:dyDescent="0.25">
      <c r="A33" s="77">
        <v>31</v>
      </c>
      <c r="B33" s="71">
        <v>30746</v>
      </c>
      <c r="C33" s="71">
        <v>28577</v>
      </c>
      <c r="D33" s="71">
        <v>59323</v>
      </c>
      <c r="E33" s="148">
        <v>7.6272868313786199E-4</v>
      </c>
      <c r="F33" s="217">
        <v>2.5021696664371504E-4</v>
      </c>
      <c r="G33" s="75">
        <f t="shared" si="0"/>
        <v>7.1504502557774448</v>
      </c>
      <c r="H33" s="75">
        <f t="shared" si="1"/>
        <v>23.450856091756705</v>
      </c>
      <c r="I33" s="37">
        <f t="shared" si="2"/>
        <v>30.601306347534148</v>
      </c>
      <c r="J33" s="73">
        <f t="shared" si="3"/>
        <v>5.1584219185702254E-4</v>
      </c>
      <c r="K33" s="73">
        <f t="shared" si="4"/>
        <v>5.1570916814758228E-4</v>
      </c>
      <c r="L33" s="73">
        <f t="shared" si="11"/>
        <v>5.1726022811688602E-4</v>
      </c>
      <c r="M33" s="73">
        <f t="shared" si="12"/>
        <v>99000.80252870261</v>
      </c>
      <c r="N33" s="73">
        <f t="shared" si="5"/>
        <v>51.209177699754946</v>
      </c>
      <c r="O33" s="73">
        <f t="shared" si="6"/>
        <v>46046.739934248544</v>
      </c>
      <c r="P33" s="73">
        <f t="shared" si="7"/>
        <v>1333152.7932316654</v>
      </c>
      <c r="Q33" s="73">
        <f t="shared" si="10"/>
        <v>98975.197939852733</v>
      </c>
      <c r="R33" s="73">
        <f>SUM(Q33:$Q$102)</f>
        <v>5092792.4232539162</v>
      </c>
      <c r="S33" s="73">
        <f t="shared" si="8"/>
        <v>51.441930703313226</v>
      </c>
    </row>
    <row r="34" spans="1:19" ht="15" x14ac:dyDescent="0.25">
      <c r="A34" s="77">
        <v>32</v>
      </c>
      <c r="B34" s="71">
        <v>30797</v>
      </c>
      <c r="C34" s="71">
        <v>28325</v>
      </c>
      <c r="D34" s="71">
        <v>59122</v>
      </c>
      <c r="E34" s="148">
        <v>8.0528645324050253E-4</v>
      </c>
      <c r="F34" s="217">
        <v>2.6309291959455321E-4</v>
      </c>
      <c r="G34" s="75">
        <f t="shared" si="0"/>
        <v>7.4521069475157198</v>
      </c>
      <c r="H34" s="75">
        <f t="shared" si="1"/>
        <v>24.800406900447758</v>
      </c>
      <c r="I34" s="37">
        <f t="shared" si="2"/>
        <v>32.252513847963478</v>
      </c>
      <c r="J34" s="73">
        <f t="shared" si="3"/>
        <v>5.4552474287005641E-4</v>
      </c>
      <c r="K34" s="73">
        <f t="shared" si="4"/>
        <v>5.453759713015538E-4</v>
      </c>
      <c r="L34" s="73">
        <f t="shared" si="11"/>
        <v>5.4549846393127572E-4</v>
      </c>
      <c r="M34" s="73">
        <f t="shared" si="12"/>
        <v>98949.593351002855</v>
      </c>
      <c r="N34" s="73">
        <f t="shared" si="5"/>
        <v>53.97685117959918</v>
      </c>
      <c r="O34" s="73">
        <f t="shared" si="6"/>
        <v>44900.41149955718</v>
      </c>
      <c r="P34" s="73">
        <f t="shared" si="7"/>
        <v>1287106.0532974168</v>
      </c>
      <c r="Q34" s="73">
        <f t="shared" si="10"/>
        <v>98922.604925413063</v>
      </c>
      <c r="R34" s="73">
        <f>SUM(Q34:$Q$102)</f>
        <v>4993817.225314064</v>
      </c>
      <c r="S34" s="73">
        <f t="shared" si="8"/>
        <v>50.468294574991816</v>
      </c>
    </row>
    <row r="35" spans="1:19" ht="15" x14ac:dyDescent="0.25">
      <c r="A35" s="77">
        <v>33</v>
      </c>
      <c r="B35" s="71">
        <v>31255</v>
      </c>
      <c r="C35" s="71">
        <v>28574</v>
      </c>
      <c r="D35" s="71">
        <v>59829</v>
      </c>
      <c r="E35" s="148">
        <v>8.6491273707060108E-4</v>
      </c>
      <c r="F35" s="217">
        <v>2.7852884557775202E-4</v>
      </c>
      <c r="G35" s="75">
        <f t="shared" si="0"/>
        <v>7.9586832335386859</v>
      </c>
      <c r="H35" s="75">
        <f t="shared" si="1"/>
        <v>27.032847597141636</v>
      </c>
      <c r="I35" s="37">
        <f t="shared" si="2"/>
        <v>34.991530830680318</v>
      </c>
      <c r="J35" s="73">
        <f t="shared" si="3"/>
        <v>5.8485902874325687E-4</v>
      </c>
      <c r="K35" s="73">
        <f t="shared" si="4"/>
        <v>5.8468803203937103E-4</v>
      </c>
      <c r="L35" s="73">
        <f t="shared" si="11"/>
        <v>5.8444614353400778E-4</v>
      </c>
      <c r="M35" s="73">
        <f t="shared" si="12"/>
        <v>98895.616499823256</v>
      </c>
      <c r="N35" s="73">
        <f t="shared" si="5"/>
        <v>57.799161675735377</v>
      </c>
      <c r="O35" s="73">
        <f t="shared" si="6"/>
        <v>43781.383799077361</v>
      </c>
      <c r="P35" s="73">
        <f t="shared" si="7"/>
        <v>1242205.6417978595</v>
      </c>
      <c r="Q35" s="73">
        <f t="shared" si="10"/>
        <v>98866.716918985388</v>
      </c>
      <c r="R35" s="73">
        <f>SUM(Q35:$Q$102)</f>
        <v>4894894.6203886513</v>
      </c>
      <c r="S35" s="73">
        <f t="shared" si="8"/>
        <v>49.495567080037354</v>
      </c>
    </row>
    <row r="36" spans="1:19" ht="15" x14ac:dyDescent="0.25">
      <c r="A36" s="77">
        <v>34</v>
      </c>
      <c r="B36" s="71">
        <v>31143</v>
      </c>
      <c r="C36" s="71">
        <v>28362</v>
      </c>
      <c r="D36" s="71">
        <v>59505</v>
      </c>
      <c r="E36" s="148">
        <v>9.3899605790530825E-4</v>
      </c>
      <c r="F36" s="217">
        <v>2.9988142088104871E-4</v>
      </c>
      <c r="G36" s="75">
        <f t="shared" si="0"/>
        <v>8.5052368590283027</v>
      </c>
      <c r="H36" s="75">
        <f t="shared" si="1"/>
        <v>29.243154231345017</v>
      </c>
      <c r="I36" s="37">
        <f t="shared" si="2"/>
        <v>37.748391090373318</v>
      </c>
      <c r="J36" s="73">
        <f t="shared" si="3"/>
        <v>6.3437343232288575E-4</v>
      </c>
      <c r="K36" s="73">
        <f t="shared" si="4"/>
        <v>6.341722600387012E-4</v>
      </c>
      <c r="L36" s="73">
        <f t="shared" si="11"/>
        <v>6.3332691577969039E-4</v>
      </c>
      <c r="M36" s="73">
        <f t="shared" si="12"/>
        <v>98837.817338147521</v>
      </c>
      <c r="N36" s="73">
        <f t="shared" si="5"/>
        <v>62.596650017163483</v>
      </c>
      <c r="O36" s="73">
        <f t="shared" si="6"/>
        <v>42688.581403080403</v>
      </c>
      <c r="P36" s="73">
        <f t="shared" si="7"/>
        <v>1198424.257998782</v>
      </c>
      <c r="Q36" s="73">
        <f t="shared" si="10"/>
        <v>98806.519013138939</v>
      </c>
      <c r="R36" s="73">
        <f>SUM(Q36:$Q$102)</f>
        <v>4796027.9034696659</v>
      </c>
      <c r="S36" s="73">
        <f t="shared" si="8"/>
        <v>48.524219095827675</v>
      </c>
    </row>
    <row r="37" spans="1:19" ht="15" x14ac:dyDescent="0.25">
      <c r="A37" s="77">
        <v>35</v>
      </c>
      <c r="B37" s="71">
        <v>30086</v>
      </c>
      <c r="C37" s="71">
        <v>27260</v>
      </c>
      <c r="D37" s="71">
        <v>57346</v>
      </c>
      <c r="E37" s="148">
        <v>1.0254752397255609E-3</v>
      </c>
      <c r="F37" s="217">
        <v>3.309726838502598E-4</v>
      </c>
      <c r="G37" s="75">
        <f t="shared" si="0"/>
        <v>9.022315361758082</v>
      </c>
      <c r="H37" s="75">
        <f t="shared" si="1"/>
        <v>30.852448062383225</v>
      </c>
      <c r="I37" s="37">
        <f t="shared" si="2"/>
        <v>39.874763424141307</v>
      </c>
      <c r="J37" s="73">
        <f t="shared" si="3"/>
        <v>6.9533643888224647E-4</v>
      </c>
      <c r="K37" s="73">
        <f t="shared" si="4"/>
        <v>6.9509474852269548E-4</v>
      </c>
      <c r="L37" s="73">
        <f t="shared" si="11"/>
        <v>6.9496902375157247E-4</v>
      </c>
      <c r="M37" s="73">
        <f t="shared" si="12"/>
        <v>98775.220688130357</v>
      </c>
      <c r="N37" s="73">
        <f t="shared" si="5"/>
        <v>68.645718692467199</v>
      </c>
      <c r="O37" s="73">
        <f t="shared" si="6"/>
        <v>41621.020073640371</v>
      </c>
      <c r="P37" s="73">
        <f t="shared" si="7"/>
        <v>1155735.6765957014</v>
      </c>
      <c r="Q37" s="73">
        <f t="shared" si="10"/>
        <v>98740.897828784131</v>
      </c>
      <c r="R37" s="73">
        <f>SUM(Q37:$Q$102)</f>
        <v>4697221.3844565274</v>
      </c>
      <c r="S37" s="73">
        <f t="shared" si="8"/>
        <v>47.554653401255159</v>
      </c>
    </row>
    <row r="38" spans="1:19" ht="15" x14ac:dyDescent="0.25">
      <c r="A38" s="77">
        <v>36</v>
      </c>
      <c r="B38" s="71">
        <v>29756</v>
      </c>
      <c r="C38" s="71">
        <v>26931</v>
      </c>
      <c r="D38" s="71">
        <v>56687</v>
      </c>
      <c r="E38" s="148">
        <v>1.1256588782260044E-3</v>
      </c>
      <c r="F38" s="217">
        <v>3.7544855223856999E-4</v>
      </c>
      <c r="G38" s="75">
        <f t="shared" si="0"/>
        <v>10.111204960336929</v>
      </c>
      <c r="H38" s="75">
        <f t="shared" si="1"/>
        <v>33.495105580492989</v>
      </c>
      <c r="I38" s="37">
        <f t="shared" si="2"/>
        <v>43.606310540829917</v>
      </c>
      <c r="J38" s="73">
        <f t="shared" si="3"/>
        <v>7.6924710323054524E-4</v>
      </c>
      <c r="K38" s="73">
        <f t="shared" si="4"/>
        <v>7.6895130852894233E-4</v>
      </c>
      <c r="L38" s="73">
        <f t="shared" si="11"/>
        <v>7.7085986470059621E-4</v>
      </c>
      <c r="M38" s="73">
        <f t="shared" si="12"/>
        <v>98706.57496943789</v>
      </c>
      <c r="N38" s="73">
        <f t="shared" si="5"/>
        <v>76.088937025997438</v>
      </c>
      <c r="O38" s="73">
        <f t="shared" si="6"/>
        <v>40577.653418490001</v>
      </c>
      <c r="P38" s="73">
        <f t="shared" si="7"/>
        <v>1114114.656522061</v>
      </c>
      <c r="Q38" s="73">
        <f t="shared" si="10"/>
        <v>98668.530500924884</v>
      </c>
      <c r="R38" s="73">
        <f>SUM(Q38:$Q$102)</f>
        <v>4598480.4866277436</v>
      </c>
      <c r="S38" s="73">
        <f t="shared" si="8"/>
        <v>46.587377670145599</v>
      </c>
    </row>
    <row r="39" spans="1:19" ht="15" x14ac:dyDescent="0.25">
      <c r="A39" s="77">
        <v>37</v>
      </c>
      <c r="B39" s="71">
        <v>30458</v>
      </c>
      <c r="C39" s="71">
        <v>26913</v>
      </c>
      <c r="D39" s="71">
        <v>57371</v>
      </c>
      <c r="E39" s="148">
        <v>1.2444784712922689E-3</v>
      </c>
      <c r="F39" s="217">
        <v>4.3590842514876476E-4</v>
      </c>
      <c r="G39" s="75">
        <f t="shared" si="0"/>
        <v>11.731603446028705</v>
      </c>
      <c r="H39" s="75">
        <f t="shared" si="1"/>
        <v>37.904325278619929</v>
      </c>
      <c r="I39" s="37">
        <f t="shared" si="2"/>
        <v>49.635928724648636</v>
      </c>
      <c r="J39" s="73">
        <f t="shared" si="3"/>
        <v>8.6517454331715734E-4</v>
      </c>
      <c r="K39" s="73">
        <f t="shared" si="4"/>
        <v>8.6480038773306678E-4</v>
      </c>
      <c r="L39" s="73">
        <f t="shared" si="11"/>
        <v>8.63048453587391E-4</v>
      </c>
      <c r="M39" s="73">
        <f t="shared" si="12"/>
        <v>98630.486032411893</v>
      </c>
      <c r="N39" s="73">
        <f t="shared" si="5"/>
        <v>85.122888446843717</v>
      </c>
      <c r="O39" s="73">
        <f t="shared" si="6"/>
        <v>39557.437789332653</v>
      </c>
      <c r="P39" s="73">
        <f t="shared" si="7"/>
        <v>1073537.003103571</v>
      </c>
      <c r="Q39" s="73">
        <f t="shared" si="10"/>
        <v>98587.924588188471</v>
      </c>
      <c r="R39" s="73">
        <f>SUM(Q39:$Q$102)</f>
        <v>4499811.9561268175</v>
      </c>
      <c r="S39" s="73">
        <f t="shared" si="8"/>
        <v>45.622931987256884</v>
      </c>
    </row>
    <row r="40" spans="1:19" ht="15" x14ac:dyDescent="0.25">
      <c r="A40" s="77">
        <v>38</v>
      </c>
      <c r="B40" s="71">
        <v>32099</v>
      </c>
      <c r="C40" s="71">
        <v>28756</v>
      </c>
      <c r="D40" s="71">
        <v>60855</v>
      </c>
      <c r="E40" s="148">
        <v>1.3878632417735186E-3</v>
      </c>
      <c r="F40" s="217">
        <v>5.1278274519774448E-4</v>
      </c>
      <c r="G40" s="75">
        <f t="shared" si="0"/>
        <v>14.74558062090634</v>
      </c>
      <c r="H40" s="75">
        <f t="shared" si="1"/>
        <v>44.549022197688174</v>
      </c>
      <c r="I40" s="37">
        <f t="shared" si="2"/>
        <v>59.294602818594512</v>
      </c>
      <c r="J40" s="73">
        <f t="shared" si="3"/>
        <v>9.743587678677925E-4</v>
      </c>
      <c r="K40" s="73">
        <f t="shared" si="4"/>
        <v>9.7388423449795702E-4</v>
      </c>
      <c r="L40" s="73">
        <f t="shared" si="11"/>
        <v>9.757753514931007E-4</v>
      </c>
      <c r="M40" s="73">
        <f t="shared" si="12"/>
        <v>98545.363143965049</v>
      </c>
      <c r="N40" s="73">
        <f t="shared" si="5"/>
        <v>96.15813635980885</v>
      </c>
      <c r="O40" s="73">
        <f t="shared" si="6"/>
        <v>38559.314930556771</v>
      </c>
      <c r="P40" s="73">
        <f t="shared" si="7"/>
        <v>1033979.5653142388</v>
      </c>
      <c r="Q40" s="73">
        <f t="shared" si="10"/>
        <v>98497.284075785137</v>
      </c>
      <c r="R40" s="73">
        <f>SUM(Q40:$Q$102)</f>
        <v>4401224.031538629</v>
      </c>
      <c r="S40" s="73">
        <f t="shared" si="8"/>
        <v>44.661908902896577</v>
      </c>
    </row>
    <row r="41" spans="1:19" ht="15" x14ac:dyDescent="0.25">
      <c r="A41" s="77">
        <v>39</v>
      </c>
      <c r="B41" s="71">
        <v>32419</v>
      </c>
      <c r="C41" s="71">
        <v>29321</v>
      </c>
      <c r="D41" s="71">
        <v>61740</v>
      </c>
      <c r="E41" s="148">
        <v>1.5586502869686979E-3</v>
      </c>
      <c r="F41" s="217">
        <v>6.0340400489323251E-4</v>
      </c>
      <c r="G41" s="75">
        <f t="shared" si="0"/>
        <v>17.69240882747447</v>
      </c>
      <c r="H41" s="75">
        <f t="shared" si="1"/>
        <v>50.529883653238215</v>
      </c>
      <c r="I41" s="37">
        <f t="shared" si="2"/>
        <v>68.222292480712682</v>
      </c>
      <c r="J41" s="73">
        <f t="shared" si="3"/>
        <v>1.1049933994284528E-3</v>
      </c>
      <c r="K41" s="73">
        <f t="shared" si="4"/>
        <v>1.1043831190279407E-3</v>
      </c>
      <c r="L41" s="73">
        <f t="shared" si="11"/>
        <v>1.1084534684599864E-3</v>
      </c>
      <c r="M41" s="73">
        <f t="shared" si="12"/>
        <v>98449.20500760524</v>
      </c>
      <c r="N41" s="73">
        <f t="shared" si="5"/>
        <v>109.12636275781551</v>
      </c>
      <c r="O41" s="73">
        <f t="shared" si="6"/>
        <v>37582.136294123979</v>
      </c>
      <c r="P41" s="73">
        <f t="shared" si="7"/>
        <v>995420.2503836822</v>
      </c>
      <c r="Q41" s="73">
        <f t="shared" si="10"/>
        <v>98394.641826226332</v>
      </c>
      <c r="R41" s="73">
        <f>SUM(Q41:$Q$102)</f>
        <v>4302726.7474628445</v>
      </c>
      <c r="S41" s="73">
        <f t="shared" si="8"/>
        <v>43.705043094359745</v>
      </c>
    </row>
    <row r="42" spans="1:19" ht="15" x14ac:dyDescent="0.25">
      <c r="A42" s="77">
        <v>40</v>
      </c>
      <c r="B42" s="71">
        <v>33112</v>
      </c>
      <c r="C42" s="71">
        <v>29377</v>
      </c>
      <c r="D42" s="71">
        <v>62489</v>
      </c>
      <c r="E42" s="148">
        <v>1.753200273755941E-3</v>
      </c>
      <c r="F42" s="217">
        <v>7.022565627014442E-4</v>
      </c>
      <c r="G42" s="75">
        <f t="shared" si="0"/>
        <v>20.630191042480327</v>
      </c>
      <c r="H42" s="75">
        <f t="shared" si="1"/>
        <v>58.051967464606719</v>
      </c>
      <c r="I42" s="37">
        <f t="shared" si="2"/>
        <v>78.682158507087053</v>
      </c>
      <c r="J42" s="73">
        <f t="shared" si="3"/>
        <v>1.2591361440747501E-3</v>
      </c>
      <c r="K42" s="73">
        <f t="shared" si="4"/>
        <v>1.2583437647660789E-3</v>
      </c>
      <c r="L42" s="73">
        <f t="shared" si="11"/>
        <v>1.2575626110110385E-3</v>
      </c>
      <c r="M42" s="73">
        <f t="shared" si="12"/>
        <v>98340.078644847425</v>
      </c>
      <c r="N42" s="73">
        <f t="shared" si="5"/>
        <v>123.66880606765335</v>
      </c>
      <c r="O42" s="73">
        <f t="shared" si="6"/>
        <v>36624.856824191826</v>
      </c>
      <c r="P42" s="73">
        <f t="shared" si="7"/>
        <v>957838.11408955825</v>
      </c>
      <c r="Q42" s="73">
        <f t="shared" si="10"/>
        <v>98278.244241813605</v>
      </c>
      <c r="R42" s="73">
        <f>SUM(Q42:$Q$102)</f>
        <v>4204332.1056366172</v>
      </c>
      <c r="S42" s="73">
        <f t="shared" si="8"/>
        <v>42.752987017840923</v>
      </c>
    </row>
    <row r="43" spans="1:19" ht="15" x14ac:dyDescent="0.25">
      <c r="A43" s="77">
        <v>41</v>
      </c>
      <c r="B43" s="71">
        <v>34043</v>
      </c>
      <c r="C43" s="71">
        <v>30129</v>
      </c>
      <c r="D43" s="71">
        <v>64172</v>
      </c>
      <c r="E43" s="148">
        <v>1.9610175938770073E-3</v>
      </c>
      <c r="F43" s="217">
        <v>8.0306835306608309E-4</v>
      </c>
      <c r="G43" s="75">
        <f t="shared" si="0"/>
        <v>24.195646409528017</v>
      </c>
      <c r="H43" s="75">
        <f t="shared" si="1"/>
        <v>66.758921948354953</v>
      </c>
      <c r="I43" s="37">
        <f t="shared" si="2"/>
        <v>90.954568357882977</v>
      </c>
      <c r="J43" s="73">
        <f t="shared" si="3"/>
        <v>1.4173559863785291E-3</v>
      </c>
      <c r="K43" s="73">
        <f t="shared" si="4"/>
        <v>1.4163520117681516E-3</v>
      </c>
      <c r="L43" s="73">
        <f t="shared" si="11"/>
        <v>1.4152989316003749E-3</v>
      </c>
      <c r="M43" s="73">
        <f t="shared" si="12"/>
        <v>98216.409838779771</v>
      </c>
      <c r="N43" s="73">
        <f t="shared" si="5"/>
        <v>139.00557991045935</v>
      </c>
      <c r="O43" s="73">
        <f t="shared" si="6"/>
        <v>35686.632949869359</v>
      </c>
      <c r="P43" s="73">
        <f t="shared" si="7"/>
        <v>921213.2572653665</v>
      </c>
      <c r="Q43" s="73">
        <f t="shared" si="10"/>
        <v>98146.907048824534</v>
      </c>
      <c r="R43" s="73">
        <f>SUM(Q43:$Q$102)</f>
        <v>4106053.8613948035</v>
      </c>
      <c r="S43" s="73">
        <f t="shared" si="8"/>
        <v>41.806189700222262</v>
      </c>
    </row>
    <row r="44" spans="1:19" ht="15" x14ac:dyDescent="0.25">
      <c r="A44" s="77">
        <v>42</v>
      </c>
      <c r="B44" s="71">
        <v>34693</v>
      </c>
      <c r="C44" s="71">
        <v>30389</v>
      </c>
      <c r="D44" s="71">
        <v>65082</v>
      </c>
      <c r="E44" s="148">
        <v>2.1688623944578424E-3</v>
      </c>
      <c r="F44" s="217">
        <v>9.0192033851068634E-4</v>
      </c>
      <c r="G44" s="75">
        <f t="shared" si="0"/>
        <v>27.408457167001249</v>
      </c>
      <c r="H44" s="75">
        <f t="shared" si="1"/>
        <v>75.24434305092592</v>
      </c>
      <c r="I44" s="37">
        <f t="shared" si="2"/>
        <v>102.65280021792717</v>
      </c>
      <c r="J44" s="73">
        <f t="shared" si="3"/>
        <v>1.5772840450190093E-3</v>
      </c>
      <c r="K44" s="73">
        <f t="shared" si="4"/>
        <v>1.5760407862829284E-3</v>
      </c>
      <c r="L44" s="73">
        <f t="shared" si="11"/>
        <v>1.57023676936684E-3</v>
      </c>
      <c r="M44" s="73">
        <f t="shared" si="12"/>
        <v>98077.404258869312</v>
      </c>
      <c r="N44" s="73">
        <f t="shared" si="5"/>
        <v>154.00474641133042</v>
      </c>
      <c r="O44" s="73">
        <f t="shared" si="6"/>
        <v>34766.951898910236</v>
      </c>
      <c r="P44" s="73">
        <f t="shared" si="7"/>
        <v>885526.62431549712</v>
      </c>
      <c r="Q44" s="73">
        <f t="shared" si="10"/>
        <v>98000.401885663654</v>
      </c>
      <c r="R44" s="73">
        <f>SUM(Q44:$Q$102)</f>
        <v>4007906.9543459783</v>
      </c>
      <c r="S44" s="73">
        <f t="shared" si="8"/>
        <v>40.864733162873613</v>
      </c>
    </row>
    <row r="45" spans="1:19" ht="15" x14ac:dyDescent="0.25">
      <c r="A45" s="77">
        <v>43</v>
      </c>
      <c r="B45" s="71">
        <v>35048</v>
      </c>
      <c r="C45" s="71">
        <v>31189</v>
      </c>
      <c r="D45" s="71">
        <v>66237</v>
      </c>
      <c r="E45" s="148">
        <v>2.3680778651736594E-3</v>
      </c>
      <c r="F45" s="217">
        <v>9.9932342285977442E-4</v>
      </c>
      <c r="G45" s="75">
        <f t="shared" si="0"/>
        <v>31.167898235573503</v>
      </c>
      <c r="H45" s="75">
        <f t="shared" si="1"/>
        <v>82.996393018606412</v>
      </c>
      <c r="I45" s="37">
        <f t="shared" si="2"/>
        <v>114.16429125417991</v>
      </c>
      <c r="J45" s="73">
        <f t="shared" si="3"/>
        <v>1.7235727954795644E-3</v>
      </c>
      <c r="K45" s="73">
        <f t="shared" si="4"/>
        <v>1.7220882968919105E-3</v>
      </c>
      <c r="L45" s="73">
        <f t="shared" si="11"/>
        <v>1.7197723261705776E-3</v>
      </c>
      <c r="M45" s="73">
        <f t="shared" si="12"/>
        <v>97923.399512457981</v>
      </c>
      <c r="N45" s="73">
        <f t="shared" si="5"/>
        <v>168.40595256607048</v>
      </c>
      <c r="O45" s="73">
        <f t="shared" si="6"/>
        <v>33865.716636760742</v>
      </c>
      <c r="P45" s="73">
        <f t="shared" si="7"/>
        <v>850759.67241658678</v>
      </c>
      <c r="Q45" s="73">
        <f t="shared" si="10"/>
        <v>97839.196536174946</v>
      </c>
      <c r="R45" s="73">
        <f>SUM(Q45:$Q$102)</f>
        <v>3909906.5524603152</v>
      </c>
      <c r="S45" s="73">
        <f t="shared" si="8"/>
        <v>39.928215032637731</v>
      </c>
    </row>
    <row r="46" spans="1:19" ht="15" x14ac:dyDescent="0.25">
      <c r="A46" s="77">
        <v>44</v>
      </c>
      <c r="B46" s="71">
        <v>37142</v>
      </c>
      <c r="C46" s="71">
        <v>33557</v>
      </c>
      <c r="D46" s="71">
        <v>70699</v>
      </c>
      <c r="E46" s="148">
        <v>2.5606904645804514E-3</v>
      </c>
      <c r="F46" s="217">
        <v>1.0998580347876697E-3</v>
      </c>
      <c r="G46" s="75">
        <f t="shared" si="0"/>
        <v>36.907936073369832</v>
      </c>
      <c r="H46" s="75">
        <f t="shared" si="1"/>
        <v>95.109165235447122</v>
      </c>
      <c r="I46" s="37">
        <f t="shared" si="2"/>
        <v>132.01710130881696</v>
      </c>
      <c r="J46" s="73">
        <f t="shared" si="3"/>
        <v>1.8673121445680555E-3</v>
      </c>
      <c r="K46" s="73">
        <f t="shared" si="4"/>
        <v>1.8655698019134359E-3</v>
      </c>
      <c r="L46" s="73">
        <f t="shared" si="11"/>
        <v>1.8680668533597494E-3</v>
      </c>
      <c r="M46" s="73">
        <f t="shared" si="12"/>
        <v>97754.993559891911</v>
      </c>
      <c r="N46" s="73">
        <f t="shared" si="5"/>
        <v>182.61286321961961</v>
      </c>
      <c r="O46" s="73">
        <f t="shared" si="6"/>
        <v>32982.902745836982</v>
      </c>
      <c r="P46" s="73">
        <f t="shared" si="7"/>
        <v>816893.95577982615</v>
      </c>
      <c r="Q46" s="73">
        <f t="shared" si="10"/>
        <v>97663.687128282094</v>
      </c>
      <c r="R46" s="73">
        <f>SUM(Q46:$Q$102)</f>
        <v>3812067.3559241402</v>
      </c>
      <c r="S46" s="73">
        <f t="shared" si="8"/>
        <v>38.996139400168715</v>
      </c>
    </row>
    <row r="47" spans="1:19" ht="15" x14ac:dyDescent="0.25">
      <c r="A47" s="77">
        <v>45</v>
      </c>
      <c r="B47" s="71">
        <v>40534</v>
      </c>
      <c r="C47" s="71">
        <v>36313</v>
      </c>
      <c r="D47" s="71">
        <v>76847</v>
      </c>
      <c r="E47" s="148">
        <v>2.7600791325662344E-3</v>
      </c>
      <c r="F47" s="217">
        <v>1.2098062446784916E-3</v>
      </c>
      <c r="G47" s="75">
        <f t="shared" si="0"/>
        <v>43.931694163010064</v>
      </c>
      <c r="H47" s="75">
        <f t="shared" si="1"/>
        <v>111.87704755943975</v>
      </c>
      <c r="I47" s="37">
        <f t="shared" si="2"/>
        <v>155.80874172244981</v>
      </c>
      <c r="J47" s="73">
        <f t="shared" si="3"/>
        <v>2.0275188585429467E-3</v>
      </c>
      <c r="K47" s="73">
        <f t="shared" si="4"/>
        <v>2.0254648306099465E-3</v>
      </c>
      <c r="L47" s="73">
        <f t="shared" si="11"/>
        <v>2.0232535298711891E-3</v>
      </c>
      <c r="M47" s="73">
        <f t="shared" si="12"/>
        <v>97572.380696672291</v>
      </c>
      <c r="N47" s="73">
        <f t="shared" si="5"/>
        <v>197.4136636624753</v>
      </c>
      <c r="O47" s="73">
        <f t="shared" si="6"/>
        <v>32118.330222916975</v>
      </c>
      <c r="P47" s="73">
        <f t="shared" si="7"/>
        <v>783911.05303398904</v>
      </c>
      <c r="Q47" s="73">
        <f t="shared" si="10"/>
        <v>97473.673864841054</v>
      </c>
      <c r="R47" s="73">
        <f>SUM(Q47:$Q$102)</f>
        <v>3714403.668795858</v>
      </c>
      <c r="S47" s="73">
        <f t="shared" si="8"/>
        <v>38.068187352556194</v>
      </c>
    </row>
    <row r="48" spans="1:19" ht="15" x14ac:dyDescent="0.25">
      <c r="A48" s="77">
        <v>46</v>
      </c>
      <c r="B48" s="71">
        <v>40791</v>
      </c>
      <c r="C48" s="71">
        <v>36914</v>
      </c>
      <c r="D48" s="71">
        <v>77705</v>
      </c>
      <c r="E48" s="148">
        <v>2.9860011777352131E-3</v>
      </c>
      <c r="F48" s="217">
        <v>1.3342549512608301E-3</v>
      </c>
      <c r="G48" s="75">
        <f t="shared" si="0"/>
        <v>49.25268727084228</v>
      </c>
      <c r="H48" s="75">
        <f t="shared" si="1"/>
        <v>121.80197404099708</v>
      </c>
      <c r="I48" s="37">
        <f t="shared" si="2"/>
        <v>171.05466131183937</v>
      </c>
      <c r="J48" s="73">
        <f t="shared" si="3"/>
        <v>2.201334036572156E-3</v>
      </c>
      <c r="K48" s="73">
        <f t="shared" si="4"/>
        <v>2.1989128777207823E-3</v>
      </c>
      <c r="L48" s="73">
        <f t="shared" si="11"/>
        <v>2.2016061132348807E-3</v>
      </c>
      <c r="M48" s="73">
        <f t="shared" si="12"/>
        <v>97374.967033009816</v>
      </c>
      <c r="N48" s="73">
        <f t="shared" si="5"/>
        <v>214.38132269591733</v>
      </c>
      <c r="O48" s="73">
        <f t="shared" si="6"/>
        <v>31271.557754068195</v>
      </c>
      <c r="P48" s="73">
        <f t="shared" si="7"/>
        <v>751792.72281107225</v>
      </c>
      <c r="Q48" s="73">
        <f t="shared" si="10"/>
        <v>97267.776371661865</v>
      </c>
      <c r="R48" s="73">
        <f>SUM(Q48:$Q$102)</f>
        <v>3616929.9949310175</v>
      </c>
      <c r="S48" s="73">
        <f t="shared" si="8"/>
        <v>37.1443514194453</v>
      </c>
    </row>
    <row r="49" spans="1:31" ht="15" x14ac:dyDescent="0.25">
      <c r="A49" s="77">
        <v>47</v>
      </c>
      <c r="B49" s="71">
        <v>42209</v>
      </c>
      <c r="C49" s="71">
        <v>38548</v>
      </c>
      <c r="D49" s="71">
        <v>80757</v>
      </c>
      <c r="E49" s="148">
        <v>3.2571317305510428E-3</v>
      </c>
      <c r="F49" s="217">
        <v>1.4749210214604668E-3</v>
      </c>
      <c r="G49" s="75">
        <f t="shared" si="0"/>
        <v>56.855255535258074</v>
      </c>
      <c r="H49" s="75">
        <f t="shared" si="1"/>
        <v>137.48027321482897</v>
      </c>
      <c r="I49" s="37">
        <f t="shared" si="2"/>
        <v>194.33552875008704</v>
      </c>
      <c r="J49" s="73">
        <f t="shared" si="3"/>
        <v>2.4064233286289365E-3</v>
      </c>
      <c r="K49" s="73">
        <f t="shared" si="4"/>
        <v>2.4035302131626413E-3</v>
      </c>
      <c r="L49" s="73">
        <f t="shared" si="11"/>
        <v>2.4092264534759655E-3</v>
      </c>
      <c r="M49" s="73">
        <f t="shared" si="12"/>
        <v>97160.585710313899</v>
      </c>
      <c r="N49" s="73">
        <f t="shared" si="5"/>
        <v>234.08185332850553</v>
      </c>
      <c r="O49" s="73">
        <f t="shared" si="6"/>
        <v>30441.668391557527</v>
      </c>
      <c r="P49" s="73">
        <f t="shared" si="7"/>
        <v>720521.16505700408</v>
      </c>
      <c r="Q49" s="73">
        <f t="shared" si="10"/>
        <v>97043.544783649646</v>
      </c>
      <c r="R49" s="73">
        <f>SUM(Q49:$Q$102)</f>
        <v>3519662.2185593559</v>
      </c>
      <c r="S49" s="73">
        <f t="shared" si="8"/>
        <v>36.225205857170259</v>
      </c>
    </row>
    <row r="50" spans="1:31" ht="15" x14ac:dyDescent="0.25">
      <c r="A50" s="77">
        <v>48</v>
      </c>
      <c r="B50" s="71">
        <v>42885</v>
      </c>
      <c r="C50" s="71">
        <v>38912</v>
      </c>
      <c r="D50" s="71">
        <v>81797</v>
      </c>
      <c r="E50" s="148">
        <v>3.5842911463019548E-3</v>
      </c>
      <c r="F50" s="217">
        <v>1.6293956217549223E-3</v>
      </c>
      <c r="G50" s="75">
        <f t="shared" si="0"/>
        <v>63.403042433727535</v>
      </c>
      <c r="H50" s="75">
        <f t="shared" si="1"/>
        <v>153.71232580915932</v>
      </c>
      <c r="I50" s="37">
        <f t="shared" si="2"/>
        <v>217.11536824288686</v>
      </c>
      <c r="J50" s="73">
        <f t="shared" si="3"/>
        <v>2.6543194523379445E-3</v>
      </c>
      <c r="K50" s="73">
        <f t="shared" si="4"/>
        <v>2.6507998611888794E-3</v>
      </c>
      <c r="L50" s="73">
        <f t="shared" si="11"/>
        <v>2.650114848031761E-3</v>
      </c>
      <c r="M50" s="73">
        <f t="shared" si="12"/>
        <v>96926.503856985393</v>
      </c>
      <c r="N50" s="73">
        <f t="shared" si="5"/>
        <v>256.86636703921249</v>
      </c>
      <c r="O50" s="73">
        <f t="shared" si="6"/>
        <v>29627.636603688428</v>
      </c>
      <c r="P50" s="73">
        <f t="shared" si="7"/>
        <v>690079.49666544644</v>
      </c>
      <c r="Q50" s="73">
        <f t="shared" si="10"/>
        <v>96798.070673465787</v>
      </c>
      <c r="R50" s="73">
        <f>SUM(Q50:$Q$102)</f>
        <v>3422618.673775706</v>
      </c>
      <c r="S50" s="73">
        <f t="shared" si="8"/>
        <v>35.311483831354984</v>
      </c>
    </row>
    <row r="51" spans="1:31" ht="15" x14ac:dyDescent="0.25">
      <c r="A51" s="77">
        <v>49</v>
      </c>
      <c r="B51" s="71">
        <v>42395</v>
      </c>
      <c r="C51" s="71">
        <v>39103</v>
      </c>
      <c r="D51" s="71">
        <v>81498</v>
      </c>
      <c r="E51" s="148">
        <v>3.9661390913663134E-3</v>
      </c>
      <c r="F51" s="217">
        <v>1.7921457552819316E-3</v>
      </c>
      <c r="G51" s="75">
        <f t="shared" si="0"/>
        <v>70.078275468789371</v>
      </c>
      <c r="H51" s="75">
        <f t="shared" si="1"/>
        <v>168.14446677847485</v>
      </c>
      <c r="I51" s="37">
        <f t="shared" si="2"/>
        <v>238.22274224726422</v>
      </c>
      <c r="J51" s="73">
        <f t="shared" si="3"/>
        <v>2.9230501637741322E-3</v>
      </c>
      <c r="K51" s="73">
        <f t="shared" si="4"/>
        <v>2.9187822121358176E-3</v>
      </c>
      <c r="L51" s="73">
        <f t="shared" si="11"/>
        <v>2.92094190430384E-3</v>
      </c>
      <c r="M51" s="73">
        <f t="shared" si="12"/>
        <v>96669.637489946181</v>
      </c>
      <c r="N51" s="73">
        <f t="shared" si="5"/>
        <v>282.36639501823811</v>
      </c>
      <c r="O51" s="73">
        <f t="shared" si="6"/>
        <v>28828.409720988198</v>
      </c>
      <c r="P51" s="73">
        <f t="shared" si="7"/>
        <v>660451.86006175808</v>
      </c>
      <c r="Q51" s="73">
        <f t="shared" si="10"/>
        <v>96528.454292437062</v>
      </c>
      <c r="R51" s="73">
        <f>SUM(Q51:$Q$102)</f>
        <v>3325820.6031022402</v>
      </c>
      <c r="S51" s="73">
        <f t="shared" si="8"/>
        <v>34.403983396008201</v>
      </c>
    </row>
    <row r="52" spans="1:31" ht="15" x14ac:dyDescent="0.25">
      <c r="A52" s="77">
        <v>50</v>
      </c>
      <c r="B52" s="71">
        <v>43421</v>
      </c>
      <c r="C52" s="71">
        <v>40142</v>
      </c>
      <c r="D52" s="71">
        <v>83563</v>
      </c>
      <c r="E52" s="148">
        <v>4.3886850717026497E-3</v>
      </c>
      <c r="F52" s="217">
        <v>1.957094725221706E-3</v>
      </c>
      <c r="G52" s="75">
        <f t="shared" si="0"/>
        <v>78.561696459849728</v>
      </c>
      <c r="H52" s="75">
        <f t="shared" si="1"/>
        <v>190.56109449840076</v>
      </c>
      <c r="I52" s="37">
        <f t="shared" si="2"/>
        <v>269.1227909582505</v>
      </c>
      <c r="J52" s="73">
        <f t="shared" si="3"/>
        <v>3.2205975247208752E-3</v>
      </c>
      <c r="K52" s="73">
        <f t="shared" si="4"/>
        <v>3.2154169635058016E-3</v>
      </c>
      <c r="L52" s="73">
        <f t="shared" si="11"/>
        <v>3.2133859445570537E-3</v>
      </c>
      <c r="M52" s="73">
        <f t="shared" si="12"/>
        <v>96387.271094927943</v>
      </c>
      <c r="N52" s="73">
        <f t="shared" si="5"/>
        <v>309.72950217065227</v>
      </c>
      <c r="O52" s="73">
        <f t="shared" si="6"/>
        <v>28043.125474146076</v>
      </c>
      <c r="P52" s="73">
        <f t="shared" si="7"/>
        <v>631623.45034076984</v>
      </c>
      <c r="Q52" s="73">
        <f t="shared" si="10"/>
        <v>96232.406343842624</v>
      </c>
      <c r="R52" s="73">
        <f>SUM(Q52:$Q$102)</f>
        <v>3229292.1488098032</v>
      </c>
      <c r="S52" s="73">
        <f t="shared" si="8"/>
        <v>33.503305074685677</v>
      </c>
    </row>
    <row r="53" spans="1:31" ht="15" x14ac:dyDescent="0.25">
      <c r="A53" s="77">
        <v>51</v>
      </c>
      <c r="B53" s="71">
        <v>43382</v>
      </c>
      <c r="C53" s="71">
        <v>40566</v>
      </c>
      <c r="D53" s="71">
        <v>83948</v>
      </c>
      <c r="E53" s="148">
        <v>4.8298733125439692E-3</v>
      </c>
      <c r="F53" s="217">
        <v>2.1207531935672971E-3</v>
      </c>
      <c r="G53" s="75">
        <f t="shared" si="0"/>
        <v>86.030474050250973</v>
      </c>
      <c r="H53" s="75">
        <f t="shared" si="1"/>
        <v>209.52956404478246</v>
      </c>
      <c r="I53" s="37">
        <f t="shared" si="2"/>
        <v>295.56003809503341</v>
      </c>
      <c r="J53" s="73">
        <f t="shared" si="3"/>
        <v>3.5207513948519726E-3</v>
      </c>
      <c r="K53" s="73">
        <f t="shared" si="4"/>
        <v>3.5145608169528941E-3</v>
      </c>
      <c r="L53" s="73">
        <f t="shared" si="11"/>
        <v>3.5146752387733939E-3</v>
      </c>
      <c r="M53" s="73">
        <f t="shared" si="12"/>
        <v>96077.54159275729</v>
      </c>
      <c r="N53" s="73">
        <f t="shared" si="5"/>
        <v>337.68135643827554</v>
      </c>
      <c r="O53" s="73">
        <f t="shared" si="6"/>
        <v>27271.231306249767</v>
      </c>
      <c r="P53" s="73">
        <f t="shared" si="7"/>
        <v>603580.32486662397</v>
      </c>
      <c r="Q53" s="73">
        <f t="shared" si="10"/>
        <v>95908.700914538145</v>
      </c>
      <c r="R53" s="73">
        <f>SUM(Q53:$Q$102)</f>
        <v>3133059.7424659603</v>
      </c>
      <c r="S53" s="73">
        <f t="shared" si="8"/>
        <v>32.609699317099754</v>
      </c>
    </row>
    <row r="54" spans="1:31" ht="15" x14ac:dyDescent="0.25">
      <c r="A54" s="77">
        <v>52</v>
      </c>
      <c r="B54" s="71">
        <v>44436</v>
      </c>
      <c r="C54" s="71">
        <v>41359</v>
      </c>
      <c r="D54" s="71">
        <v>85795</v>
      </c>
      <c r="E54" s="148">
        <v>5.268727940965944E-3</v>
      </c>
      <c r="F54" s="217">
        <v>2.2843323505728421E-3</v>
      </c>
      <c r="G54" s="75">
        <f t="shared" si="0"/>
        <v>94.477701687342176</v>
      </c>
      <c r="H54" s="75">
        <f t="shared" si="1"/>
        <v>234.12119478476268</v>
      </c>
      <c r="I54" s="37">
        <f t="shared" si="2"/>
        <v>328.59889647210485</v>
      </c>
      <c r="J54" s="73">
        <f t="shared" si="3"/>
        <v>3.8300471644280537E-3</v>
      </c>
      <c r="K54" s="73">
        <f t="shared" si="4"/>
        <v>3.8227218888216008E-3</v>
      </c>
      <c r="L54" s="73">
        <f t="shared" si="11"/>
        <v>3.816269921546558E-3</v>
      </c>
      <c r="M54" s="73">
        <f t="shared" si="12"/>
        <v>95739.860236319015</v>
      </c>
      <c r="N54" s="73">
        <f t="shared" si="5"/>
        <v>365.36914891294145</v>
      </c>
      <c r="O54" s="73">
        <f t="shared" si="6"/>
        <v>26512.567594972516</v>
      </c>
      <c r="P54" s="73">
        <f t="shared" si="7"/>
        <v>576309.09356037423</v>
      </c>
      <c r="Q54" s="73">
        <f t="shared" si="10"/>
        <v>95557.175661862537</v>
      </c>
      <c r="R54" s="73">
        <f>SUM(Q54:$Q$102)</f>
        <v>3037151.0415514228</v>
      </c>
      <c r="S54" s="73">
        <f t="shared" si="8"/>
        <v>31.7229525304788</v>
      </c>
    </row>
    <row r="55" spans="1:31" ht="15" x14ac:dyDescent="0.25">
      <c r="A55" s="77">
        <v>53</v>
      </c>
      <c r="B55" s="71">
        <v>45643</v>
      </c>
      <c r="C55" s="71">
        <v>42691</v>
      </c>
      <c r="D55" s="71">
        <v>88334</v>
      </c>
      <c r="E55" s="148">
        <v>5.6953184341709514E-3</v>
      </c>
      <c r="F55" s="217">
        <v>2.4537525553905261E-3</v>
      </c>
      <c r="G55" s="75">
        <f t="shared" si="0"/>
        <v>104.75315034217695</v>
      </c>
      <c r="H55" s="75">
        <f t="shared" si="1"/>
        <v>259.95141929086475</v>
      </c>
      <c r="I55" s="37">
        <f t="shared" si="2"/>
        <v>364.70456963304173</v>
      </c>
      <c r="J55" s="73">
        <f t="shared" si="3"/>
        <v>4.1286998169792121E-3</v>
      </c>
      <c r="K55" s="73">
        <f t="shared" si="4"/>
        <v>4.120188453540452E-3</v>
      </c>
      <c r="L55" s="73">
        <f t="shared" si="11"/>
        <v>4.1153031146728752E-3</v>
      </c>
      <c r="M55" s="73">
        <f t="shared" si="12"/>
        <v>95374.491087406073</v>
      </c>
      <c r="N55" s="73">
        <f t="shared" si="5"/>
        <v>392.49494023234001</v>
      </c>
      <c r="O55" s="73">
        <f t="shared" si="6"/>
        <v>25767.208273870103</v>
      </c>
      <c r="P55" s="73">
        <f t="shared" si="7"/>
        <v>549796.52596540155</v>
      </c>
      <c r="Q55" s="73">
        <f t="shared" si="10"/>
        <v>95178.243617289903</v>
      </c>
      <c r="R55" s="73">
        <f>SUM(Q55:$Q$102)</f>
        <v>2941593.86588956</v>
      </c>
      <c r="S55" s="73">
        <f t="shared" si="8"/>
        <v>30.842564215558777</v>
      </c>
    </row>
    <row r="56" spans="1:31" ht="15" x14ac:dyDescent="0.25">
      <c r="A56" s="77">
        <v>54</v>
      </c>
      <c r="B56" s="71">
        <v>45269</v>
      </c>
      <c r="C56" s="71">
        <v>42653</v>
      </c>
      <c r="D56" s="71">
        <v>87922</v>
      </c>
      <c r="E56" s="148">
        <v>6.1163033965840642E-3</v>
      </c>
      <c r="F56" s="217">
        <v>2.6376704838695199E-3</v>
      </c>
      <c r="G56" s="75">
        <f t="shared" si="0"/>
        <v>112.50455914848663</v>
      </c>
      <c r="H56" s="75">
        <f t="shared" si="1"/>
        <v>276.87893845996399</v>
      </c>
      <c r="I56" s="37">
        <f t="shared" si="2"/>
        <v>389.38349760845063</v>
      </c>
      <c r="J56" s="73">
        <f t="shared" si="3"/>
        <v>4.4287379450928168E-3</v>
      </c>
      <c r="K56" s="73">
        <f t="shared" si="4"/>
        <v>4.4189455465222238E-3</v>
      </c>
      <c r="L56" s="73">
        <f t="shared" si="11"/>
        <v>4.4237046858096596E-3</v>
      </c>
      <c r="M56" s="73">
        <f t="shared" si="12"/>
        <v>94981.996147173733</v>
      </c>
      <c r="N56" s="73">
        <f t="shared" si="5"/>
        <v>420.17230142380868</v>
      </c>
      <c r="O56" s="73">
        <f t="shared" si="6"/>
        <v>25035.286245272408</v>
      </c>
      <c r="P56" s="73">
        <f t="shared" si="7"/>
        <v>524029.3176915315</v>
      </c>
      <c r="Q56" s="73">
        <f t="shared" si="10"/>
        <v>94771.909996461822</v>
      </c>
      <c r="R56" s="73">
        <f>SUM(Q56:$Q$102)</f>
        <v>2846415.6222722703</v>
      </c>
      <c r="S56" s="73">
        <f t="shared" si="8"/>
        <v>29.967949061228143</v>
      </c>
    </row>
    <row r="57" spans="1:31" ht="15" x14ac:dyDescent="0.25">
      <c r="A57" s="77">
        <v>55</v>
      </c>
      <c r="B57" s="71">
        <v>45205</v>
      </c>
      <c r="C57" s="71">
        <v>42459</v>
      </c>
      <c r="D57" s="71">
        <v>87664</v>
      </c>
      <c r="E57" s="148">
        <v>6.553260263879937E-3</v>
      </c>
      <c r="F57" s="217">
        <v>2.8445648077578952E-3</v>
      </c>
      <c r="G57" s="75">
        <f t="shared" si="0"/>
        <v>120.77737717259248</v>
      </c>
      <c r="H57" s="75">
        <f t="shared" si="1"/>
        <v>296.24013022869258</v>
      </c>
      <c r="I57" s="37">
        <f t="shared" si="2"/>
        <v>417.01750740128506</v>
      </c>
      <c r="J57" s="73">
        <f t="shared" si="3"/>
        <v>4.7569983961635908E-3</v>
      </c>
      <c r="K57" s="73">
        <f t="shared" si="4"/>
        <v>4.7457017990230055E-3</v>
      </c>
      <c r="L57" s="73">
        <f t="shared" si="11"/>
        <v>4.7450163615636266E-3</v>
      </c>
      <c r="M57" s="73">
        <f t="shared" si="12"/>
        <v>94561.823845749925</v>
      </c>
      <c r="N57" s="73">
        <f t="shared" si="5"/>
        <v>448.69740132738661</v>
      </c>
      <c r="O57" s="73">
        <f t="shared" si="6"/>
        <v>24316.621982632798</v>
      </c>
      <c r="P57" s="73">
        <f t="shared" si="7"/>
        <v>498994.03144625906</v>
      </c>
      <c r="Q57" s="73">
        <f t="shared" si="10"/>
        <v>94337.475145086239</v>
      </c>
      <c r="R57" s="73">
        <f>SUM(Q57:$Q$102)</f>
        <v>2751643.7122758082</v>
      </c>
      <c r="S57" s="73">
        <f t="shared" si="8"/>
        <v>29.098885790996519</v>
      </c>
    </row>
    <row r="58" spans="1:31" ht="15" x14ac:dyDescent="0.25">
      <c r="A58" s="77">
        <v>56</v>
      </c>
      <c r="B58" s="71">
        <v>45187</v>
      </c>
      <c r="C58" s="71">
        <v>42295</v>
      </c>
      <c r="D58" s="71">
        <v>87482</v>
      </c>
      <c r="E58" s="148">
        <v>7.0353332554270601E-3</v>
      </c>
      <c r="F58" s="217">
        <v>3.0800244878115618E-3</v>
      </c>
      <c r="G58" s="75">
        <f t="shared" si="0"/>
        <v>130.26963571198999</v>
      </c>
      <c r="H58" s="75">
        <f t="shared" si="1"/>
        <v>317.90560381298258</v>
      </c>
      <c r="I58" s="37">
        <f t="shared" si="2"/>
        <v>448.17523952497254</v>
      </c>
      <c r="J58" s="73">
        <f t="shared" si="3"/>
        <v>5.1230566233622064E-3</v>
      </c>
      <c r="K58" s="73">
        <f t="shared" si="4"/>
        <v>5.1099561498159085E-3</v>
      </c>
      <c r="L58" s="73">
        <f t="shared" si="11"/>
        <v>5.1074935317669129E-3</v>
      </c>
      <c r="M58" s="73">
        <f t="shared" si="12"/>
        <v>94113.126444422538</v>
      </c>
      <c r="N58" s="73">
        <f t="shared" si="5"/>
        <v>480.6821845692466</v>
      </c>
      <c r="O58" s="73">
        <f t="shared" si="6"/>
        <v>23610.965086309505</v>
      </c>
      <c r="P58" s="73">
        <f t="shared" si="7"/>
        <v>474677.40946362622</v>
      </c>
      <c r="Q58" s="73">
        <f t="shared" si="10"/>
        <v>93872.785352137915</v>
      </c>
      <c r="R58" s="73">
        <f>SUM(Q58:$Q$102)</f>
        <v>2657306.2371307216</v>
      </c>
      <c r="S58" s="73">
        <f t="shared" si="8"/>
        <v>28.23523495099235</v>
      </c>
    </row>
    <row r="59" spans="1:31" ht="15" x14ac:dyDescent="0.25">
      <c r="A59" s="77">
        <v>57</v>
      </c>
      <c r="B59" s="71">
        <v>44406</v>
      </c>
      <c r="C59" s="71">
        <v>42476</v>
      </c>
      <c r="D59" s="71">
        <v>86882</v>
      </c>
      <c r="E59" s="148">
        <v>7.5901002116860929E-3</v>
      </c>
      <c r="F59" s="217">
        <v>3.3450303256103201E-3</v>
      </c>
      <c r="G59" s="75">
        <f t="shared" si="0"/>
        <v>142.08350811062397</v>
      </c>
      <c r="H59" s="75">
        <f t="shared" si="1"/>
        <v>337.04599000013263</v>
      </c>
      <c r="I59" s="37">
        <f t="shared" si="2"/>
        <v>479.12949811075657</v>
      </c>
      <c r="J59" s="73">
        <f t="shared" si="3"/>
        <v>5.5147153393194977E-3</v>
      </c>
      <c r="K59" s="73">
        <f t="shared" si="4"/>
        <v>5.4995372105201001E-3</v>
      </c>
      <c r="L59" s="73">
        <f t="shared" si="11"/>
        <v>5.5130077249633848E-3</v>
      </c>
      <c r="M59" s="73">
        <f t="shared" si="12"/>
        <v>93632.444259853291</v>
      </c>
      <c r="N59" s="73">
        <f t="shared" si="5"/>
        <v>516.19638851177297</v>
      </c>
      <c r="O59" s="73">
        <f t="shared" si="6"/>
        <v>22917.436326685278</v>
      </c>
      <c r="P59" s="73">
        <f t="shared" si="7"/>
        <v>451066.44437731674</v>
      </c>
      <c r="Q59" s="73">
        <f t="shared" si="10"/>
        <v>93374.346065597405</v>
      </c>
      <c r="R59" s="73">
        <f>SUM(Q59:$Q$102)</f>
        <v>2563433.4517785837</v>
      </c>
      <c r="S59" s="73">
        <f t="shared" si="8"/>
        <v>27.37761971335939</v>
      </c>
    </row>
    <row r="60" spans="1:31" x14ac:dyDescent="0.3">
      <c r="A60" s="77">
        <v>58</v>
      </c>
      <c r="B60" s="71">
        <v>44902</v>
      </c>
      <c r="C60" s="71">
        <v>42509</v>
      </c>
      <c r="D60" s="71">
        <v>87411</v>
      </c>
      <c r="E60" s="148">
        <v>8.2359808121366899E-3</v>
      </c>
      <c r="F60" s="217">
        <v>3.635706460810365E-3</v>
      </c>
      <c r="G60" s="75">
        <f t="shared" si="0"/>
        <v>154.55024594258779</v>
      </c>
      <c r="H60" s="75">
        <f t="shared" si="1"/>
        <v>369.81201042656164</v>
      </c>
      <c r="I60" s="37">
        <f t="shared" si="2"/>
        <v>524.36225636914946</v>
      </c>
      <c r="J60" s="73">
        <f t="shared" si="3"/>
        <v>5.9988131513098973E-3</v>
      </c>
      <c r="K60" s="73">
        <f t="shared" si="4"/>
        <v>5.9808561964460605E-3</v>
      </c>
      <c r="L60" s="73">
        <f t="shared" si="11"/>
        <v>5.9687608888663478E-3</v>
      </c>
      <c r="M60" s="73">
        <f t="shared" si="12"/>
        <v>93116.247871341518</v>
      </c>
      <c r="N60" s="73">
        <f t="shared" si="5"/>
        <v>555.78861841245089</v>
      </c>
      <c r="O60" s="73">
        <f t="shared" si="6"/>
        <v>22235.212022614542</v>
      </c>
      <c r="P60" s="73">
        <f t="shared" si="7"/>
        <v>428149.00805063144</v>
      </c>
      <c r="Q60" s="73">
        <f t="shared" si="10"/>
        <v>92838.353562135293</v>
      </c>
      <c r="R60" s="73">
        <f>SUM(Q60:$Q$102)</f>
        <v>2470059.1057129866</v>
      </c>
      <c r="S60" s="73">
        <f t="shared" si="8"/>
        <v>26.526617665327976</v>
      </c>
      <c r="T60" s="73"/>
      <c r="U60" s="73"/>
      <c r="V60" s="73"/>
      <c r="W60" s="73"/>
      <c r="X60" s="73"/>
      <c r="Y60" s="73" t="s">
        <v>22</v>
      </c>
      <c r="Z60" s="73"/>
      <c r="AA60" s="73"/>
      <c r="AB60" s="73"/>
      <c r="AC60" s="73"/>
      <c r="AD60" s="73"/>
      <c r="AE60" s="85"/>
    </row>
    <row r="61" spans="1:31" ht="15" x14ac:dyDescent="0.25">
      <c r="A61" s="77">
        <v>59</v>
      </c>
      <c r="B61" s="71">
        <v>45911</v>
      </c>
      <c r="C61" s="71">
        <v>44791</v>
      </c>
      <c r="D61" s="71">
        <v>90702</v>
      </c>
      <c r="E61" s="148">
        <v>8.977926336969198E-3</v>
      </c>
      <c r="F61" s="217">
        <v>3.9447754468388474E-3</v>
      </c>
      <c r="G61" s="75">
        <f t="shared" si="0"/>
        <v>176.69043703935881</v>
      </c>
      <c r="H61" s="75">
        <f t="shared" si="1"/>
        <v>412.18557605659282</v>
      </c>
      <c r="I61" s="37">
        <f t="shared" si="2"/>
        <v>588.87601309595163</v>
      </c>
      <c r="J61" s="73">
        <f t="shared" si="3"/>
        <v>6.4924258902334196E-3</v>
      </c>
      <c r="K61" s="73">
        <f t="shared" si="4"/>
        <v>6.4713956303443787E-3</v>
      </c>
      <c r="L61" s="73">
        <f t="shared" si="11"/>
        <v>6.4817079365571502E-3</v>
      </c>
      <c r="M61" s="73">
        <f t="shared" si="12"/>
        <v>92560.459252929068</v>
      </c>
      <c r="N61" s="73">
        <f t="shared" si="5"/>
        <v>599.94986335108115</v>
      </c>
      <c r="O61" s="73">
        <f t="shared" si="6"/>
        <v>21563.410106086158</v>
      </c>
      <c r="P61" s="73">
        <f t="shared" si="7"/>
        <v>405913.79602801695</v>
      </c>
      <c r="Q61" s="73">
        <f t="shared" si="10"/>
        <v>92260.48432125352</v>
      </c>
      <c r="R61" s="73">
        <f>SUM(Q61:$Q$102)</f>
        <v>2377220.7521508513</v>
      </c>
      <c r="S61" s="73">
        <f t="shared" si="8"/>
        <v>25.682897117600724</v>
      </c>
      <c r="T61" s="73" t="s">
        <v>23</v>
      </c>
      <c r="U61" s="73" t="s">
        <v>24</v>
      </c>
      <c r="V61" s="73" t="s">
        <v>25</v>
      </c>
      <c r="W61" s="73" t="s">
        <v>26</v>
      </c>
      <c r="X61" s="73" t="s">
        <v>27</v>
      </c>
      <c r="Y61" s="73" t="s">
        <v>28</v>
      </c>
      <c r="Z61" s="73" t="s">
        <v>29</v>
      </c>
      <c r="AA61" s="73" t="s">
        <v>30</v>
      </c>
      <c r="AB61" s="73" t="s">
        <v>31</v>
      </c>
      <c r="AC61" s="73" t="s">
        <v>32</v>
      </c>
      <c r="AD61" s="73" t="s">
        <v>33</v>
      </c>
      <c r="AE61" s="85" t="s">
        <v>34</v>
      </c>
    </row>
    <row r="62" spans="1:31" ht="15" x14ac:dyDescent="0.25">
      <c r="A62" s="77">
        <v>60</v>
      </c>
      <c r="B62" s="71">
        <v>45035</v>
      </c>
      <c r="C62" s="71">
        <v>44071</v>
      </c>
      <c r="D62" s="71">
        <v>89106</v>
      </c>
      <c r="E62" s="148">
        <v>9.8071995701077466E-3</v>
      </c>
      <c r="F62" s="217">
        <v>4.2645187687355554E-3</v>
      </c>
      <c r="G62" s="75">
        <f t="shared" si="0"/>
        <v>187.94160665694466</v>
      </c>
      <c r="H62" s="75">
        <f t="shared" si="1"/>
        <v>441.66723263980236</v>
      </c>
      <c r="I62" s="37">
        <f t="shared" si="2"/>
        <v>629.60883929674696</v>
      </c>
      <c r="J62" s="73">
        <f t="shared" si="3"/>
        <v>7.0658411251402486E-3</v>
      </c>
      <c r="K62" s="73">
        <f t="shared" si="4"/>
        <v>7.0409367610195783E-3</v>
      </c>
      <c r="L62" s="73">
        <f t="shared" si="11"/>
        <v>7.0496915822874087E-3</v>
      </c>
      <c r="M62" s="73">
        <f t="shared" si="12"/>
        <v>91960.509389577986</v>
      </c>
      <c r="N62" s="73">
        <f t="shared" si="5"/>
        <v>648.29322894656798</v>
      </c>
      <c r="O62" s="73">
        <f t="shared" si="6"/>
        <v>20901.114516743713</v>
      </c>
      <c r="P62" s="73">
        <f t="shared" si="7"/>
        <v>384350.38592193078</v>
      </c>
      <c r="Q62" s="73">
        <f t="shared" si="10"/>
        <v>91636.362775104702</v>
      </c>
      <c r="R62" s="73">
        <f>SUM(Q62:$Q$102)</f>
        <v>2284960.2678295979</v>
      </c>
      <c r="S62" s="73">
        <f t="shared" si="8"/>
        <v>24.847190201499206</v>
      </c>
      <c r="T62" s="73"/>
      <c r="U62" s="73">
        <f>MIN(U78:U87)</f>
        <v>2.4014739301088106E-3</v>
      </c>
      <c r="V62" s="73"/>
      <c r="W62" s="73">
        <f>1-K62</f>
        <v>0.99295906323898042</v>
      </c>
      <c r="X62" s="73">
        <f>LN(W62)</f>
        <v>-7.0658411251403744E-3</v>
      </c>
      <c r="Y62" s="73">
        <f>SUM(X62:X69)</f>
        <v>-7.5081011389866267E-2</v>
      </c>
      <c r="Z62" s="73">
        <f>SUM(X70:X77)</f>
        <v>-0.14748804540644136</v>
      </c>
      <c r="AA62" s="73">
        <f>SUM(X78:X85)</f>
        <v>-0.34670143933867326</v>
      </c>
      <c r="AB62" s="73">
        <f>(AA62-Z62)/(Z62-Y62)</f>
        <v>2.7512989122939193</v>
      </c>
      <c r="AC62" s="73">
        <f>(Y62-(Z62-Y62)/(AB62-1))/8</f>
        <v>-4.217031366666929E-3</v>
      </c>
      <c r="AD62" s="73">
        <f>AB62^(1/8)</f>
        <v>1.1348598254367246</v>
      </c>
      <c r="AE62" s="85">
        <f>(AD62-1)*(Z62-Y62)/(AD62^60*(AB62-1)^2)</f>
        <v>-1.6084570617755835E-6</v>
      </c>
    </row>
    <row r="63" spans="1:31" ht="15" x14ac:dyDescent="0.25">
      <c r="A63" s="77">
        <v>61</v>
      </c>
      <c r="B63" s="71">
        <v>44444</v>
      </c>
      <c r="C63" s="71">
        <v>43412</v>
      </c>
      <c r="D63" s="71">
        <v>87856</v>
      </c>
      <c r="E63" s="148">
        <v>1.0705542765827121E-2</v>
      </c>
      <c r="F63" s="217">
        <v>4.5904038956698845E-3</v>
      </c>
      <c r="G63" s="75">
        <f t="shared" si="0"/>
        <v>199.27861391882104</v>
      </c>
      <c r="H63" s="75">
        <f t="shared" si="1"/>
        <v>475.79714268442058</v>
      </c>
      <c r="I63" s="37">
        <f t="shared" si="2"/>
        <v>675.07575660324164</v>
      </c>
      <c r="J63" s="73">
        <f t="shared" si="3"/>
        <v>7.6838890525774183E-3</v>
      </c>
      <c r="K63" s="73">
        <f t="shared" si="4"/>
        <v>7.6544434442882281E-3</v>
      </c>
      <c r="L63" s="73">
        <f t="shared" si="11"/>
        <v>7.6407837898496813E-3</v>
      </c>
      <c r="M63" s="73">
        <f t="shared" si="12"/>
        <v>91312.216160631418</v>
      </c>
      <c r="N63" s="73">
        <f t="shared" si="5"/>
        <v>697.69690105540212</v>
      </c>
      <c r="O63" s="73">
        <f t="shared" si="6"/>
        <v>20247.578639682535</v>
      </c>
      <c r="P63" s="73">
        <f t="shared" si="7"/>
        <v>363449.27140518703</v>
      </c>
      <c r="Q63" s="73">
        <f t="shared" si="10"/>
        <v>90963.367710103717</v>
      </c>
      <c r="R63" s="73">
        <f>SUM(Q63:$Q$102)</f>
        <v>2193323.9050544929</v>
      </c>
      <c r="S63" s="73">
        <f t="shared" si="8"/>
        <v>24.020048984421958</v>
      </c>
      <c r="T63" s="73"/>
      <c r="U63" s="73"/>
      <c r="V63" s="73"/>
      <c r="W63" s="73">
        <f t="shared" ref="W63:W102" si="13">1-K63</f>
        <v>0.99234555655571177</v>
      </c>
      <c r="X63" s="73">
        <f t="shared" ref="X63:X79" si="14">LN(W63)</f>
        <v>-7.6838890525775258E-3</v>
      </c>
      <c r="Y63" s="73"/>
      <c r="Z63" s="73"/>
      <c r="AA63" s="73"/>
      <c r="AB63" s="73"/>
      <c r="AC63" s="73"/>
      <c r="AD63" s="73"/>
      <c r="AE63" s="85"/>
    </row>
    <row r="64" spans="1:31" ht="15" x14ac:dyDescent="0.25">
      <c r="A64" s="77">
        <v>62</v>
      </c>
      <c r="B64" s="71">
        <v>43559</v>
      </c>
      <c r="C64" s="71">
        <v>42935</v>
      </c>
      <c r="D64" s="71">
        <v>86494</v>
      </c>
      <c r="E64" s="148">
        <v>1.1652954779339822E-2</v>
      </c>
      <c r="F64" s="217">
        <v>4.9241024996796931E-3</v>
      </c>
      <c r="G64" s="75">
        <f t="shared" si="0"/>
        <v>211.41634082374762</v>
      </c>
      <c r="H64" s="75">
        <f t="shared" si="1"/>
        <v>507.59105723326331</v>
      </c>
      <c r="I64" s="37">
        <f t="shared" si="2"/>
        <v>719.00739805701096</v>
      </c>
      <c r="J64" s="73">
        <f t="shared" si="3"/>
        <v>8.3128008654590017E-3</v>
      </c>
      <c r="K64" s="73">
        <f t="shared" si="4"/>
        <v>8.2783450771487521E-3</v>
      </c>
      <c r="L64" s="73">
        <f t="shared" si="11"/>
        <v>8.2663672310869362E-3</v>
      </c>
      <c r="M64" s="73">
        <f t="shared" si="12"/>
        <v>90614.519259576016</v>
      </c>
      <c r="N64" s="73">
        <f t="shared" si="5"/>
        <v>749.0528926680563</v>
      </c>
      <c r="O64" s="73">
        <f t="shared" si="6"/>
        <v>19602.801238076827</v>
      </c>
      <c r="P64" s="73">
        <f t="shared" si="7"/>
        <v>343201.69276550453</v>
      </c>
      <c r="Q64" s="73">
        <f t="shared" si="10"/>
        <v>90239.992813241988</v>
      </c>
      <c r="R64" s="73">
        <f>SUM(Q64:$Q$102)</f>
        <v>2102360.5373443891</v>
      </c>
      <c r="S64" s="73">
        <f t="shared" si="8"/>
        <v>23.201144303617927</v>
      </c>
      <c r="T64" s="73"/>
      <c r="U64" s="73"/>
      <c r="V64" s="73"/>
      <c r="W64" s="73">
        <f t="shared" si="13"/>
        <v>0.99172165492285125</v>
      </c>
      <c r="X64" s="73">
        <f t="shared" si="14"/>
        <v>-8.3128008654590069E-3</v>
      </c>
      <c r="Y64" s="73"/>
      <c r="Z64" s="73"/>
      <c r="AA64" s="73"/>
      <c r="AB64" s="73"/>
      <c r="AC64" s="73"/>
      <c r="AD64" s="73"/>
      <c r="AE64" s="85"/>
    </row>
    <row r="65" spans="1:31" ht="15" x14ac:dyDescent="0.25">
      <c r="A65" s="77">
        <v>63</v>
      </c>
      <c r="B65" s="71">
        <v>41545</v>
      </c>
      <c r="C65" s="71">
        <v>42175</v>
      </c>
      <c r="D65" s="71">
        <v>83720</v>
      </c>
      <c r="E65" s="148">
        <v>1.2636629974990217E-2</v>
      </c>
      <c r="F65" s="217">
        <v>5.2748391925573337E-3</v>
      </c>
      <c r="G65" s="75">
        <f t="shared" si="0"/>
        <v>222.46634294610556</v>
      </c>
      <c r="H65" s="75">
        <f t="shared" si="1"/>
        <v>524.98879231096862</v>
      </c>
      <c r="I65" s="37">
        <f t="shared" si="2"/>
        <v>747.45513525707418</v>
      </c>
      <c r="J65" s="73">
        <f t="shared" si="3"/>
        <v>8.9280355381876984E-3</v>
      </c>
      <c r="K65" s="73">
        <f t="shared" si="4"/>
        <v>8.888298973320663E-3</v>
      </c>
      <c r="L65" s="73">
        <f t="shared" si="11"/>
        <v>8.9010611167806095E-3</v>
      </c>
      <c r="M65" s="73">
        <f t="shared" si="12"/>
        <v>89865.46636690796</v>
      </c>
      <c r="N65" s="73">
        <f t="shared" si="5"/>
        <v>799.89800841984106</v>
      </c>
      <c r="O65" s="73">
        <f t="shared" si="6"/>
        <v>18966.592472473054</v>
      </c>
      <c r="P65" s="73">
        <f t="shared" si="7"/>
        <v>323598.89152742771</v>
      </c>
      <c r="Q65" s="73">
        <f t="shared" si="10"/>
        <v>89465.51736269804</v>
      </c>
      <c r="R65" s="73">
        <f>SUM(Q65:$Q$102)</f>
        <v>2012120.544531147</v>
      </c>
      <c r="S65" s="73">
        <f t="shared" si="8"/>
        <v>22.39036446231686</v>
      </c>
      <c r="T65" s="73"/>
      <c r="U65" s="73"/>
      <c r="V65" s="73"/>
      <c r="W65" s="73">
        <f t="shared" si="13"/>
        <v>0.99111170102667934</v>
      </c>
      <c r="X65" s="73">
        <f t="shared" si="14"/>
        <v>-8.9280355381876984E-3</v>
      </c>
      <c r="Y65" s="73"/>
      <c r="Z65" s="73"/>
      <c r="AA65" s="73"/>
      <c r="AB65" s="73"/>
      <c r="AC65" s="73"/>
      <c r="AD65" s="73"/>
      <c r="AE65" s="85"/>
    </row>
    <row r="66" spans="1:31" ht="15" x14ac:dyDescent="0.25">
      <c r="A66" s="77">
        <v>64</v>
      </c>
      <c r="B66" s="71">
        <v>40996</v>
      </c>
      <c r="C66" s="71">
        <v>41682</v>
      </c>
      <c r="D66" s="71">
        <v>82678</v>
      </c>
      <c r="E66" s="148">
        <v>1.365760641959036E-2</v>
      </c>
      <c r="F66" s="217">
        <v>5.6588131456533118E-3</v>
      </c>
      <c r="G66" s="75">
        <f t="shared" si="0"/>
        <v>235.87064953712135</v>
      </c>
      <c r="H66" s="75">
        <f t="shared" si="1"/>
        <v>559.90723277752636</v>
      </c>
      <c r="I66" s="37">
        <f t="shared" si="2"/>
        <v>795.77788231464774</v>
      </c>
      <c r="J66" s="73">
        <f t="shared" si="3"/>
        <v>9.6250257905929962E-3</v>
      </c>
      <c r="K66" s="73">
        <f t="shared" si="4"/>
        <v>9.5788534851436458E-3</v>
      </c>
      <c r="L66" s="73">
        <f t="shared" si="11"/>
        <v>9.5591224380370422E-3</v>
      </c>
      <c r="M66" s="73">
        <f t="shared" si="12"/>
        <v>89065.568358488119</v>
      </c>
      <c r="N66" s="73">
        <f t="shared" si="5"/>
        <v>851.38867295214732</v>
      </c>
      <c r="O66" s="73">
        <f t="shared" si="6"/>
        <v>18339.287486535119</v>
      </c>
      <c r="P66" s="73">
        <f t="shared" si="7"/>
        <v>304632.29905495467</v>
      </c>
      <c r="Q66" s="73">
        <f t="shared" si="10"/>
        <v>88639.874022012053</v>
      </c>
      <c r="R66" s="73">
        <f>SUM(Q66:$Q$102)</f>
        <v>1922655.027168449</v>
      </c>
      <c r="S66" s="73">
        <f t="shared" si="8"/>
        <v>21.586961859714179</v>
      </c>
      <c r="T66" s="73"/>
      <c r="U66" s="73"/>
      <c r="V66" s="73"/>
      <c r="W66" s="73">
        <f t="shared" si="13"/>
        <v>0.99042114651485635</v>
      </c>
      <c r="X66" s="73">
        <f t="shared" si="14"/>
        <v>-9.6250257905929806E-3</v>
      </c>
      <c r="Y66" s="73"/>
      <c r="Z66" s="73"/>
      <c r="AA66" s="73"/>
      <c r="AB66" s="73"/>
      <c r="AC66" s="73"/>
      <c r="AD66" s="73"/>
      <c r="AE66" s="85"/>
    </row>
    <row r="67" spans="1:31" ht="15" x14ac:dyDescent="0.25">
      <c r="A67" s="77">
        <v>65</v>
      </c>
      <c r="B67" s="71">
        <v>37816</v>
      </c>
      <c r="C67" s="71">
        <v>39572</v>
      </c>
      <c r="D67" s="71">
        <v>77388</v>
      </c>
      <c r="E67" s="148">
        <v>1.4732496410399167E-2</v>
      </c>
      <c r="F67" s="217">
        <v>6.0972557111438801E-3</v>
      </c>
      <c r="G67" s="75">
        <f t="shared" ref="G67:G102" si="15">C67*F67</f>
        <v>241.28060300138563</v>
      </c>
      <c r="H67" s="75">
        <f t="shared" ref="H67:H102" si="16">B67*E67</f>
        <v>557.12408425565491</v>
      </c>
      <c r="I67" s="37">
        <f t="shared" ref="I67:I102" si="17">G67+H67</f>
        <v>798.40468725704056</v>
      </c>
      <c r="J67" s="73">
        <f t="shared" ref="J67:J102" si="18">I67/D67</f>
        <v>1.0316905557154088E-2</v>
      </c>
      <c r="K67" s="73">
        <f t="shared" ref="K67:K102" si="19">1-($W$2^((-1)*J67))</f>
        <v>1.0263868835334922E-2</v>
      </c>
      <c r="L67" s="73">
        <f t="shared" si="11"/>
        <v>1.0270112570125001E-2</v>
      </c>
      <c r="M67" s="73">
        <f t="shared" si="12"/>
        <v>88214.179685535972</v>
      </c>
      <c r="N67" s="73">
        <f t="shared" ref="N67:N102" si="20">M67-M68</f>
        <v>905.96955565168173</v>
      </c>
      <c r="O67" s="73">
        <f t="shared" ref="O67:O102" si="21">M67*$W$3^A67</f>
        <v>17720.956089780459</v>
      </c>
      <c r="P67" s="73">
        <f t="shared" ref="P67:P102" si="22">SUM(O67:O167)</f>
        <v>286293.0115684194</v>
      </c>
      <c r="Q67" s="73">
        <f t="shared" si="10"/>
        <v>87761.194907710131</v>
      </c>
      <c r="R67" s="73">
        <f>SUM(Q67:$Q$102)</f>
        <v>1834015.1531464369</v>
      </c>
      <c r="S67" s="73">
        <f t="shared" ref="S67:S102" si="23">R67/M67</f>
        <v>20.790480166389294</v>
      </c>
      <c r="T67" s="73"/>
      <c r="U67" s="73"/>
      <c r="V67" s="73"/>
      <c r="W67" s="73">
        <f t="shared" si="13"/>
        <v>0.98973613116466508</v>
      </c>
      <c r="X67" s="73">
        <f t="shared" si="14"/>
        <v>-1.0316905557154038E-2</v>
      </c>
      <c r="Y67" s="73"/>
      <c r="Z67" s="73"/>
      <c r="AA67" s="73"/>
      <c r="AB67" s="73"/>
      <c r="AC67" s="73"/>
      <c r="AD67" s="73"/>
      <c r="AE67" s="85"/>
    </row>
    <row r="68" spans="1:31" ht="15" x14ac:dyDescent="0.25">
      <c r="A68" s="77">
        <v>66</v>
      </c>
      <c r="B68" s="71">
        <v>35003</v>
      </c>
      <c r="C68" s="71">
        <v>37092</v>
      </c>
      <c r="D68" s="71">
        <v>72095</v>
      </c>
      <c r="E68" s="148">
        <v>1.5889977243291623E-2</v>
      </c>
      <c r="F68" s="217">
        <v>6.6140084434551921E-3</v>
      </c>
      <c r="G68" s="75">
        <f t="shared" si="15"/>
        <v>245.32680118463998</v>
      </c>
      <c r="H68" s="75">
        <f t="shared" si="16"/>
        <v>556.19687344693671</v>
      </c>
      <c r="I68" s="37">
        <f t="shared" si="17"/>
        <v>801.52367463157668</v>
      </c>
      <c r="J68" s="73">
        <f t="shared" si="18"/>
        <v>1.111760419767774E-2</v>
      </c>
      <c r="K68" s="73">
        <f t="shared" si="19"/>
        <v>1.1056032025718254E-2</v>
      </c>
      <c r="L68" s="73">
        <f t="shared" si="11"/>
        <v>1.1064420315789532E-2</v>
      </c>
      <c r="M68" s="73">
        <f t="shared" si="12"/>
        <v>87308.21012988429</v>
      </c>
      <c r="N68" s="73">
        <f t="shared" si="20"/>
        <v>966.01473389631428</v>
      </c>
      <c r="O68" s="73">
        <f t="shared" si="21"/>
        <v>17111.180366720168</v>
      </c>
      <c r="P68" s="73">
        <f t="shared" si="22"/>
        <v>268572.05547863891</v>
      </c>
      <c r="Q68" s="73">
        <f t="shared" ref="Q68:Q101" si="24">AVERAGEA(M68:M69)</f>
        <v>86825.202762936126</v>
      </c>
      <c r="R68" s="73">
        <f>SUM(Q68:$Q$102)</f>
        <v>1746253.9582387269</v>
      </c>
      <c r="S68" s="73">
        <f t="shared" si="23"/>
        <v>20.001028032082065</v>
      </c>
      <c r="T68" s="73"/>
      <c r="U68" s="73"/>
      <c r="V68" s="73"/>
      <c r="W68" s="73">
        <f t="shared" si="13"/>
        <v>0.98894396797428175</v>
      </c>
      <c r="X68" s="73">
        <f t="shared" si="14"/>
        <v>-1.1117604197677669E-2</v>
      </c>
      <c r="Y68" s="73"/>
      <c r="Z68" s="73"/>
      <c r="AA68" s="73"/>
      <c r="AB68" s="73"/>
      <c r="AC68" s="73"/>
      <c r="AD68" s="73"/>
      <c r="AE68" s="85"/>
    </row>
    <row r="69" spans="1:31" ht="15" x14ac:dyDescent="0.25">
      <c r="A69" s="77">
        <v>67</v>
      </c>
      <c r="B69" s="71">
        <v>32412</v>
      </c>
      <c r="C69" s="71">
        <v>34678</v>
      </c>
      <c r="D69" s="71">
        <v>67090</v>
      </c>
      <c r="E69" s="148">
        <v>1.7163932340813447E-2</v>
      </c>
      <c r="F69" s="217">
        <v>7.2332985590110718E-3</v>
      </c>
      <c r="G69" s="75">
        <f t="shared" si="15"/>
        <v>250.83632742938596</v>
      </c>
      <c r="H69" s="75">
        <f t="shared" si="16"/>
        <v>556.31737503044542</v>
      </c>
      <c r="I69" s="37">
        <f t="shared" si="17"/>
        <v>807.15370245983138</v>
      </c>
      <c r="J69" s="73">
        <f t="shared" si="18"/>
        <v>1.2030909263076933E-2</v>
      </c>
      <c r="K69" s="73">
        <f t="shared" si="19"/>
        <v>1.195882723459285E-2</v>
      </c>
      <c r="L69" s="73">
        <f t="shared" si="11"/>
        <v>1.1958619241301262E-2</v>
      </c>
      <c r="M69" s="73">
        <f t="shared" si="12"/>
        <v>86342.195395987976</v>
      </c>
      <c r="N69" s="73">
        <f t="shared" si="20"/>
        <v>1032.5334391986544</v>
      </c>
      <c r="O69" s="73">
        <f t="shared" si="21"/>
        <v>16509.126902481457</v>
      </c>
      <c r="P69" s="73">
        <f t="shared" si="22"/>
        <v>251460.87511191872</v>
      </c>
      <c r="Q69" s="73">
        <f t="shared" si="24"/>
        <v>85825.928676388648</v>
      </c>
      <c r="R69" s="73">
        <f>SUM(Q69:$Q$102)</f>
        <v>1659428.7554757907</v>
      </c>
      <c r="S69" s="73">
        <f t="shared" si="23"/>
        <v>19.219209656011348</v>
      </c>
      <c r="T69" s="73"/>
      <c r="U69" s="73"/>
      <c r="V69" s="73"/>
      <c r="W69" s="73">
        <f t="shared" si="13"/>
        <v>0.98804117276540715</v>
      </c>
      <c r="X69" s="73">
        <f t="shared" si="14"/>
        <v>-1.2030909263076969E-2</v>
      </c>
      <c r="Y69" s="73"/>
      <c r="Z69" s="73"/>
      <c r="AA69" s="73"/>
      <c r="AB69" s="73"/>
      <c r="AC69" s="73"/>
      <c r="AD69" s="73"/>
      <c r="AE69" s="85"/>
    </row>
    <row r="70" spans="1:31" ht="15" x14ac:dyDescent="0.25">
      <c r="A70" s="77">
        <v>68</v>
      </c>
      <c r="B70" s="71">
        <v>30769</v>
      </c>
      <c r="C70" s="71">
        <v>33339</v>
      </c>
      <c r="D70" s="71">
        <v>64108</v>
      </c>
      <c r="E70" s="148">
        <v>1.8586051087558522E-2</v>
      </c>
      <c r="F70" s="217">
        <v>7.9779976814023847E-3</v>
      </c>
      <c r="G70" s="75">
        <f t="shared" si="15"/>
        <v>265.97846470027412</v>
      </c>
      <c r="H70" s="75">
        <f t="shared" si="16"/>
        <v>571.87420591308819</v>
      </c>
      <c r="I70" s="37">
        <f t="shared" si="17"/>
        <v>837.85267061336231</v>
      </c>
      <c r="J70" s="73">
        <f t="shared" si="18"/>
        <v>1.3069393377010081E-2</v>
      </c>
      <c r="K70" s="73">
        <f t="shared" si="19"/>
        <v>1.2984359704666937E-2</v>
      </c>
      <c r="L70" s="73">
        <f t="shared" si="11"/>
        <v>1.2978766987141134E-2</v>
      </c>
      <c r="M70" s="73">
        <f t="shared" si="12"/>
        <v>85309.661956789321</v>
      </c>
      <c r="N70" s="73">
        <f t="shared" si="20"/>
        <v>1107.2142242889531</v>
      </c>
      <c r="O70" s="73">
        <f t="shared" si="21"/>
        <v>15913.854185217911</v>
      </c>
      <c r="P70" s="73">
        <f t="shared" si="22"/>
        <v>234951.74820943727</v>
      </c>
      <c r="Q70" s="73">
        <f t="shared" si="24"/>
        <v>84756.054844644852</v>
      </c>
      <c r="R70" s="73">
        <f>SUM(Q70:$Q$102)</f>
        <v>1573602.826799402</v>
      </c>
      <c r="S70" s="73">
        <f t="shared" si="23"/>
        <v>18.445774965049754</v>
      </c>
      <c r="T70" s="73"/>
      <c r="U70" s="73"/>
      <c r="V70" s="73"/>
      <c r="W70" s="73">
        <f t="shared" si="13"/>
        <v>0.98701564029533306</v>
      </c>
      <c r="X70" s="73">
        <f t="shared" si="14"/>
        <v>-1.306939337701009E-2</v>
      </c>
      <c r="Y70" s="73"/>
      <c r="Z70" s="73"/>
      <c r="AA70" s="73"/>
      <c r="AB70" s="73"/>
      <c r="AC70" s="73"/>
      <c r="AD70" s="73"/>
      <c r="AE70" s="85"/>
    </row>
    <row r="71" spans="1:31" ht="15" x14ac:dyDescent="0.25">
      <c r="A71" s="77">
        <v>69</v>
      </c>
      <c r="B71" s="71">
        <v>29524</v>
      </c>
      <c r="C71" s="71">
        <v>32589</v>
      </c>
      <c r="D71" s="71">
        <v>62113</v>
      </c>
      <c r="E71" s="148">
        <v>2.0180369043224008E-2</v>
      </c>
      <c r="F71" s="217">
        <v>8.8684095548499462E-3</v>
      </c>
      <c r="G71" s="75">
        <f t="shared" si="15"/>
        <v>289.01259898300492</v>
      </c>
      <c r="H71" s="75">
        <f t="shared" si="16"/>
        <v>595.80521563214563</v>
      </c>
      <c r="I71" s="37">
        <f t="shared" si="17"/>
        <v>884.81781461515061</v>
      </c>
      <c r="J71" s="73">
        <f t="shared" si="18"/>
        <v>1.4245291881170618E-2</v>
      </c>
      <c r="K71" s="73">
        <f t="shared" si="19"/>
        <v>1.4144307795402322E-2</v>
      </c>
      <c r="L71" s="73">
        <f t="shared" si="11"/>
        <v>1.4145934218700997E-2</v>
      </c>
      <c r="M71" s="73">
        <f t="shared" si="12"/>
        <v>84202.447732500368</v>
      </c>
      <c r="N71" s="73">
        <f t="shared" si="20"/>
        <v>1191.1222866775643</v>
      </c>
      <c r="O71" s="73">
        <f t="shared" si="21"/>
        <v>15324.206809639634</v>
      </c>
      <c r="P71" s="73">
        <f t="shared" si="22"/>
        <v>219037.89402421936</v>
      </c>
      <c r="Q71" s="73">
        <f t="shared" si="24"/>
        <v>83606.886589161586</v>
      </c>
      <c r="R71" s="73">
        <f>SUM(Q71:$Q$102)</f>
        <v>1488846.7719547572</v>
      </c>
      <c r="S71" s="73">
        <f t="shared" si="23"/>
        <v>17.681751683568859</v>
      </c>
      <c r="T71" s="73"/>
      <c r="U71" s="73"/>
      <c r="V71" s="73"/>
      <c r="W71" s="73">
        <f t="shared" si="13"/>
        <v>0.98585569220459768</v>
      </c>
      <c r="X71" s="73">
        <f t="shared" si="14"/>
        <v>-1.4245291881170697E-2</v>
      </c>
      <c r="Y71" s="73"/>
      <c r="Z71" s="73"/>
      <c r="AA71" s="73"/>
      <c r="AB71" s="73"/>
      <c r="AC71" s="73"/>
      <c r="AD71" s="73"/>
      <c r="AE71" s="85"/>
    </row>
    <row r="72" spans="1:31" ht="15" x14ac:dyDescent="0.25">
      <c r="A72" s="77">
        <v>70</v>
      </c>
      <c r="B72" s="71">
        <v>27280</v>
      </c>
      <c r="C72" s="71">
        <v>30915</v>
      </c>
      <c r="D72" s="71">
        <v>58195</v>
      </c>
      <c r="E72" s="148">
        <v>2.1961377927387955E-2</v>
      </c>
      <c r="F72" s="217">
        <v>9.9216451414275968E-3</v>
      </c>
      <c r="G72" s="75">
        <f t="shared" si="15"/>
        <v>306.72765954723417</v>
      </c>
      <c r="H72" s="75">
        <f t="shared" si="16"/>
        <v>599.10638985914341</v>
      </c>
      <c r="I72" s="37">
        <f t="shared" si="17"/>
        <v>905.83404940637752</v>
      </c>
      <c r="J72" s="73">
        <f t="shared" si="18"/>
        <v>1.5565496166446903E-2</v>
      </c>
      <c r="K72" s="73">
        <f t="shared" si="19"/>
        <v>1.5444979939529535E-2</v>
      </c>
      <c r="L72" s="73">
        <f t="shared" si="11"/>
        <v>1.5459693382798737E-2</v>
      </c>
      <c r="M72" s="73">
        <f t="shared" si="12"/>
        <v>83011.325445822804</v>
      </c>
      <c r="N72" s="73">
        <f t="shared" si="20"/>
        <v>1283.3296386921429</v>
      </c>
      <c r="O72" s="73">
        <f t="shared" si="21"/>
        <v>14738.957646982151</v>
      </c>
      <c r="P72" s="73">
        <f t="shared" si="22"/>
        <v>203713.68721457972</v>
      </c>
      <c r="Q72" s="73">
        <f t="shared" si="24"/>
        <v>82369.660626476732</v>
      </c>
      <c r="R72" s="73">
        <f>SUM(Q72:$Q$102)</f>
        <v>1405239.8853655953</v>
      </c>
      <c r="S72" s="73">
        <f t="shared" si="23"/>
        <v>16.928291143631029</v>
      </c>
      <c r="T72" s="73"/>
      <c r="U72" s="73"/>
      <c r="V72" s="73"/>
      <c r="W72" s="73">
        <f t="shared" si="13"/>
        <v>0.98455502006047046</v>
      </c>
      <c r="X72" s="73">
        <f t="shared" si="14"/>
        <v>-1.5565496166446924E-2</v>
      </c>
      <c r="Y72" s="73"/>
      <c r="Z72" s="73"/>
      <c r="AA72" s="73"/>
      <c r="AB72" s="73"/>
      <c r="AC72" s="73"/>
      <c r="AD72" s="73"/>
      <c r="AE72" s="85"/>
    </row>
    <row r="73" spans="1:31" ht="15" x14ac:dyDescent="0.25">
      <c r="A73" s="77">
        <v>71</v>
      </c>
      <c r="B73" s="71">
        <v>26839</v>
      </c>
      <c r="C73" s="71">
        <v>30742</v>
      </c>
      <c r="D73" s="71">
        <v>57581</v>
      </c>
      <c r="E73" s="148">
        <v>2.3936408370796476E-2</v>
      </c>
      <c r="F73" s="217">
        <v>1.115180449718298E-2</v>
      </c>
      <c r="G73" s="75">
        <f t="shared" si="15"/>
        <v>342.82877385239919</v>
      </c>
      <c r="H73" s="75">
        <f t="shared" si="16"/>
        <v>642.42926426380666</v>
      </c>
      <c r="I73" s="37">
        <f t="shared" si="17"/>
        <v>985.25803811620585</v>
      </c>
      <c r="J73" s="73">
        <f t="shared" si="18"/>
        <v>1.7110818466442156E-2</v>
      </c>
      <c r="K73" s="73">
        <f t="shared" si="19"/>
        <v>1.6965259803874644E-2</v>
      </c>
      <c r="L73" s="73">
        <f t="shared" ref="L73:L77" si="25">((105*K73+90*(K72+K74)+45*(K71+K75)-30*(K70+K76))/315)</f>
        <v>1.6937738800910387E-2</v>
      </c>
      <c r="M73" s="73">
        <f t="shared" si="12"/>
        <v>81727.995807130661</v>
      </c>
      <c r="N73" s="73">
        <f t="shared" si="20"/>
        <v>1384.2874457030848</v>
      </c>
      <c r="O73" s="73">
        <f t="shared" si="21"/>
        <v>14157.168664368537</v>
      </c>
      <c r="P73" s="73">
        <f t="shared" si="22"/>
        <v>188974.72956759759</v>
      </c>
      <c r="Q73" s="73">
        <f t="shared" si="24"/>
        <v>81035.852084279119</v>
      </c>
      <c r="R73" s="73">
        <f>SUM(Q73:$Q$102)</f>
        <v>1322870.2247391187</v>
      </c>
      <c r="S73" s="73">
        <f t="shared" si="23"/>
        <v>16.186255537954843</v>
      </c>
      <c r="T73" s="73"/>
      <c r="U73" s="73"/>
      <c r="V73" s="73"/>
      <c r="W73" s="73">
        <f t="shared" si="13"/>
        <v>0.98303474019612536</v>
      </c>
      <c r="X73" s="73">
        <f t="shared" si="14"/>
        <v>-1.7110818466442215E-2</v>
      </c>
      <c r="Y73" s="73"/>
      <c r="Z73" s="73"/>
      <c r="AA73" s="73"/>
      <c r="AB73" s="73"/>
      <c r="AC73" s="73"/>
      <c r="AD73" s="73"/>
      <c r="AE73" s="85"/>
    </row>
    <row r="74" spans="1:31" ht="15" x14ac:dyDescent="0.25">
      <c r="A74" s="77">
        <v>72</v>
      </c>
      <c r="B74" s="71">
        <v>26773</v>
      </c>
      <c r="C74" s="71">
        <v>31750</v>
      </c>
      <c r="D74" s="71">
        <v>58523</v>
      </c>
      <c r="E74" s="148">
        <v>2.6111969659835858E-2</v>
      </c>
      <c r="F74" s="217">
        <v>1.2571311301530672E-2</v>
      </c>
      <c r="G74" s="75">
        <f t="shared" si="15"/>
        <v>399.13913382359885</v>
      </c>
      <c r="H74" s="75">
        <f t="shared" si="16"/>
        <v>699.09576370278546</v>
      </c>
      <c r="I74" s="37">
        <f t="shared" si="17"/>
        <v>1098.2348975263844</v>
      </c>
      <c r="J74" s="73">
        <f t="shared" si="18"/>
        <v>1.8765868077958828E-2</v>
      </c>
      <c r="K74" s="73">
        <f t="shared" si="19"/>
        <v>1.8590885452120065E-2</v>
      </c>
      <c r="L74" s="73">
        <f t="shared" si="25"/>
        <v>1.8601257586998529E-2</v>
      </c>
      <c r="M74" s="73">
        <f t="shared" ref="M74:M102" si="26">M73*(1-L73)</f>
        <v>80343.708361427576</v>
      </c>
      <c r="N74" s="73">
        <f t="shared" si="20"/>
        <v>1494.4940147255984</v>
      </c>
      <c r="O74" s="73">
        <f t="shared" si="21"/>
        <v>13577.929989630271</v>
      </c>
      <c r="P74" s="73">
        <f t="shared" si="22"/>
        <v>174817.56090322902</v>
      </c>
      <c r="Q74" s="73">
        <f t="shared" si="24"/>
        <v>79596.461354064784</v>
      </c>
      <c r="R74" s="73">
        <f>SUM(Q74:$Q$102)</f>
        <v>1241834.3726548397</v>
      </c>
      <c r="S74" s="73">
        <f t="shared" si="23"/>
        <v>15.456522955953515</v>
      </c>
      <c r="T74" s="73"/>
      <c r="U74" s="73"/>
      <c r="V74" s="73"/>
      <c r="W74" s="73">
        <f t="shared" si="13"/>
        <v>0.98140911454787993</v>
      </c>
      <c r="X74" s="73">
        <f t="shared" si="14"/>
        <v>-1.8765868077958787E-2</v>
      </c>
      <c r="Y74" s="73"/>
      <c r="Z74" s="73"/>
      <c r="AA74" s="73"/>
      <c r="AB74" s="73"/>
      <c r="AC74" s="73"/>
      <c r="AD74" s="73"/>
      <c r="AE74" s="85"/>
    </row>
    <row r="75" spans="1:31" ht="15" x14ac:dyDescent="0.25">
      <c r="A75" s="77">
        <v>73</v>
      </c>
      <c r="B75" s="71">
        <v>26729</v>
      </c>
      <c r="C75" s="71">
        <v>32275</v>
      </c>
      <c r="D75" s="71">
        <v>59004</v>
      </c>
      <c r="E75" s="148">
        <v>2.8502591544743064E-2</v>
      </c>
      <c r="F75" s="217">
        <v>1.419369130446487E-2</v>
      </c>
      <c r="G75" s="75">
        <f t="shared" si="15"/>
        <v>458.10138685160365</v>
      </c>
      <c r="H75" s="75">
        <f t="shared" si="16"/>
        <v>761.84576939943736</v>
      </c>
      <c r="I75" s="37">
        <f t="shared" si="17"/>
        <v>1219.947156251041</v>
      </c>
      <c r="J75" s="73">
        <f t="shared" si="18"/>
        <v>2.0675668704681734E-2</v>
      </c>
      <c r="K75" s="73">
        <f t="shared" si="19"/>
        <v>2.0463392567385164E-2</v>
      </c>
      <c r="L75" s="73">
        <f t="shared" si="25"/>
        <v>2.0470135195993677E-2</v>
      </c>
      <c r="M75" s="73">
        <f t="shared" si="26"/>
        <v>78849.214346701978</v>
      </c>
      <c r="N75" s="73">
        <f t="shared" si="20"/>
        <v>1614.0540777748829</v>
      </c>
      <c r="O75" s="73">
        <f t="shared" si="21"/>
        <v>13000.354552580418</v>
      </c>
      <c r="P75" s="73">
        <f t="shared" si="22"/>
        <v>161239.63091359875</v>
      </c>
      <c r="Q75" s="73">
        <f t="shared" si="24"/>
        <v>78042.187307814544</v>
      </c>
      <c r="R75" s="73">
        <f>SUM(Q75:$Q$102)</f>
        <v>1162237.9113007751</v>
      </c>
      <c r="S75" s="73">
        <f t="shared" si="23"/>
        <v>14.740006237606703</v>
      </c>
      <c r="T75" s="73"/>
      <c r="U75" s="73"/>
      <c r="V75" s="73"/>
      <c r="W75" s="73">
        <f t="shared" si="13"/>
        <v>0.97953660743261484</v>
      </c>
      <c r="X75" s="73">
        <f t="shared" si="14"/>
        <v>-2.0675668704681714E-2</v>
      </c>
      <c r="Y75" s="73"/>
      <c r="Z75" s="73"/>
      <c r="AA75" s="73"/>
      <c r="AB75" s="73"/>
      <c r="AC75" s="73"/>
      <c r="AD75" s="73"/>
      <c r="AE75" s="85"/>
    </row>
    <row r="76" spans="1:31" ht="15" x14ac:dyDescent="0.25">
      <c r="A76" s="77">
        <v>74</v>
      </c>
      <c r="B76" s="71">
        <v>26743</v>
      </c>
      <c r="C76" s="71">
        <v>32758</v>
      </c>
      <c r="D76" s="71">
        <v>59501</v>
      </c>
      <c r="E76" s="148">
        <v>3.1139796682891276E-2</v>
      </c>
      <c r="F76" s="217">
        <v>1.6037812410877216E-2</v>
      </c>
      <c r="G76" s="75">
        <f t="shared" si="15"/>
        <v>525.36665895551585</v>
      </c>
      <c r="H76" s="75">
        <f t="shared" si="16"/>
        <v>832.77158269056133</v>
      </c>
      <c r="I76" s="37">
        <f t="shared" si="17"/>
        <v>1358.1382416460772</v>
      </c>
      <c r="J76" s="73">
        <f t="shared" si="18"/>
        <v>2.2825469179443659E-2</v>
      </c>
      <c r="K76" s="73">
        <f t="shared" si="19"/>
        <v>2.2566938918465285E-2</v>
      </c>
      <c r="L76" s="73">
        <f t="shared" si="25"/>
        <v>2.2555334041223802E-2</v>
      </c>
      <c r="M76" s="73">
        <f t="shared" si="26"/>
        <v>77235.160268927095</v>
      </c>
      <c r="N76" s="73">
        <f t="shared" si="20"/>
        <v>1742.0648395931057</v>
      </c>
      <c r="O76" s="73">
        <f t="shared" si="21"/>
        <v>12423.644426627556</v>
      </c>
      <c r="P76" s="73">
        <f t="shared" si="22"/>
        <v>148239.27636101836</v>
      </c>
      <c r="Q76" s="73">
        <f t="shared" si="24"/>
        <v>76364.127849130542</v>
      </c>
      <c r="R76" s="73">
        <f>SUM(Q76:$Q$102)</f>
        <v>1084195.7239929608</v>
      </c>
      <c r="S76" s="73">
        <f t="shared" si="23"/>
        <v>14.037592726134985</v>
      </c>
      <c r="T76" s="73"/>
      <c r="U76" s="73"/>
      <c r="V76" s="73"/>
      <c r="W76" s="73">
        <f t="shared" si="13"/>
        <v>0.97743306108153472</v>
      </c>
      <c r="X76" s="73">
        <f t="shared" si="14"/>
        <v>-2.282546917944369E-2</v>
      </c>
      <c r="Y76" s="73"/>
      <c r="Z76" s="73"/>
      <c r="AA76" s="73"/>
      <c r="AB76" s="73"/>
      <c r="AC76" s="73"/>
      <c r="AD76" s="73"/>
      <c r="AE76" s="85"/>
    </row>
    <row r="77" spans="1:31" ht="15" x14ac:dyDescent="0.25">
      <c r="A77" s="77">
        <v>75</v>
      </c>
      <c r="B77" s="71">
        <v>25409</v>
      </c>
      <c r="C77" s="71">
        <v>31681</v>
      </c>
      <c r="D77" s="71">
        <v>57090</v>
      </c>
      <c r="E77" s="148">
        <v>3.4078670739937367E-2</v>
      </c>
      <c r="F77" s="217">
        <v>1.8133203284811328E-2</v>
      </c>
      <c r="G77" s="75">
        <f t="shared" si="15"/>
        <v>574.47801326610772</v>
      </c>
      <c r="H77" s="75">
        <f t="shared" si="16"/>
        <v>865.90494483106852</v>
      </c>
      <c r="I77" s="37">
        <f t="shared" si="17"/>
        <v>1440.3829580971762</v>
      </c>
      <c r="J77" s="73">
        <f t="shared" si="18"/>
        <v>2.5230039553287373E-2</v>
      </c>
      <c r="K77" s="73">
        <f t="shared" si="19"/>
        <v>2.491442202430505E-2</v>
      </c>
      <c r="L77" s="73">
        <f t="shared" si="25"/>
        <v>2.4887600386787046E-2</v>
      </c>
      <c r="M77" s="73">
        <f t="shared" si="26"/>
        <v>75493.095429333989</v>
      </c>
      <c r="N77" s="73">
        <f t="shared" si="20"/>
        <v>1878.8419910068478</v>
      </c>
      <c r="O77" s="73">
        <f t="shared" si="21"/>
        <v>11847.243879585934</v>
      </c>
      <c r="P77" s="73">
        <f t="shared" si="22"/>
        <v>135815.63193439084</v>
      </c>
      <c r="Q77" s="73">
        <f t="shared" si="24"/>
        <v>74553.674433830573</v>
      </c>
      <c r="R77" s="73">
        <f>SUM(Q77:$Q$102)</f>
        <v>1007831.5961438303</v>
      </c>
      <c r="S77" s="73">
        <f t="shared" si="23"/>
        <v>13.349983735760583</v>
      </c>
      <c r="T77" s="73"/>
      <c r="U77" s="73"/>
      <c r="V77" s="73"/>
      <c r="W77" s="73">
        <f t="shared" si="13"/>
        <v>0.97508557797569495</v>
      </c>
      <c r="X77" s="73">
        <f t="shared" si="14"/>
        <v>-2.5230039553287252E-2</v>
      </c>
      <c r="Y77" s="73"/>
      <c r="Z77" s="73"/>
      <c r="AA77" s="73"/>
      <c r="AB77" s="73"/>
      <c r="AC77" s="73"/>
      <c r="AD77" s="73"/>
      <c r="AE77" s="85"/>
    </row>
    <row r="78" spans="1:31" ht="15" x14ac:dyDescent="0.25">
      <c r="A78" s="77">
        <v>76</v>
      </c>
      <c r="B78" s="71">
        <v>23375</v>
      </c>
      <c r="C78" s="71">
        <v>29972</v>
      </c>
      <c r="D78" s="71">
        <v>53347</v>
      </c>
      <c r="E78" s="148">
        <v>3.7400275339446801E-2</v>
      </c>
      <c r="F78" s="217">
        <v>2.0525709974781568E-2</v>
      </c>
      <c r="G78" s="75">
        <f t="shared" si="15"/>
        <v>615.19657936415319</v>
      </c>
      <c r="H78" s="75">
        <f t="shared" si="16"/>
        <v>874.23143605956898</v>
      </c>
      <c r="I78" s="37">
        <f t="shared" si="17"/>
        <v>1489.4280154237222</v>
      </c>
      <c r="J78" s="73">
        <f t="shared" si="18"/>
        <v>2.7919620886342665E-2</v>
      </c>
      <c r="K78" s="73">
        <f t="shared" si="19"/>
        <v>2.7533470342410493E-2</v>
      </c>
      <c r="L78">
        <f>IF(T78=1,1-V78,((105*K78+90*(K77+K79)+45*(K76+K80)-30*(K75+K81))/315))</f>
        <v>2.5131996412301683E-2</v>
      </c>
      <c r="M78" s="73">
        <f t="shared" si="26"/>
        <v>73614.253438327141</v>
      </c>
      <c r="N78" s="73">
        <f t="shared" si="20"/>
        <v>1850.0731533063081</v>
      </c>
      <c r="O78" s="73">
        <f t="shared" si="21"/>
        <v>11270.628690952188</v>
      </c>
      <c r="P78" s="73">
        <f t="shared" si="22"/>
        <v>123968.38805480495</v>
      </c>
      <c r="Q78" s="73">
        <f t="shared" si="24"/>
        <v>72689.21686167398</v>
      </c>
      <c r="R78" s="73">
        <f>SUM(Q78:$Q$102)</f>
        <v>933277.92170999979</v>
      </c>
      <c r="S78" s="73">
        <f t="shared" si="23"/>
        <v>12.677951322183622</v>
      </c>
      <c r="T78" s="73">
        <f>IF(U78=$U$62,1,0)</f>
        <v>1</v>
      </c>
      <c r="U78" s="73">
        <f>ABS(W78-V78)</f>
        <v>2.4014739301088106E-3</v>
      </c>
      <c r="V78" s="73">
        <f>$W$2^($AC$62+$AE$62*$AD$62^A77)</f>
        <v>0.97486800358769832</v>
      </c>
      <c r="W78" s="73">
        <f t="shared" si="13"/>
        <v>0.97246652965758951</v>
      </c>
      <c r="X78" s="73">
        <f t="shared" si="14"/>
        <v>-2.7919620886342714E-2</v>
      </c>
      <c r="Y78" s="73"/>
      <c r="Z78" s="73"/>
      <c r="AA78" s="73"/>
      <c r="AB78" s="73"/>
      <c r="AC78" s="73"/>
      <c r="AD78" s="73"/>
      <c r="AE78" s="85"/>
    </row>
    <row r="79" spans="1:31" ht="15" x14ac:dyDescent="0.25">
      <c r="A79" s="77">
        <v>77</v>
      </c>
      <c r="B79" s="71">
        <v>22898</v>
      </c>
      <c r="C79" s="71">
        <v>30409</v>
      </c>
      <c r="D79" s="71">
        <v>53307</v>
      </c>
      <c r="E79" s="148">
        <v>4.1209438093406339E-2</v>
      </c>
      <c r="F79" s="217">
        <v>2.3282576137275017E-2</v>
      </c>
      <c r="G79" s="75">
        <f t="shared" si="15"/>
        <v>707.99985775839605</v>
      </c>
      <c r="H79" s="75">
        <f t="shared" si="16"/>
        <v>943.6137134628184</v>
      </c>
      <c r="I79" s="37">
        <f t="shared" si="17"/>
        <v>1651.6135712212144</v>
      </c>
      <c r="J79" s="73">
        <f t="shared" si="18"/>
        <v>3.0983052342491876E-2</v>
      </c>
      <c r="K79" s="73">
        <f t="shared" si="19"/>
        <v>3.0507996444770424E-2</v>
      </c>
      <c r="L79" s="73">
        <f t="shared" ref="L79:L102" si="27">IF(T79=1,1-V79,((105*K79+90*(K78+K80)+45*(K77+K81)-30*(K76+K82))/315))</f>
        <v>2.7919932381707535E-2</v>
      </c>
      <c r="M79" s="73">
        <f t="shared" si="26"/>
        <v>71764.180285020833</v>
      </c>
      <c r="N79" s="73">
        <f t="shared" si="20"/>
        <v>2003.651060986449</v>
      </c>
      <c r="O79" s="73">
        <f t="shared" si="21"/>
        <v>10719.390527928577</v>
      </c>
      <c r="P79" s="73">
        <f t="shared" si="22"/>
        <v>112697.75936385276</v>
      </c>
      <c r="Q79" s="73">
        <f t="shared" si="24"/>
        <v>70762.354754527609</v>
      </c>
      <c r="R79" s="73">
        <f>SUM(Q79:$Q$102)</f>
        <v>860588.70484832581</v>
      </c>
      <c r="S79" s="73">
        <f t="shared" si="23"/>
        <v>11.991897649083221</v>
      </c>
      <c r="T79" s="73">
        <f>IF(T78=1,1,IF(U79=$U$62,1,T78))</f>
        <v>1</v>
      </c>
      <c r="U79" s="73">
        <f t="shared" ref="U79:U87" si="28">ABS(W79-V79)</f>
        <v>2.5880640630628893E-3</v>
      </c>
      <c r="V79" s="73">
        <f t="shared" ref="V79:V103" si="29">$W$2^($AC$62+$AE$62*$AD$62^A78)</f>
        <v>0.97208006761829246</v>
      </c>
      <c r="W79" s="73">
        <f t="shared" si="13"/>
        <v>0.96949200355522958</v>
      </c>
      <c r="X79" s="73">
        <f t="shared" si="14"/>
        <v>-3.0983052342491907E-2</v>
      </c>
      <c r="Y79" s="73"/>
      <c r="Z79" s="73"/>
      <c r="AA79" s="73"/>
      <c r="AB79" s="73"/>
      <c r="AC79" s="73"/>
      <c r="AD79" s="73"/>
      <c r="AE79" s="85"/>
    </row>
    <row r="80" spans="1:31" ht="15" x14ac:dyDescent="0.25">
      <c r="A80" s="77">
        <v>78</v>
      </c>
      <c r="B80" s="71">
        <v>21861</v>
      </c>
      <c r="C80" s="71">
        <v>29489</v>
      </c>
      <c r="D80" s="71">
        <v>51350</v>
      </c>
      <c r="E80" s="148">
        <v>4.5628540715207631E-2</v>
      </c>
      <c r="F80" s="217">
        <v>2.6496050479785881E-2</v>
      </c>
      <c r="G80" s="75">
        <f t="shared" si="15"/>
        <v>781.34203259840581</v>
      </c>
      <c r="H80" s="75">
        <f t="shared" si="16"/>
        <v>997.48552857515404</v>
      </c>
      <c r="I80" s="37">
        <f t="shared" si="17"/>
        <v>1778.8275611735598</v>
      </c>
      <c r="J80" s="73">
        <f t="shared" si="18"/>
        <v>3.464123780279571E-2</v>
      </c>
      <c r="K80" s="73">
        <f t="shared" si="19"/>
        <v>3.4048098872544341E-2</v>
      </c>
      <c r="L80" s="73">
        <f t="shared" si="27"/>
        <v>3.1074191836716891E-2</v>
      </c>
      <c r="M80" s="73">
        <f t="shared" si="26"/>
        <v>69760.529224034384</v>
      </c>
      <c r="N80" s="73">
        <f t="shared" si="20"/>
        <v>2167.7520677385328</v>
      </c>
      <c r="O80" s="73">
        <f t="shared" si="21"/>
        <v>10165.95694557629</v>
      </c>
      <c r="P80" s="73">
        <f t="shared" si="22"/>
        <v>101978.36883592418</v>
      </c>
      <c r="Q80" s="73">
        <f t="shared" si="24"/>
        <v>68676.653190165118</v>
      </c>
      <c r="R80" s="73">
        <f>SUM(Q80:$Q$102)</f>
        <v>789826.35009379813</v>
      </c>
      <c r="S80" s="73">
        <f t="shared" si="23"/>
        <v>11.321966144455246</v>
      </c>
      <c r="T80" s="73">
        <f t="shared" ref="T80:T87" si="30">IF(T79=1,1,IF(U80=$U$62,1,T79))</f>
        <v>1</v>
      </c>
      <c r="U80" s="73">
        <f t="shared" si="28"/>
        <v>2.97390703582745E-3</v>
      </c>
      <c r="V80" s="73">
        <f t="shared" si="29"/>
        <v>0.96892580816328311</v>
      </c>
      <c r="W80" s="73">
        <f t="shared" si="13"/>
        <v>0.96595190112745566</v>
      </c>
      <c r="X80" s="73">
        <f>LN(W80)</f>
        <v>-3.4641237802795717E-2</v>
      </c>
      <c r="Y80" s="73"/>
      <c r="Z80" s="73"/>
      <c r="AA80" s="73"/>
      <c r="AB80" s="73"/>
      <c r="AC80" s="73"/>
      <c r="AD80" s="73"/>
      <c r="AE80" s="85"/>
    </row>
    <row r="81" spans="1:31" ht="15" x14ac:dyDescent="0.25">
      <c r="A81" s="77">
        <v>79</v>
      </c>
      <c r="B81" s="71">
        <v>20450</v>
      </c>
      <c r="C81" s="71">
        <v>28287</v>
      </c>
      <c r="D81" s="71">
        <v>48737</v>
      </c>
      <c r="E81" s="148">
        <v>5.0788390426265193E-2</v>
      </c>
      <c r="F81" s="217">
        <v>3.0284702940136854E-2</v>
      </c>
      <c r="G81" s="75">
        <f t="shared" si="15"/>
        <v>856.66339206765122</v>
      </c>
      <c r="H81" s="75">
        <f t="shared" si="16"/>
        <v>1038.6225842171232</v>
      </c>
      <c r="I81" s="37">
        <f t="shared" si="17"/>
        <v>1895.2859762847743</v>
      </c>
      <c r="J81" s="73">
        <f t="shared" si="18"/>
        <v>3.8888031193647012E-2</v>
      </c>
      <c r="K81" s="73">
        <f t="shared" si="19"/>
        <v>3.8141598745755068E-2</v>
      </c>
      <c r="L81" s="73">
        <f t="shared" si="27"/>
        <v>3.4641437331619618E-2</v>
      </c>
      <c r="M81" s="73">
        <f t="shared" si="26"/>
        <v>67592.777156295851</v>
      </c>
      <c r="N81" s="73">
        <f t="shared" si="20"/>
        <v>2341.5109539299519</v>
      </c>
      <c r="O81" s="73">
        <f t="shared" si="21"/>
        <v>9609.8127309713673</v>
      </c>
      <c r="P81" s="73">
        <f t="shared" si="22"/>
        <v>91812.411890347896</v>
      </c>
      <c r="Q81" s="73">
        <f t="shared" si="24"/>
        <v>66422.021679330879</v>
      </c>
      <c r="R81" s="73">
        <f>SUM(Q81:$Q$102)</f>
        <v>721149.69690363307</v>
      </c>
      <c r="S81" s="73">
        <f t="shared" si="23"/>
        <v>10.669034876849448</v>
      </c>
      <c r="T81" s="73">
        <f t="shared" si="30"/>
        <v>1</v>
      </c>
      <c r="U81" s="73">
        <f t="shared" si="28"/>
        <v>3.5001614141354498E-3</v>
      </c>
      <c r="V81" s="73">
        <f t="shared" si="29"/>
        <v>0.96535856266838038</v>
      </c>
      <c r="W81" s="73">
        <f t="shared" si="13"/>
        <v>0.96185840125424493</v>
      </c>
      <c r="X81" s="73">
        <f t="shared" ref="X81:X102" si="31">LN(W81)</f>
        <v>-3.8888031193646935E-2</v>
      </c>
      <c r="Y81" s="84"/>
      <c r="Z81" s="84"/>
      <c r="AA81" s="73"/>
      <c r="AB81" s="73"/>
      <c r="AC81" s="73"/>
      <c r="AD81" s="73"/>
      <c r="AE81" s="85"/>
    </row>
    <row r="82" spans="1:31" ht="15" x14ac:dyDescent="0.25">
      <c r="A82" s="77">
        <v>80</v>
      </c>
      <c r="B82" s="71">
        <v>19866</v>
      </c>
      <c r="C82" s="71">
        <v>28753</v>
      </c>
      <c r="D82" s="71">
        <v>48619</v>
      </c>
      <c r="E82" s="148">
        <v>5.6817221500974388E-2</v>
      </c>
      <c r="F82" s="217">
        <v>3.4791601319115885E-2</v>
      </c>
      <c r="G82" s="75">
        <f t="shared" si="15"/>
        <v>1000.3629127285391</v>
      </c>
      <c r="H82" s="75">
        <f t="shared" si="16"/>
        <v>1128.7309223383572</v>
      </c>
      <c r="I82" s="37">
        <f t="shared" si="17"/>
        <v>2129.0938350668962</v>
      </c>
      <c r="J82" s="73">
        <f t="shared" si="18"/>
        <v>4.3791395032125223E-2</v>
      </c>
      <c r="K82" s="73">
        <f t="shared" si="19"/>
        <v>4.2846396354529248E-2</v>
      </c>
      <c r="L82" s="73">
        <f t="shared" si="27"/>
        <v>3.867385404690904E-2</v>
      </c>
      <c r="M82" s="73">
        <f t="shared" si="26"/>
        <v>65251.2662023659</v>
      </c>
      <c r="N82" s="73">
        <f t="shared" si="20"/>
        <v>2523.5179454863101</v>
      </c>
      <c r="O82" s="73">
        <f t="shared" si="21"/>
        <v>9050.6487858368982</v>
      </c>
      <c r="P82" s="73">
        <f t="shared" si="22"/>
        <v>82202.599159376521</v>
      </c>
      <c r="Q82" s="73">
        <f t="shared" si="24"/>
        <v>63989.507229622744</v>
      </c>
      <c r="R82" s="73">
        <f>SUM(Q82:$Q$102)</f>
        <v>654727.67522430199</v>
      </c>
      <c r="S82" s="73">
        <f t="shared" si="23"/>
        <v>10.033945903728114</v>
      </c>
      <c r="T82" s="73">
        <f t="shared" si="30"/>
        <v>1</v>
      </c>
      <c r="U82" s="73">
        <f t="shared" si="28"/>
        <v>4.1725423076202084E-3</v>
      </c>
      <c r="V82" s="73">
        <f t="shared" si="29"/>
        <v>0.96132614595309096</v>
      </c>
      <c r="W82" s="73">
        <f t="shared" si="13"/>
        <v>0.95715360364547075</v>
      </c>
      <c r="X82" s="73">
        <f t="shared" si="31"/>
        <v>-4.379139503212516E-2</v>
      </c>
      <c r="Y82" s="73"/>
      <c r="Z82" s="73"/>
      <c r="AA82" s="73"/>
      <c r="AB82" s="73"/>
      <c r="AC82" s="73"/>
      <c r="AD82" s="73"/>
      <c r="AE82" s="85"/>
    </row>
    <row r="83" spans="1:31" ht="15" x14ac:dyDescent="0.25">
      <c r="A83" s="77">
        <v>81</v>
      </c>
      <c r="B83" s="71">
        <v>19072</v>
      </c>
      <c r="C83" s="71">
        <v>28480</v>
      </c>
      <c r="D83" s="71">
        <v>47552</v>
      </c>
      <c r="E83" s="148">
        <v>6.3828749029709406E-2</v>
      </c>
      <c r="F83" s="217">
        <v>4.0178318644544915E-2</v>
      </c>
      <c r="G83" s="75">
        <f t="shared" si="15"/>
        <v>1144.2785149966392</v>
      </c>
      <c r="H83" s="75">
        <f t="shared" si="16"/>
        <v>1217.3419014946178</v>
      </c>
      <c r="I83" s="37">
        <f t="shared" si="17"/>
        <v>2361.6204164912569</v>
      </c>
      <c r="J83" s="73">
        <f t="shared" si="18"/>
        <v>4.9663955595795277E-2</v>
      </c>
      <c r="K83" s="73">
        <f t="shared" si="19"/>
        <v>4.8450866458859099E-2</v>
      </c>
      <c r="L83" s="73">
        <f t="shared" si="27"/>
        <v>4.3229681215087523E-2</v>
      </c>
      <c r="M83" s="73">
        <f t="shared" si="26"/>
        <v>62727.748256879589</v>
      </c>
      <c r="N83" s="73">
        <f t="shared" si="20"/>
        <v>2711.7005604851656</v>
      </c>
      <c r="O83" s="73">
        <f t="shared" si="21"/>
        <v>8488.4149421108359</v>
      </c>
      <c r="P83" s="73">
        <f t="shared" si="22"/>
        <v>73151.950373539614</v>
      </c>
      <c r="Q83" s="73">
        <f t="shared" si="24"/>
        <v>61371.897976637003</v>
      </c>
      <c r="R83" s="73">
        <f>SUM(Q83:$Q$102)</f>
        <v>590738.16799467918</v>
      </c>
      <c r="S83" s="73">
        <f t="shared" si="23"/>
        <v>9.417493603875549</v>
      </c>
      <c r="T83" s="73">
        <f t="shared" si="30"/>
        <v>1</v>
      </c>
      <c r="U83" s="73">
        <f t="shared" si="28"/>
        <v>5.2211852437715756E-3</v>
      </c>
      <c r="V83" s="73">
        <f t="shared" si="29"/>
        <v>0.95677031878491248</v>
      </c>
      <c r="W83" s="73">
        <f t="shared" si="13"/>
        <v>0.9515491335411409</v>
      </c>
      <c r="X83" s="73">
        <f t="shared" si="31"/>
        <v>-4.966395559579511E-2</v>
      </c>
      <c r="Y83" s="73"/>
      <c r="Z83" s="73"/>
      <c r="AA83" s="73"/>
      <c r="AB83" s="73"/>
      <c r="AC83" s="73"/>
      <c r="AD83" s="73"/>
      <c r="AE83" s="85"/>
    </row>
    <row r="84" spans="1:31" ht="15" x14ac:dyDescent="0.25">
      <c r="A84" s="77">
        <v>82</v>
      </c>
      <c r="B84" s="71">
        <v>17754</v>
      </c>
      <c r="C84" s="71">
        <v>28165</v>
      </c>
      <c r="D84" s="71">
        <v>45919</v>
      </c>
      <c r="E84" s="148">
        <v>7.1910274474320038E-2</v>
      </c>
      <c r="F84" s="217">
        <v>4.6613604418122574E-2</v>
      </c>
      <c r="G84" s="75">
        <f t="shared" si="15"/>
        <v>1312.8721684364223</v>
      </c>
      <c r="H84" s="75">
        <f t="shared" si="16"/>
        <v>1276.6950130170781</v>
      </c>
      <c r="I84" s="37">
        <f t="shared" si="17"/>
        <v>2589.5671814535003</v>
      </c>
      <c r="J84" s="73">
        <f t="shared" si="18"/>
        <v>5.6394241630991535E-2</v>
      </c>
      <c r="K84" s="73">
        <f t="shared" si="19"/>
        <v>5.4833561529456731E-2</v>
      </c>
      <c r="L84" s="73">
        <f t="shared" si="27"/>
        <v>4.8373757584053712E-2</v>
      </c>
      <c r="M84" s="73">
        <f t="shared" si="26"/>
        <v>60016.047696394424</v>
      </c>
      <c r="N84" s="73">
        <f t="shared" si="20"/>
        <v>2903.2017424183869</v>
      </c>
      <c r="O84" s="73">
        <f t="shared" si="21"/>
        <v>7923.3789952604875</v>
      </c>
      <c r="P84" s="73">
        <f t="shared" si="22"/>
        <v>64663.535431428769</v>
      </c>
      <c r="Q84" s="73">
        <f t="shared" si="24"/>
        <v>58564.44682518523</v>
      </c>
      <c r="R84" s="73">
        <f>SUM(Q84:$Q$102)</f>
        <v>529366.2700180423</v>
      </c>
      <c r="S84" s="73">
        <f t="shared" si="23"/>
        <v>8.8204120453910697</v>
      </c>
      <c r="T84" s="73">
        <f t="shared" si="30"/>
        <v>1</v>
      </c>
      <c r="U84" s="73">
        <f t="shared" si="28"/>
        <v>6.4598039454030198E-3</v>
      </c>
      <c r="V84" s="73">
        <f t="shared" si="29"/>
        <v>0.95162624241594629</v>
      </c>
      <c r="W84" s="73">
        <f t="shared" si="13"/>
        <v>0.94516643847054327</v>
      </c>
      <c r="X84" s="73">
        <f t="shared" si="31"/>
        <v>-5.6394241630991354E-2</v>
      </c>
      <c r="Y84" s="73"/>
      <c r="Z84" s="73"/>
      <c r="AA84" s="73"/>
      <c r="AB84" s="73"/>
      <c r="AC84" s="73"/>
      <c r="AD84" s="73"/>
      <c r="AE84" s="85"/>
    </row>
    <row r="85" spans="1:31" ht="15" x14ac:dyDescent="0.25">
      <c r="A85" s="77">
        <v>83</v>
      </c>
      <c r="B85" s="71">
        <v>16183</v>
      </c>
      <c r="C85" s="71">
        <v>26577</v>
      </c>
      <c r="D85" s="71">
        <v>42760</v>
      </c>
      <c r="E85" s="148">
        <v>8.1112050650135367E-2</v>
      </c>
      <c r="F85" s="217">
        <v>5.4255891030086684E-2</v>
      </c>
      <c r="G85" s="75">
        <f t="shared" si="15"/>
        <v>1441.9588159066138</v>
      </c>
      <c r="H85" s="75">
        <f t="shared" si="16"/>
        <v>1312.6363156711407</v>
      </c>
      <c r="I85" s="37">
        <f t="shared" si="17"/>
        <v>2754.5951315777547</v>
      </c>
      <c r="J85" s="73">
        <f t="shared" si="18"/>
        <v>6.4419904854484442E-2</v>
      </c>
      <c r="K85" s="73">
        <f t="shared" si="19"/>
        <v>6.2388790639115954E-2</v>
      </c>
      <c r="L85" s="73">
        <f t="shared" si="27"/>
        <v>5.4178067914238071E-2</v>
      </c>
      <c r="M85" s="73">
        <f t="shared" si="26"/>
        <v>57112.845953976037</v>
      </c>
      <c r="N85" s="73">
        <f t="shared" si="20"/>
        <v>3094.2636468699275</v>
      </c>
      <c r="O85" s="73">
        <f t="shared" si="21"/>
        <v>7356.1906151191952</v>
      </c>
      <c r="P85" s="73">
        <f t="shared" si="22"/>
        <v>56740.156436168276</v>
      </c>
      <c r="Q85" s="73">
        <f t="shared" si="24"/>
        <v>55565.714130541077</v>
      </c>
      <c r="R85" s="73">
        <f>SUM(Q85:$Q$102)</f>
        <v>470801.82319285697</v>
      </c>
      <c r="S85" s="73">
        <f t="shared" si="23"/>
        <v>8.2433612846442479</v>
      </c>
      <c r="T85" s="73">
        <f t="shared" si="30"/>
        <v>1</v>
      </c>
      <c r="U85" s="73">
        <f t="shared" si="28"/>
        <v>8.2107227248778836E-3</v>
      </c>
      <c r="V85" s="73">
        <f t="shared" si="29"/>
        <v>0.94582193208576193</v>
      </c>
      <c r="W85" s="73">
        <f t="shared" si="13"/>
        <v>0.93761120936088405</v>
      </c>
      <c r="X85" s="73">
        <f t="shared" si="31"/>
        <v>-6.4419904854484317E-2</v>
      </c>
      <c r="Y85" s="73"/>
      <c r="Z85" s="73"/>
      <c r="AA85" s="73"/>
      <c r="AB85" s="73"/>
      <c r="AC85" s="73"/>
      <c r="AD85" s="73"/>
      <c r="AE85" s="85"/>
    </row>
    <row r="86" spans="1:31" ht="15" x14ac:dyDescent="0.25">
      <c r="A86" s="77">
        <v>84</v>
      </c>
      <c r="B86" s="71">
        <v>14406</v>
      </c>
      <c r="C86" s="71">
        <v>24370</v>
      </c>
      <c r="D86" s="71">
        <v>38776</v>
      </c>
      <c r="E86" s="148">
        <v>9.1439112597470756E-2</v>
      </c>
      <c r="F86" s="217">
        <v>6.3230108621105785E-2</v>
      </c>
      <c r="G86" s="75">
        <f t="shared" si="15"/>
        <v>1540.917747096348</v>
      </c>
      <c r="H86" s="75">
        <f t="shared" si="16"/>
        <v>1317.2718560791636</v>
      </c>
      <c r="I86" s="37">
        <f t="shared" si="17"/>
        <v>2858.1896031755114</v>
      </c>
      <c r="J86" s="73">
        <f t="shared" si="18"/>
        <v>7.3710274478427665E-2</v>
      </c>
      <c r="K86" s="73">
        <f t="shared" si="19"/>
        <v>7.1059207287321957E-2</v>
      </c>
      <c r="L86" s="73">
        <f t="shared" si="27"/>
        <v>6.0722272208940997E-2</v>
      </c>
      <c r="M86" s="73">
        <f t="shared" si="26"/>
        <v>54018.58230710611</v>
      </c>
      <c r="N86" s="73">
        <f t="shared" si="20"/>
        <v>3280.1310591931833</v>
      </c>
      <c r="O86" s="73">
        <f t="shared" si="21"/>
        <v>6787.9477272031099</v>
      </c>
      <c r="P86" s="73">
        <f t="shared" si="22"/>
        <v>49383.965821049074</v>
      </c>
      <c r="Q86" s="73">
        <f t="shared" si="24"/>
        <v>52378.516777509518</v>
      </c>
      <c r="R86" s="73">
        <f>SUM(Q86:$Q$102)</f>
        <v>415236.1090623159</v>
      </c>
      <c r="S86" s="73">
        <f t="shared" si="23"/>
        <v>7.6869123795515062</v>
      </c>
      <c r="T86" s="73">
        <f t="shared" si="30"/>
        <v>1</v>
      </c>
      <c r="U86" s="73">
        <f t="shared" si="28"/>
        <v>1.033693507838096E-2</v>
      </c>
      <c r="V86" s="73">
        <f t="shared" si="29"/>
        <v>0.939277727791059</v>
      </c>
      <c r="W86" s="73">
        <f t="shared" si="13"/>
        <v>0.92894079271267804</v>
      </c>
      <c r="X86" s="73">
        <f t="shared" si="31"/>
        <v>-7.3710274478427498E-2</v>
      </c>
      <c r="Y86" s="73"/>
      <c r="Z86" s="73"/>
      <c r="AA86" s="73"/>
      <c r="AB86" s="73"/>
      <c r="AC86" s="73"/>
      <c r="AD86" s="73"/>
      <c r="AE86" s="85"/>
    </row>
    <row r="87" spans="1:31" ht="15" x14ac:dyDescent="0.25">
      <c r="A87" s="77">
        <v>85</v>
      </c>
      <c r="B87" s="71">
        <v>12799</v>
      </c>
      <c r="C87" s="71">
        <v>22351</v>
      </c>
      <c r="D87" s="71">
        <v>35150</v>
      </c>
      <c r="E87" s="148">
        <v>0.10284628214164711</v>
      </c>
      <c r="F87" s="217">
        <v>7.3601727426183719E-2</v>
      </c>
      <c r="G87" s="75">
        <f t="shared" si="15"/>
        <v>1645.0722097026323</v>
      </c>
      <c r="H87" s="75">
        <f t="shared" si="16"/>
        <v>1316.3295651309413</v>
      </c>
      <c r="I87" s="37">
        <f t="shared" si="17"/>
        <v>2961.4017748335737</v>
      </c>
      <c r="J87" s="73">
        <f t="shared" si="18"/>
        <v>8.4250406111908219E-2</v>
      </c>
      <c r="K87" s="73">
        <f t="shared" si="19"/>
        <v>8.0798946287636064E-2</v>
      </c>
      <c r="L87" s="73">
        <f t="shared" si="27"/>
        <v>6.8094192667153775E-2</v>
      </c>
      <c r="M87" s="73">
        <f t="shared" si="26"/>
        <v>50738.451247912926</v>
      </c>
      <c r="N87" s="73">
        <f t="shared" si="20"/>
        <v>3454.993874908374</v>
      </c>
      <c r="O87" s="73">
        <f t="shared" si="21"/>
        <v>6220.2615781188497</v>
      </c>
      <c r="P87" s="73">
        <f t="shared" si="22"/>
        <v>42596.018093845967</v>
      </c>
      <c r="Q87" s="73">
        <f t="shared" si="24"/>
        <v>49010.954310458736</v>
      </c>
      <c r="R87" s="73">
        <f>SUM(Q87:$Q$102)</f>
        <v>362857.59228480636</v>
      </c>
      <c r="S87" s="73">
        <f t="shared" si="23"/>
        <v>7.1515307101481964</v>
      </c>
      <c r="T87" s="73">
        <f t="shared" si="30"/>
        <v>1</v>
      </c>
      <c r="U87" s="73">
        <f t="shared" si="28"/>
        <v>1.270475362048229E-2</v>
      </c>
      <c r="V87" s="73">
        <f t="shared" si="29"/>
        <v>0.93190580733284623</v>
      </c>
      <c r="W87" s="73">
        <f t="shared" si="13"/>
        <v>0.91920105371236394</v>
      </c>
      <c r="X87" s="73">
        <f t="shared" si="31"/>
        <v>-8.4250406111907941E-2</v>
      </c>
      <c r="Y87" s="73"/>
      <c r="Z87" s="73"/>
      <c r="AA87" s="73"/>
      <c r="AB87" s="73"/>
      <c r="AC87" s="73"/>
      <c r="AD87" s="73"/>
      <c r="AE87" s="85"/>
    </row>
    <row r="88" spans="1:31" x14ac:dyDescent="0.3">
      <c r="A88" s="77">
        <v>86</v>
      </c>
      <c r="B88" s="71">
        <v>11326</v>
      </c>
      <c r="C88" s="71">
        <v>20732</v>
      </c>
      <c r="D88" s="71">
        <v>32058</v>
      </c>
      <c r="E88" s="148">
        <v>0.11523614205727074</v>
      </c>
      <c r="F88" s="217">
        <v>8.5353956460280406E-2</v>
      </c>
      <c r="G88" s="75">
        <f t="shared" si="15"/>
        <v>1769.5582253345333</v>
      </c>
      <c r="H88" s="75">
        <f t="shared" si="16"/>
        <v>1305.1645449406485</v>
      </c>
      <c r="I88" s="37">
        <f t="shared" si="17"/>
        <v>3074.7227702751816</v>
      </c>
      <c r="J88" s="73">
        <f t="shared" si="18"/>
        <v>9.5911247435123262E-2</v>
      </c>
      <c r="K88" s="73">
        <f t="shared" si="19"/>
        <v>9.1455351841669863E-2</v>
      </c>
      <c r="L88" s="73">
        <f t="shared" si="27"/>
        <v>7.6390224965997788E-2</v>
      </c>
      <c r="M88" s="73">
        <f t="shared" si="26"/>
        <v>47283.457373004552</v>
      </c>
      <c r="N88" s="73">
        <f t="shared" si="20"/>
        <v>3611.9939458939843</v>
      </c>
      <c r="O88" s="73">
        <f t="shared" si="21"/>
        <v>5655.3150124666636</v>
      </c>
      <c r="P88" s="73">
        <f t="shared" si="22"/>
        <v>36375.756515727124</v>
      </c>
      <c r="Q88" s="73">
        <f t="shared" si="24"/>
        <v>45477.460400057564</v>
      </c>
      <c r="R88" s="73">
        <f>SUM(Q88:$Q$102)</f>
        <v>313846.63797434763</v>
      </c>
      <c r="S88" s="73">
        <f t="shared" si="23"/>
        <v>6.6375568837639918</v>
      </c>
      <c r="T88" s="73">
        <f>T87</f>
        <v>1</v>
      </c>
      <c r="U88" s="73"/>
      <c r="V88" s="73">
        <f t="shared" si="29"/>
        <v>0.92360977503400221</v>
      </c>
      <c r="W88" s="73">
        <f t="shared" si="13"/>
        <v>0.90854464815833014</v>
      </c>
      <c r="X88" s="73">
        <f t="shared" si="31"/>
        <v>-9.5911247435123026E-2</v>
      </c>
      <c r="Y88" s="73"/>
      <c r="Z88" s="73"/>
      <c r="AA88" s="73"/>
      <c r="AB88" s="73"/>
      <c r="AC88" s="73"/>
      <c r="AD88" s="73"/>
      <c r="AE88" s="85"/>
    </row>
    <row r="89" spans="1:31" x14ac:dyDescent="0.3">
      <c r="A89" s="77">
        <v>87</v>
      </c>
      <c r="B89" s="71">
        <v>9681</v>
      </c>
      <c r="C89" s="71">
        <v>18561</v>
      </c>
      <c r="D89" s="71">
        <v>28242</v>
      </c>
      <c r="E89" s="148">
        <v>0.12845898199103484</v>
      </c>
      <c r="F89" s="217">
        <v>9.8376068502231129E-2</v>
      </c>
      <c r="G89" s="75">
        <f t="shared" si="15"/>
        <v>1825.9582074699119</v>
      </c>
      <c r="H89" s="75">
        <f t="shared" si="16"/>
        <v>1243.6114046552082</v>
      </c>
      <c r="I89" s="37">
        <f t="shared" si="17"/>
        <v>3069.5696121251203</v>
      </c>
      <c r="J89" s="73">
        <f t="shared" si="18"/>
        <v>0.10868811033655974</v>
      </c>
      <c r="K89" s="73">
        <f t="shared" si="19"/>
        <v>0.10298985793432114</v>
      </c>
      <c r="L89" s="73">
        <f t="shared" si="27"/>
        <v>8.5715630165229872E-2</v>
      </c>
      <c r="M89" s="73">
        <f t="shared" si="26"/>
        <v>43671.463427110568</v>
      </c>
      <c r="N89" s="73">
        <f t="shared" si="20"/>
        <v>3743.3270078925707</v>
      </c>
      <c r="O89" s="73">
        <f t="shared" si="21"/>
        <v>5095.9065623519527</v>
      </c>
      <c r="P89" s="73">
        <f t="shared" si="22"/>
        <v>30720.441503260459</v>
      </c>
      <c r="Q89" s="73">
        <f t="shared" si="24"/>
        <v>41799.799923164283</v>
      </c>
      <c r="R89" s="73">
        <f>SUM(Q89:$Q$102)</f>
        <v>268369.17757429008</v>
      </c>
      <c r="S89" s="73">
        <f t="shared" si="23"/>
        <v>6.1451839831795203</v>
      </c>
      <c r="T89" s="73">
        <f t="shared" ref="T89:T102" si="32">T88</f>
        <v>1</v>
      </c>
      <c r="U89" s="73"/>
      <c r="V89" s="73">
        <f t="shared" si="29"/>
        <v>0.91428436983477013</v>
      </c>
      <c r="W89" s="73">
        <f t="shared" si="13"/>
        <v>0.89701014206567886</v>
      </c>
      <c r="X89" s="73">
        <f t="shared" si="31"/>
        <v>-0.10868811033655955</v>
      </c>
      <c r="Y89" s="73"/>
      <c r="Z89" s="73"/>
      <c r="AA89" s="73"/>
      <c r="AB89" s="73"/>
      <c r="AC89" s="73"/>
      <c r="AD89" s="73"/>
      <c r="AE89" s="85"/>
    </row>
    <row r="90" spans="1:31" x14ac:dyDescent="0.3">
      <c r="A90" s="77">
        <v>88</v>
      </c>
      <c r="B90" s="71">
        <v>7922</v>
      </c>
      <c r="C90" s="71">
        <v>15703</v>
      </c>
      <c r="D90" s="71">
        <v>23625</v>
      </c>
      <c r="E90" s="148">
        <v>0.1423137326417602</v>
      </c>
      <c r="F90" s="217">
        <v>0.11246994642173375</v>
      </c>
      <c r="G90" s="75">
        <f t="shared" si="15"/>
        <v>1766.115568660485</v>
      </c>
      <c r="H90" s="75">
        <f t="shared" si="16"/>
        <v>1127.4093899880243</v>
      </c>
      <c r="I90" s="37">
        <f t="shared" si="17"/>
        <v>2893.5249586485093</v>
      </c>
      <c r="J90" s="73">
        <f t="shared" si="18"/>
        <v>0.12247724692692102</v>
      </c>
      <c r="K90" s="73">
        <f t="shared" si="19"/>
        <v>0.11527396504939869</v>
      </c>
      <c r="L90" s="73">
        <f t="shared" si="27"/>
        <v>9.6184651044200153E-2</v>
      </c>
      <c r="M90" s="73">
        <f t="shared" si="26"/>
        <v>39928.136419217997</v>
      </c>
      <c r="N90" s="73">
        <f t="shared" si="20"/>
        <v>3840.4738683277028</v>
      </c>
      <c r="O90" s="73">
        <f t="shared" si="21"/>
        <v>4545.4709464359266</v>
      </c>
      <c r="P90" s="73">
        <f t="shared" si="22"/>
        <v>25624.534940908507</v>
      </c>
      <c r="Q90" s="73">
        <f t="shared" si="24"/>
        <v>38007.899485054149</v>
      </c>
      <c r="R90" s="73">
        <f>SUM(Q90:$Q$102)</f>
        <v>226569.37765112583</v>
      </c>
      <c r="S90" s="73">
        <f t="shared" si="23"/>
        <v>5.6744290610586745</v>
      </c>
      <c r="T90" s="73">
        <f t="shared" si="32"/>
        <v>1</v>
      </c>
      <c r="U90" s="73"/>
      <c r="V90" s="73">
        <f t="shared" si="29"/>
        <v>0.90381534895579985</v>
      </c>
      <c r="W90" s="73">
        <f t="shared" si="13"/>
        <v>0.88472603495060131</v>
      </c>
      <c r="X90" s="73">
        <f t="shared" si="31"/>
        <v>-0.1224772469269207</v>
      </c>
      <c r="Y90" s="73"/>
      <c r="Z90" s="73"/>
      <c r="AA90" s="73"/>
      <c r="AB90" s="73"/>
      <c r="AC90" s="73"/>
      <c r="AD90" s="73"/>
      <c r="AE90" s="85"/>
    </row>
    <row r="91" spans="1:31" x14ac:dyDescent="0.3">
      <c r="A91" s="77">
        <v>89</v>
      </c>
      <c r="B91" s="71">
        <v>6121</v>
      </c>
      <c r="C91" s="71">
        <v>12661</v>
      </c>
      <c r="D91" s="71">
        <v>18782</v>
      </c>
      <c r="E91" s="148">
        <v>0.15653195705260009</v>
      </c>
      <c r="F91" s="217">
        <v>0.12655244836987523</v>
      </c>
      <c r="G91" s="75">
        <f t="shared" si="15"/>
        <v>1602.2805488109902</v>
      </c>
      <c r="H91" s="75">
        <f t="shared" si="16"/>
        <v>958.1321091189651</v>
      </c>
      <c r="I91" s="37">
        <f t="shared" si="17"/>
        <v>2560.4126579299555</v>
      </c>
      <c r="J91" s="73">
        <f t="shared" si="18"/>
        <v>0.13632268437493109</v>
      </c>
      <c r="K91" s="73">
        <f t="shared" si="19"/>
        <v>0.12743897475298627</v>
      </c>
      <c r="L91" s="73">
        <f t="shared" si="27"/>
        <v>0.10792038186803599</v>
      </c>
      <c r="M91" s="73">
        <f t="shared" si="26"/>
        <v>36087.662550890294</v>
      </c>
      <c r="N91" s="73">
        <f t="shared" si="20"/>
        <v>3894.5943232169011</v>
      </c>
      <c r="O91" s="73">
        <f t="shared" si="21"/>
        <v>4008.0647898745729</v>
      </c>
      <c r="P91" s="73">
        <f t="shared" si="22"/>
        <v>21079.063994472581</v>
      </c>
      <c r="Q91" s="73">
        <f t="shared" si="24"/>
        <v>34140.36538928184</v>
      </c>
      <c r="R91" s="73">
        <f>SUM(Q91:$Q$102)</f>
        <v>188561.4781660717</v>
      </c>
      <c r="S91" s="73">
        <f t="shared" si="23"/>
        <v>5.2250953605034702</v>
      </c>
      <c r="T91" s="73">
        <f t="shared" si="32"/>
        <v>1</v>
      </c>
      <c r="U91" s="73"/>
      <c r="V91" s="73">
        <f t="shared" si="29"/>
        <v>0.89207961813196401</v>
      </c>
      <c r="W91" s="73">
        <f t="shared" si="13"/>
        <v>0.87256102524701373</v>
      </c>
      <c r="X91" s="73">
        <f t="shared" si="31"/>
        <v>-0.13632268437493072</v>
      </c>
      <c r="Y91" s="73"/>
      <c r="Z91" s="73"/>
      <c r="AA91" s="73"/>
      <c r="AB91" s="73"/>
      <c r="AC91" s="73"/>
      <c r="AD91" s="73"/>
      <c r="AE91" s="85"/>
    </row>
    <row r="92" spans="1:31" x14ac:dyDescent="0.3">
      <c r="A92" s="77">
        <v>90</v>
      </c>
      <c r="B92" s="71">
        <v>4965</v>
      </c>
      <c r="C92" s="71">
        <v>10674</v>
      </c>
      <c r="D92" s="71">
        <v>15639</v>
      </c>
      <c r="E92" s="148">
        <v>0.17178910680207463</v>
      </c>
      <c r="F92" s="217">
        <v>0.14187488584403268</v>
      </c>
      <c r="G92" s="75">
        <f t="shared" si="15"/>
        <v>1514.3725314992048</v>
      </c>
      <c r="H92" s="75">
        <f t="shared" si="16"/>
        <v>852.93291527230053</v>
      </c>
      <c r="I92" s="37">
        <f t="shared" si="17"/>
        <v>2367.3054467715056</v>
      </c>
      <c r="J92" s="73">
        <f t="shared" si="18"/>
        <v>0.1513719193536355</v>
      </c>
      <c r="K92" s="73">
        <f t="shared" si="19"/>
        <v>0.1404720358796876</v>
      </c>
      <c r="L92" s="73">
        <f t="shared" si="27"/>
        <v>0.12105430340979151</v>
      </c>
      <c r="M92" s="73">
        <f t="shared" si="26"/>
        <v>32193.068227673393</v>
      </c>
      <c r="N92" s="73">
        <f t="shared" si="20"/>
        <v>3897.1094489248935</v>
      </c>
      <c r="O92" s="73">
        <f t="shared" si="21"/>
        <v>3488.3052753165653</v>
      </c>
      <c r="P92" s="73">
        <f t="shared" si="22"/>
        <v>17070.999204598007</v>
      </c>
      <c r="Q92" s="73">
        <f t="shared" si="24"/>
        <v>30244.513503210947</v>
      </c>
      <c r="R92" s="73">
        <f>SUM(Q92:$Q$102)</f>
        <v>154421.11277678987</v>
      </c>
      <c r="S92" s="73">
        <f t="shared" si="23"/>
        <v>4.796719333637431</v>
      </c>
      <c r="T92" s="73">
        <f t="shared" si="32"/>
        <v>1</v>
      </c>
      <c r="U92" s="73"/>
      <c r="V92" s="73">
        <f t="shared" si="29"/>
        <v>0.87894569659020849</v>
      </c>
      <c r="W92" s="73">
        <f t="shared" si="13"/>
        <v>0.8595279641203124</v>
      </c>
      <c r="X92" s="73">
        <f t="shared" si="31"/>
        <v>-0.15137191935363536</v>
      </c>
      <c r="Y92" s="73"/>
      <c r="Z92" s="73"/>
      <c r="AA92" s="73"/>
      <c r="AB92" s="73"/>
      <c r="AC92" s="73"/>
      <c r="AD92" s="73"/>
      <c r="AE92" s="85"/>
    </row>
    <row r="93" spans="1:31" x14ac:dyDescent="0.3">
      <c r="A93" s="77">
        <v>91</v>
      </c>
      <c r="B93" s="71">
        <v>3803</v>
      </c>
      <c r="C93" s="71">
        <v>8626</v>
      </c>
      <c r="D93" s="71">
        <v>12429</v>
      </c>
      <c r="E93" s="148">
        <v>0.18743737491111923</v>
      </c>
      <c r="F93" s="217">
        <v>0.15743324901806019</v>
      </c>
      <c r="G93" s="75">
        <f t="shared" si="15"/>
        <v>1358.0192060297873</v>
      </c>
      <c r="H93" s="75">
        <f t="shared" si="16"/>
        <v>712.82433678698646</v>
      </c>
      <c r="I93" s="37">
        <f t="shared" si="17"/>
        <v>2070.8435428167736</v>
      </c>
      <c r="J93" s="73">
        <f t="shared" si="18"/>
        <v>0.16661385009387511</v>
      </c>
      <c r="K93" s="73">
        <f t="shared" si="19"/>
        <v>0.15347356566505688</v>
      </c>
      <c r="L93" s="73">
        <f t="shared" si="27"/>
        <v>0.13572537574422505</v>
      </c>
      <c r="M93" s="73">
        <f t="shared" si="26"/>
        <v>28295.9587787485</v>
      </c>
      <c r="N93" s="73">
        <f t="shared" si="20"/>
        <v>3840.4796372887431</v>
      </c>
      <c r="O93" s="73">
        <f t="shared" si="21"/>
        <v>2991.2496684218718</v>
      </c>
      <c r="P93" s="73">
        <f t="shared" si="22"/>
        <v>13582.69392928144</v>
      </c>
      <c r="Q93" s="73">
        <f t="shared" si="24"/>
        <v>26375.718960104128</v>
      </c>
      <c r="R93" s="73">
        <f>SUM(Q93:$Q$102)</f>
        <v>124176.5992735789</v>
      </c>
      <c r="S93" s="73">
        <f t="shared" si="23"/>
        <v>4.3884923725164935</v>
      </c>
      <c r="T93" s="73">
        <f t="shared" si="32"/>
        <v>1</v>
      </c>
      <c r="U93" s="73"/>
      <c r="V93" s="73">
        <f t="shared" si="29"/>
        <v>0.86427462425577495</v>
      </c>
      <c r="W93" s="73">
        <f t="shared" si="13"/>
        <v>0.84652643433494312</v>
      </c>
      <c r="X93" s="73">
        <f t="shared" si="31"/>
        <v>-0.16661385009387483</v>
      </c>
      <c r="Y93" s="73"/>
      <c r="Z93" s="73"/>
      <c r="AA93" s="73"/>
      <c r="AB93" s="73"/>
      <c r="AC93" s="73"/>
      <c r="AD93" s="73"/>
      <c r="AE93" s="85"/>
    </row>
    <row r="94" spans="1:31" x14ac:dyDescent="0.3">
      <c r="A94" s="77">
        <v>92</v>
      </c>
      <c r="B94" s="71">
        <v>2563</v>
      </c>
      <c r="C94" s="71">
        <v>6065</v>
      </c>
      <c r="D94" s="71">
        <v>8628</v>
      </c>
      <c r="E94" s="148">
        <v>0.20315281961877532</v>
      </c>
      <c r="F94" s="217">
        <v>0.17284212983011632</v>
      </c>
      <c r="G94" s="75">
        <f t="shared" si="15"/>
        <v>1048.2875174196554</v>
      </c>
      <c r="H94" s="75">
        <f t="shared" si="16"/>
        <v>520.6806766829211</v>
      </c>
      <c r="I94" s="37">
        <f t="shared" si="17"/>
        <v>1568.9681941025765</v>
      </c>
      <c r="J94" s="73">
        <f t="shared" si="18"/>
        <v>0.18184610501884291</v>
      </c>
      <c r="K94" s="73">
        <f t="shared" si="19"/>
        <v>0.16627036264981476</v>
      </c>
      <c r="L94" s="73">
        <f t="shared" si="27"/>
        <v>0.15207856047458002</v>
      </c>
      <c r="M94" s="73">
        <f t="shared" si="26"/>
        <v>24455.479141459757</v>
      </c>
      <c r="N94" s="73">
        <f t="shared" si="20"/>
        <v>3719.1540635493184</v>
      </c>
      <c r="O94" s="73">
        <f t="shared" si="21"/>
        <v>2522.2060324200238</v>
      </c>
      <c r="P94" s="73">
        <f t="shared" si="22"/>
        <v>10591.444260859567</v>
      </c>
      <c r="Q94" s="73">
        <f t="shared" si="24"/>
        <v>22595.902109685099</v>
      </c>
      <c r="R94" s="73">
        <f>SUM(Q94:$Q$102)</f>
        <v>97800.880313474772</v>
      </c>
      <c r="S94" s="73">
        <f t="shared" si="23"/>
        <v>3.999139814344157</v>
      </c>
      <c r="T94" s="73">
        <f t="shared" si="32"/>
        <v>1</v>
      </c>
      <c r="U94" s="73"/>
      <c r="V94" s="73">
        <f t="shared" si="29"/>
        <v>0.84792143952541998</v>
      </c>
      <c r="W94" s="73">
        <f t="shared" si="13"/>
        <v>0.83372963735018524</v>
      </c>
      <c r="X94" s="73">
        <f t="shared" si="31"/>
        <v>-0.18184610501884269</v>
      </c>
      <c r="Y94" s="73"/>
      <c r="Z94" s="73"/>
      <c r="AA94" s="73"/>
      <c r="AB94" s="73"/>
      <c r="AC94" s="73"/>
      <c r="AD94" s="73"/>
      <c r="AE94" s="85"/>
    </row>
    <row r="95" spans="1:31" x14ac:dyDescent="0.3">
      <c r="A95" s="77">
        <v>93</v>
      </c>
      <c r="B95" s="71">
        <v>1801</v>
      </c>
      <c r="C95" s="71">
        <v>4500</v>
      </c>
      <c r="D95" s="71">
        <v>6301</v>
      </c>
      <c r="E95" s="148">
        <v>0.21854979274833738</v>
      </c>
      <c r="F95" s="217">
        <v>0.18773509725008533</v>
      </c>
      <c r="G95" s="75">
        <f t="shared" si="15"/>
        <v>844.80793762538394</v>
      </c>
      <c r="H95" s="75">
        <f t="shared" si="16"/>
        <v>393.60817673975561</v>
      </c>
      <c r="I95" s="37">
        <f t="shared" si="17"/>
        <v>1238.4161143651395</v>
      </c>
      <c r="J95" s="73">
        <f t="shared" si="18"/>
        <v>0.19654278913904769</v>
      </c>
      <c r="K95" s="73">
        <f t="shared" si="19"/>
        <v>0.17843382356622406</v>
      </c>
      <c r="L95" s="73">
        <f t="shared" si="27"/>
        <v>0.17026262282969062</v>
      </c>
      <c r="M95" s="73">
        <f t="shared" si="26"/>
        <v>20736.325077910438</v>
      </c>
      <c r="N95" s="73">
        <f t="shared" si="20"/>
        <v>3530.6210956141185</v>
      </c>
      <c r="O95" s="73">
        <f t="shared" si="21"/>
        <v>2086.4707997944238</v>
      </c>
      <c r="P95" s="73">
        <f t="shared" si="22"/>
        <v>8069.2382284395453</v>
      </c>
      <c r="Q95" s="73">
        <f t="shared" si="24"/>
        <v>18971.014530103377</v>
      </c>
      <c r="R95" s="73">
        <f>SUM(Q95:$Q$102)</f>
        <v>75204.978203789666</v>
      </c>
      <c r="S95" s="73">
        <f t="shared" si="23"/>
        <v>3.6267264291637895</v>
      </c>
      <c r="T95" s="73">
        <f t="shared" si="32"/>
        <v>1</v>
      </c>
      <c r="U95" s="73"/>
      <c r="V95" s="73">
        <f t="shared" si="29"/>
        <v>0.82973737717030938</v>
      </c>
      <c r="W95" s="73">
        <f t="shared" si="13"/>
        <v>0.82156617643377594</v>
      </c>
      <c r="X95" s="73">
        <f t="shared" si="31"/>
        <v>-0.1965427891390473</v>
      </c>
      <c r="Y95" s="73"/>
      <c r="Z95" s="73"/>
      <c r="AA95" s="73"/>
      <c r="AB95" s="73"/>
      <c r="AC95" s="73"/>
      <c r="AD95" s="73"/>
      <c r="AE95" s="85"/>
    </row>
    <row r="96" spans="1:31" x14ac:dyDescent="0.3">
      <c r="A96" s="77">
        <v>94</v>
      </c>
      <c r="B96" s="71">
        <v>1385</v>
      </c>
      <c r="C96" s="71">
        <v>3575</v>
      </c>
      <c r="D96" s="71">
        <v>4960</v>
      </c>
      <c r="E96" s="148">
        <v>0.23323712149174999</v>
      </c>
      <c r="F96" s="217">
        <v>0.20181547267229732</v>
      </c>
      <c r="G96" s="75">
        <f t="shared" si="15"/>
        <v>721.49031480346298</v>
      </c>
      <c r="H96" s="75">
        <f t="shared" si="16"/>
        <v>323.03341326607375</v>
      </c>
      <c r="I96" s="37">
        <f t="shared" si="17"/>
        <v>1044.5237280695367</v>
      </c>
      <c r="J96" s="73">
        <f t="shared" si="18"/>
        <v>0.21058946130434208</v>
      </c>
      <c r="K96" s="73">
        <f t="shared" si="19"/>
        <v>0.18989342127971021</v>
      </c>
      <c r="L96" s="73">
        <f t="shared" si="27"/>
        <v>0.19042704447503089</v>
      </c>
      <c r="M96" s="73">
        <f t="shared" si="26"/>
        <v>17205.70398229632</v>
      </c>
      <c r="N96" s="73">
        <f t="shared" si="20"/>
        <v>3276.4313574609569</v>
      </c>
      <c r="O96" s="73">
        <f t="shared" si="21"/>
        <v>1688.9978624037694</v>
      </c>
      <c r="P96" s="73">
        <f t="shared" si="22"/>
        <v>5982.7674286451211</v>
      </c>
      <c r="Q96" s="73">
        <f t="shared" si="24"/>
        <v>15567.488303565842</v>
      </c>
      <c r="R96" s="73">
        <f>SUM(Q96:$Q$102)</f>
        <v>56233.963673686289</v>
      </c>
      <c r="S96" s="73">
        <f t="shared" si="23"/>
        <v>3.2683326257122522</v>
      </c>
      <c r="T96" s="73">
        <f t="shared" si="32"/>
        <v>1</v>
      </c>
      <c r="U96" s="73"/>
      <c r="V96" s="73">
        <f t="shared" si="29"/>
        <v>0.80957295552496911</v>
      </c>
      <c r="W96" s="73">
        <f t="shared" si="13"/>
        <v>0.81010657872028979</v>
      </c>
      <c r="X96" s="73">
        <f t="shared" si="31"/>
        <v>-0.21058946130434172</v>
      </c>
      <c r="Y96" s="73"/>
      <c r="Z96" s="73"/>
      <c r="AA96" s="73"/>
      <c r="AB96" s="73"/>
      <c r="AC96" s="73"/>
      <c r="AD96" s="73"/>
      <c r="AE96" s="85"/>
    </row>
    <row r="97" spans="1:31" x14ac:dyDescent="0.3">
      <c r="A97" s="77">
        <v>95</v>
      </c>
      <c r="B97" s="71">
        <v>931</v>
      </c>
      <c r="C97" s="71">
        <v>2421</v>
      </c>
      <c r="D97" s="71">
        <v>3352</v>
      </c>
      <c r="E97" s="148">
        <v>0.24689180687182991</v>
      </c>
      <c r="F97" s="217">
        <v>0.21490011149631039</v>
      </c>
      <c r="G97" s="75">
        <f t="shared" si="15"/>
        <v>520.2731699325675</v>
      </c>
      <c r="H97" s="75">
        <f t="shared" si="16"/>
        <v>229.85627219767363</v>
      </c>
      <c r="I97" s="37">
        <f t="shared" si="17"/>
        <v>750.12944213024116</v>
      </c>
      <c r="J97" s="73">
        <f t="shared" si="18"/>
        <v>0.22378563309374735</v>
      </c>
      <c r="K97" s="73">
        <f t="shared" si="19"/>
        <v>0.20051350055131412</v>
      </c>
      <c r="L97" s="73">
        <f t="shared" si="27"/>
        <v>0.21271786305438445</v>
      </c>
      <c r="M97" s="73">
        <f t="shared" si="26"/>
        <v>13929.272624835363</v>
      </c>
      <c r="N97" s="73">
        <f t="shared" si="20"/>
        <v>2963.0051066569158</v>
      </c>
      <c r="O97" s="73">
        <f t="shared" si="21"/>
        <v>1334.0165769186099</v>
      </c>
      <c r="P97" s="73">
        <f t="shared" si="22"/>
        <v>4293.7695662413516</v>
      </c>
      <c r="Q97" s="73">
        <f t="shared" si="24"/>
        <v>12447.770071506904</v>
      </c>
      <c r="R97" s="73">
        <f>SUM(Q97:$Q$102)</f>
        <v>40666.475370120454</v>
      </c>
      <c r="S97" s="73">
        <f t="shared" si="23"/>
        <v>2.9194974113446293</v>
      </c>
      <c r="T97" s="73">
        <f t="shared" si="32"/>
        <v>1</v>
      </c>
      <c r="U97" s="73"/>
      <c r="V97" s="73">
        <f t="shared" si="29"/>
        <v>0.78728213694561555</v>
      </c>
      <c r="W97" s="73">
        <f t="shared" si="13"/>
        <v>0.79948649944868588</v>
      </c>
      <c r="X97" s="73">
        <f t="shared" si="31"/>
        <v>-0.22378563309374688</v>
      </c>
      <c r="Y97" s="73"/>
      <c r="Z97" s="73"/>
      <c r="AA97" s="73"/>
      <c r="AB97" s="73"/>
      <c r="AC97" s="73"/>
      <c r="AD97" s="73"/>
      <c r="AE97" s="85"/>
    </row>
    <row r="98" spans="1:31" x14ac:dyDescent="0.3">
      <c r="A98" s="77">
        <v>96</v>
      </c>
      <c r="B98" s="71">
        <v>622</v>
      </c>
      <c r="C98" s="71">
        <v>1674</v>
      </c>
      <c r="D98" s="71">
        <v>2296</v>
      </c>
      <c r="E98" s="148">
        <v>0.25932843521952414</v>
      </c>
      <c r="F98" s="217">
        <v>0.22694451542299909</v>
      </c>
      <c r="G98" s="75">
        <f t="shared" si="15"/>
        <v>379.9051188181005</v>
      </c>
      <c r="H98" s="75">
        <f t="shared" si="16"/>
        <v>161.30228670654401</v>
      </c>
      <c r="I98" s="37">
        <f t="shared" si="17"/>
        <v>541.20740552464451</v>
      </c>
      <c r="J98" s="73">
        <f t="shared" si="18"/>
        <v>0.23571751111700545</v>
      </c>
      <c r="K98" s="73">
        <f t="shared" si="19"/>
        <v>0.20999619029160277</v>
      </c>
      <c r="L98" s="73">
        <f t="shared" si="27"/>
        <v>0.23727224904676592</v>
      </c>
      <c r="M98" s="73">
        <f t="shared" si="26"/>
        <v>10966.267518178447</v>
      </c>
      <c r="N98" s="73">
        <f t="shared" si="20"/>
        <v>2601.9909576866958</v>
      </c>
      <c r="O98" s="73">
        <f t="shared" si="21"/>
        <v>1024.6316306315687</v>
      </c>
      <c r="P98" s="73">
        <f t="shared" si="22"/>
        <v>2959.7529893227415</v>
      </c>
      <c r="Q98" s="73">
        <f t="shared" si="24"/>
        <v>9665.2720393350992</v>
      </c>
      <c r="R98" s="73">
        <f>SUM(Q98:$Q$102)</f>
        <v>28218.705298613553</v>
      </c>
      <c r="S98" s="73">
        <f t="shared" si="23"/>
        <v>2.5732278782946216</v>
      </c>
      <c r="T98" s="73">
        <f t="shared" si="32"/>
        <v>1</v>
      </c>
      <c r="U98" s="73"/>
      <c r="V98" s="73">
        <f t="shared" si="29"/>
        <v>0.76272775095323408</v>
      </c>
      <c r="W98" s="73">
        <f t="shared" si="13"/>
        <v>0.79000380970839723</v>
      </c>
      <c r="X98" s="73">
        <f t="shared" si="31"/>
        <v>-0.23571751111700498</v>
      </c>
      <c r="Y98" s="73"/>
      <c r="Z98" s="73"/>
      <c r="AA98" s="73"/>
      <c r="AB98" s="73"/>
      <c r="AC98" s="73"/>
      <c r="AD98" s="73"/>
      <c r="AE98" s="85"/>
    </row>
    <row r="99" spans="1:31" x14ac:dyDescent="0.3">
      <c r="A99" s="77">
        <v>97</v>
      </c>
      <c r="B99" s="71">
        <v>410</v>
      </c>
      <c r="C99" s="71">
        <v>1091</v>
      </c>
      <c r="D99" s="71">
        <v>1501</v>
      </c>
      <c r="E99" s="148">
        <v>0.2705395761968955</v>
      </c>
      <c r="F99" s="217">
        <v>0.23804111763424068</v>
      </c>
      <c r="G99" s="75">
        <f t="shared" si="15"/>
        <v>259.70285933895661</v>
      </c>
      <c r="H99" s="75">
        <f t="shared" si="16"/>
        <v>110.92122624072715</v>
      </c>
      <c r="I99" s="37">
        <f t="shared" si="17"/>
        <v>370.62408557968376</v>
      </c>
      <c r="J99" s="73">
        <f t="shared" si="18"/>
        <v>0.24691811164535893</v>
      </c>
      <c r="K99" s="73">
        <f t="shared" si="19"/>
        <v>0.21879533752336655</v>
      </c>
      <c r="L99" s="73">
        <f t="shared" si="27"/>
        <v>0.26421164096986027</v>
      </c>
      <c r="M99" s="73">
        <f t="shared" si="26"/>
        <v>8364.2765604917513</v>
      </c>
      <c r="N99" s="73">
        <f t="shared" si="20"/>
        <v>2209.9392355732643</v>
      </c>
      <c r="O99" s="73">
        <f t="shared" si="21"/>
        <v>762.453638231377</v>
      </c>
      <c r="P99" s="73">
        <f t="shared" si="22"/>
        <v>1935.1213586911726</v>
      </c>
      <c r="Q99" s="73">
        <f t="shared" si="24"/>
        <v>7259.3069427051196</v>
      </c>
      <c r="R99" s="73">
        <f>SUM(Q99:$Q$102)</f>
        <v>18553.433259278452</v>
      </c>
      <c r="S99" s="73">
        <f t="shared" si="23"/>
        <v>2.2181754901451587</v>
      </c>
      <c r="T99" s="73">
        <f t="shared" si="32"/>
        <v>1</v>
      </c>
      <c r="U99" s="73"/>
      <c r="V99" s="73">
        <f t="shared" si="29"/>
        <v>0.73578835903013973</v>
      </c>
      <c r="W99" s="73">
        <f t="shared" si="13"/>
        <v>0.78120466247663345</v>
      </c>
      <c r="X99" s="73">
        <f t="shared" si="31"/>
        <v>-0.24691811164535837</v>
      </c>
      <c r="Y99" s="73"/>
      <c r="Z99" s="73"/>
      <c r="AA99" s="73"/>
      <c r="AB99" s="73"/>
      <c r="AC99" s="73"/>
      <c r="AD99" s="73"/>
      <c r="AE99" s="85"/>
    </row>
    <row r="100" spans="1:31" x14ac:dyDescent="0.3">
      <c r="A100" s="77">
        <v>98</v>
      </c>
      <c r="B100" s="71">
        <v>256</v>
      </c>
      <c r="C100" s="71">
        <v>661</v>
      </c>
      <c r="D100" s="71">
        <v>917</v>
      </c>
      <c r="E100" s="148">
        <v>0.28068923280286018</v>
      </c>
      <c r="F100" s="217">
        <v>0.24838843247334993</v>
      </c>
      <c r="G100" s="75">
        <f t="shared" si="15"/>
        <v>164.1847538648843</v>
      </c>
      <c r="H100" s="75">
        <f t="shared" si="16"/>
        <v>71.856443597532206</v>
      </c>
      <c r="I100" s="37">
        <f t="shared" si="17"/>
        <v>236.04119746241651</v>
      </c>
      <c r="J100" s="73">
        <f t="shared" si="18"/>
        <v>0.25740588600045422</v>
      </c>
      <c r="K100" s="73">
        <f t="shared" si="19"/>
        <v>0.22694562187066003</v>
      </c>
      <c r="L100" s="73">
        <f t="shared" si="27"/>
        <v>0.29363329492147006</v>
      </c>
      <c r="M100" s="73">
        <f t="shared" si="26"/>
        <v>6154.337324918487</v>
      </c>
      <c r="N100" s="73">
        <f t="shared" si="20"/>
        <v>1807.1183467740011</v>
      </c>
      <c r="O100" s="73">
        <f t="shared" si="21"/>
        <v>547.32147444958514</v>
      </c>
      <c r="P100" s="73">
        <f t="shared" si="22"/>
        <v>1172.6677204597959</v>
      </c>
      <c r="Q100" s="73">
        <f t="shared" si="24"/>
        <v>5250.7781515314864</v>
      </c>
      <c r="R100" s="73">
        <f>SUM(Q100:$Q$102)</f>
        <v>11294.126316573331</v>
      </c>
      <c r="S100" s="73">
        <f t="shared" si="23"/>
        <v>1.8351490534722874</v>
      </c>
      <c r="T100" s="73">
        <f t="shared" si="32"/>
        <v>1</v>
      </c>
      <c r="U100" s="73"/>
      <c r="V100" s="73">
        <f t="shared" si="29"/>
        <v>0.70636670507852994</v>
      </c>
      <c r="W100" s="73">
        <f t="shared" si="13"/>
        <v>0.77305437812933997</v>
      </c>
      <c r="X100" s="73">
        <f t="shared" si="31"/>
        <v>-0.25740588600045361</v>
      </c>
      <c r="Y100" s="73"/>
      <c r="Z100" s="73"/>
      <c r="AA100" s="73"/>
      <c r="AB100" s="73"/>
      <c r="AC100" s="73"/>
      <c r="AD100" s="73"/>
      <c r="AE100" s="85"/>
    </row>
    <row r="101" spans="1:31" x14ac:dyDescent="0.3">
      <c r="A101" s="77">
        <v>99</v>
      </c>
      <c r="B101" s="71">
        <v>144</v>
      </c>
      <c r="C101" s="71">
        <v>365</v>
      </c>
      <c r="D101" s="71">
        <v>509</v>
      </c>
      <c r="E101" s="148">
        <v>0.2900546067817093</v>
      </c>
      <c r="F101" s="217">
        <v>0.25823427914715208</v>
      </c>
      <c r="G101" s="75">
        <f t="shared" si="15"/>
        <v>94.255511888710515</v>
      </c>
      <c r="H101" s="75">
        <f t="shared" si="16"/>
        <v>41.76786337656614</v>
      </c>
      <c r="I101" s="37">
        <f t="shared" si="17"/>
        <v>136.02337526527666</v>
      </c>
      <c r="J101" s="73">
        <f t="shared" si="18"/>
        <v>0.26723649364494434</v>
      </c>
      <c r="K101" s="73">
        <f t="shared" si="19"/>
        <v>0.234507983940062</v>
      </c>
      <c r="L101" s="73">
        <f t="shared" si="27"/>
        <v>0.32560017479970749</v>
      </c>
      <c r="M101" s="73">
        <f t="shared" si="26"/>
        <v>4347.2189781444858</v>
      </c>
      <c r="N101" s="73">
        <f t="shared" si="20"/>
        <v>1415.4552591764505</v>
      </c>
      <c r="O101" s="73">
        <f t="shared" si="21"/>
        <v>377.18016246407444</v>
      </c>
      <c r="P101" s="73">
        <f t="shared" si="22"/>
        <v>625.34624601021073</v>
      </c>
      <c r="Q101" s="73">
        <f t="shared" si="24"/>
        <v>3639.4913485562606</v>
      </c>
      <c r="R101" s="73">
        <f>SUM(Q101:$Q$102)</f>
        <v>6043.3481650418453</v>
      </c>
      <c r="S101" s="73">
        <f t="shared" si="23"/>
        <v>1.3901641935740063</v>
      </c>
      <c r="T101" s="73">
        <f t="shared" si="32"/>
        <v>1</v>
      </c>
      <c r="U101" s="73"/>
      <c r="V101" s="73">
        <f t="shared" si="29"/>
        <v>0.67439982520029251</v>
      </c>
      <c r="W101" s="73">
        <f t="shared" si="13"/>
        <v>0.765492016059938</v>
      </c>
      <c r="X101" s="73">
        <f t="shared" si="31"/>
        <v>-0.26723649364494384</v>
      </c>
      <c r="Y101" s="73"/>
      <c r="Z101" s="73"/>
      <c r="AA101" s="73"/>
      <c r="AB101" s="73"/>
      <c r="AC101" s="73"/>
      <c r="AD101" s="73"/>
      <c r="AE101" s="85"/>
    </row>
    <row r="102" spans="1:31" x14ac:dyDescent="0.3">
      <c r="A102" s="77">
        <v>100</v>
      </c>
      <c r="B102" s="71">
        <v>165</v>
      </c>
      <c r="C102" s="71">
        <v>359</v>
      </c>
      <c r="D102" s="71">
        <v>524</v>
      </c>
      <c r="E102" s="149">
        <v>0.30357855178119925</v>
      </c>
      <c r="F102" s="218">
        <v>0.26779918019864202</v>
      </c>
      <c r="G102" s="75">
        <f t="shared" si="15"/>
        <v>96.139905691312478</v>
      </c>
      <c r="H102" s="75">
        <f t="shared" si="16"/>
        <v>50.090461043897875</v>
      </c>
      <c r="I102" s="37">
        <f t="shared" si="17"/>
        <v>146.23036673521034</v>
      </c>
      <c r="J102" s="73">
        <f t="shared" si="18"/>
        <v>0.27906558537253884</v>
      </c>
      <c r="K102" s="73">
        <f t="shared" si="19"/>
        <v>0.24350971310927483</v>
      </c>
      <c r="L102" s="73">
        <f t="shared" si="27"/>
        <v>0.36012922805953196</v>
      </c>
      <c r="M102" s="73">
        <f t="shared" si="26"/>
        <v>2931.7637189680354</v>
      </c>
      <c r="N102" s="73">
        <f t="shared" si="20"/>
        <v>2931.7637189680354</v>
      </c>
      <c r="O102" s="73">
        <f t="shared" si="21"/>
        <v>248.16608354613629</v>
      </c>
      <c r="P102" s="73">
        <f t="shared" si="22"/>
        <v>248.16608354613629</v>
      </c>
      <c r="Q102">
        <f>M102-0.5*(M102*L102)</f>
        <v>2403.8568164855847</v>
      </c>
      <c r="R102">
        <f>M102-0.5*(M102*L102)</f>
        <v>2403.8568164855847</v>
      </c>
      <c r="S102" s="73">
        <f t="shared" si="23"/>
        <v>0.81993538597023397</v>
      </c>
      <c r="T102" s="73">
        <f t="shared" si="32"/>
        <v>1</v>
      </c>
      <c r="U102" s="73"/>
      <c r="V102" s="73">
        <f t="shared" si="29"/>
        <v>0.63987077194046804</v>
      </c>
      <c r="W102" s="73">
        <f t="shared" si="13"/>
        <v>0.75649028689072517</v>
      </c>
      <c r="X102" s="73">
        <f t="shared" si="31"/>
        <v>-0.27906558537253845</v>
      </c>
      <c r="Y102" s="73"/>
      <c r="Z102" s="73"/>
      <c r="AA102" s="73"/>
      <c r="AB102" s="73"/>
      <c r="AC102" s="73"/>
      <c r="AD102" s="73"/>
      <c r="AE102" s="85"/>
    </row>
    <row r="103" spans="1:31" x14ac:dyDescent="0.3">
      <c r="A103" s="77" t="s">
        <v>9</v>
      </c>
      <c r="B103" s="71">
        <v>2740538</v>
      </c>
      <c r="C103" s="71">
        <v>2799608</v>
      </c>
      <c r="D103" s="71">
        <v>5540146</v>
      </c>
      <c r="T103" s="73"/>
      <c r="U103" s="73"/>
      <c r="V103" s="73">
        <f t="shared" si="29"/>
        <v>0.60282172785906118</v>
      </c>
      <c r="W103" s="73"/>
      <c r="X103" s="73"/>
      <c r="Y103" s="73"/>
      <c r="Z103" s="73"/>
      <c r="AA103" s="73"/>
      <c r="AB103" s="73"/>
      <c r="AC103" s="73"/>
      <c r="AD103" s="73"/>
      <c r="AE103" s="85"/>
    </row>
  </sheetData>
  <pageMargins left="0.7" right="0.7" top="0.75" bottom="0.75" header="0.3" footer="0.3"/>
  <legacy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03"/>
  <sheetViews>
    <sheetView topLeftCell="A81" workbookViewId="0">
      <selection activeCell="R102" sqref="R102"/>
    </sheetView>
  </sheetViews>
  <sheetFormatPr defaultRowHeight="14.4" x14ac:dyDescent="0.3"/>
  <cols>
    <col min="1" max="1" width="9.109375" style="73"/>
    <col min="5" max="6" width="10.5546875" customWidth="1"/>
    <col min="7" max="7" width="10.44140625" customWidth="1"/>
    <col min="9" max="9" width="9.109375" style="74"/>
  </cols>
  <sheetData>
    <row r="1" spans="1:23" ht="72" x14ac:dyDescent="0.3">
      <c r="A1" s="79" t="s">
        <v>0</v>
      </c>
      <c r="B1" s="79" t="s">
        <v>1</v>
      </c>
      <c r="C1" s="79" t="s">
        <v>2</v>
      </c>
      <c r="D1" s="80" t="s">
        <v>3</v>
      </c>
      <c r="E1" s="81" t="s">
        <v>5</v>
      </c>
      <c r="F1" s="81" t="s">
        <v>4</v>
      </c>
      <c r="G1" s="7" t="s">
        <v>6</v>
      </c>
      <c r="H1" s="7" t="s">
        <v>7</v>
      </c>
      <c r="I1" s="86" t="s">
        <v>8</v>
      </c>
      <c r="J1" s="82" t="s">
        <v>10</v>
      </c>
      <c r="K1" s="7" t="s">
        <v>13</v>
      </c>
      <c r="L1" s="83" t="s">
        <v>14</v>
      </c>
      <c r="M1" s="79" t="s">
        <v>15</v>
      </c>
      <c r="N1" s="79" t="s">
        <v>16</v>
      </c>
      <c r="O1" s="79" t="s">
        <v>17</v>
      </c>
      <c r="P1" s="79" t="s">
        <v>18</v>
      </c>
      <c r="Q1" s="79" t="s">
        <v>19</v>
      </c>
      <c r="R1" s="79" t="s">
        <v>20</v>
      </c>
      <c r="S1" s="79" t="s">
        <v>21</v>
      </c>
    </row>
    <row r="2" spans="1:23" ht="28.8" x14ac:dyDescent="0.3">
      <c r="A2" s="77">
        <v>0</v>
      </c>
      <c r="B2" s="72">
        <v>23756</v>
      </c>
      <c r="C2" s="72">
        <v>22664</v>
      </c>
      <c r="D2" s="72">
        <v>46420</v>
      </c>
      <c r="E2" s="150">
        <v>3.4987685752639955E-3</v>
      </c>
      <c r="F2" s="219">
        <v>2.5409757573335249E-3</v>
      </c>
      <c r="G2" s="75">
        <f>C2*F2</f>
        <v>57.588674564207011</v>
      </c>
      <c r="H2" s="75">
        <f>B2*E2</f>
        <v>83.116746273971472</v>
      </c>
      <c r="I2" s="37">
        <f>G2+H2</f>
        <v>140.7054208381785</v>
      </c>
      <c r="J2">
        <f>I2/D2</f>
        <v>3.0311378896634746E-3</v>
      </c>
      <c r="K2">
        <f>1-($W$2^((-1)*J2))</f>
        <v>3.0265486292750943E-3</v>
      </c>
      <c r="M2">
        <v>100000</v>
      </c>
      <c r="N2">
        <f>M2-M3</f>
        <v>302.65486292750575</v>
      </c>
      <c r="O2">
        <f>M2*$W$3^A2</f>
        <v>100000</v>
      </c>
      <c r="P2">
        <f>SUM(O2:O102)</f>
        <v>3518551.6587167508</v>
      </c>
      <c r="Q2">
        <f>M2-(I2/D2)*M2*K2</f>
        <v>99999.082611377497</v>
      </c>
      <c r="R2">
        <f>SUM(Q2:$Q$102)</f>
        <v>8194999.5367797688</v>
      </c>
      <c r="S2">
        <f>R2/M2</f>
        <v>81.949995367797683</v>
      </c>
      <c r="V2" s="76" t="s">
        <v>11</v>
      </c>
      <c r="W2" s="73">
        <v>2.7182818284590402</v>
      </c>
    </row>
    <row r="3" spans="1:23" x14ac:dyDescent="0.3">
      <c r="A3" s="77">
        <v>1</v>
      </c>
      <c r="B3" s="72">
        <v>23666</v>
      </c>
      <c r="C3" s="72">
        <v>22660</v>
      </c>
      <c r="D3" s="72">
        <v>46326</v>
      </c>
      <c r="E3" s="151">
        <v>5.0549065711576625E-4</v>
      </c>
      <c r="F3" s="220">
        <v>3.956945560259541E-4</v>
      </c>
      <c r="G3" s="75">
        <f t="shared" ref="G3:G66" si="0">C3*F3</f>
        <v>8.9664386395481195</v>
      </c>
      <c r="H3" s="75">
        <f t="shared" ref="H3:H66" si="1">B3*E3</f>
        <v>11.962941891301725</v>
      </c>
      <c r="I3" s="37">
        <f t="shared" ref="I3:I66" si="2">G3+H3</f>
        <v>20.929380530849844</v>
      </c>
      <c r="J3" s="73">
        <f t="shared" ref="J3:J66" si="3">I3/D3</f>
        <v>4.5178475436795417E-4</v>
      </c>
      <c r="K3" s="73">
        <f t="shared" ref="K3:K66" si="4">1-($W$2^((-1)*J3))</f>
        <v>4.5168271500295454E-4</v>
      </c>
      <c r="M3">
        <f>M2*(1-K2)</f>
        <v>99697.345137072494</v>
      </c>
      <c r="N3" s="73">
        <f t="shared" ref="N3:N66" si="5">M3-M4</f>
        <v>45.031567530095344</v>
      </c>
      <c r="O3" s="73">
        <f t="shared" ref="O3:O66" si="6">M3*$W$3^A3</f>
        <v>97265.702572753667</v>
      </c>
      <c r="P3" s="73">
        <f t="shared" ref="P3:P66" si="7">SUM(O3:O103)</f>
        <v>3418551.6587167508</v>
      </c>
      <c r="Q3">
        <f>AVERAGEA(M3:M4)</f>
        <v>99674.829353307447</v>
      </c>
      <c r="R3" s="73">
        <f>SUM(Q3:$Q$102)</f>
        <v>8095000.4541683923</v>
      </c>
      <c r="S3" s="73">
        <f t="shared" ref="S3:S66" si="8">R3/M3</f>
        <v>81.195747419740101</v>
      </c>
      <c r="V3" s="78" t="s">
        <v>12</v>
      </c>
      <c r="W3" s="73">
        <f>1/1.025</f>
        <v>0.97560975609756106</v>
      </c>
    </row>
    <row r="4" spans="1:23" ht="15" x14ac:dyDescent="0.25">
      <c r="A4" s="77">
        <v>2</v>
      </c>
      <c r="B4" s="72">
        <v>23535</v>
      </c>
      <c r="C4" s="72">
        <v>22556</v>
      </c>
      <c r="D4" s="72">
        <v>46091</v>
      </c>
      <c r="E4" s="151">
        <v>1.65669359142305E-4</v>
      </c>
      <c r="F4" s="220">
        <v>1.4040926938256316E-4</v>
      </c>
      <c r="G4" s="75">
        <f t="shared" si="0"/>
        <v>3.1670714801930946</v>
      </c>
      <c r="H4" s="75">
        <f t="shared" si="1"/>
        <v>3.8990283674141479</v>
      </c>
      <c r="I4" s="37">
        <f t="shared" si="2"/>
        <v>7.0660998476072425</v>
      </c>
      <c r="J4" s="73">
        <f t="shared" si="3"/>
        <v>1.5330758385817715E-4</v>
      </c>
      <c r="K4" s="73">
        <f t="shared" si="4"/>
        <v>1.5329583285106363E-4</v>
      </c>
      <c r="M4" s="73">
        <f t="shared" ref="M4:M8" si="9">M3*(1-K3)</f>
        <v>99652.313569542399</v>
      </c>
      <c r="N4" s="73">
        <f t="shared" si="5"/>
        <v>15.276284404171747</v>
      </c>
      <c r="O4" s="73">
        <f t="shared" si="6"/>
        <v>94850.50666940384</v>
      </c>
      <c r="P4" s="73">
        <f t="shared" si="7"/>
        <v>3321285.9561439971</v>
      </c>
      <c r="Q4" s="73">
        <f t="shared" ref="Q4:Q67" si="10">AVERAGEA(M4:M5)</f>
        <v>99644.67542734032</v>
      </c>
      <c r="R4" s="73">
        <f>SUM(Q4:$Q$102)</f>
        <v>7995325.624815084</v>
      </c>
      <c r="S4" s="73">
        <f t="shared" si="8"/>
        <v>80.232212764789892</v>
      </c>
    </row>
    <row r="5" spans="1:23" ht="15" x14ac:dyDescent="0.25">
      <c r="A5" s="77">
        <v>3</v>
      </c>
      <c r="B5" s="72">
        <v>23420</v>
      </c>
      <c r="C5" s="72">
        <v>22456</v>
      </c>
      <c r="D5" s="72">
        <v>45876</v>
      </c>
      <c r="E5" s="151">
        <v>1.1903472209125526E-4</v>
      </c>
      <c r="F5" s="220">
        <v>1.2724005781358303E-4</v>
      </c>
      <c r="G5" s="75">
        <f t="shared" si="0"/>
        <v>2.8573027382618204</v>
      </c>
      <c r="H5" s="75">
        <f t="shared" si="1"/>
        <v>2.7877931913771983</v>
      </c>
      <c r="I5" s="37">
        <f t="shared" si="2"/>
        <v>5.6450959296390186</v>
      </c>
      <c r="J5" s="73">
        <f t="shared" si="3"/>
        <v>1.2305117991191514E-4</v>
      </c>
      <c r="K5" s="73">
        <f t="shared" si="4"/>
        <v>1.230436094259435E-4</v>
      </c>
      <c r="M5" s="73">
        <f t="shared" si="9"/>
        <v>99637.037285138227</v>
      </c>
      <c r="N5" s="73">
        <f t="shared" si="5"/>
        <v>12.259700700073154</v>
      </c>
      <c r="O5" s="73">
        <f t="shared" si="6"/>
        <v>92522.894128768414</v>
      </c>
      <c r="P5" s="73">
        <f t="shared" si="7"/>
        <v>3226435.4494745932</v>
      </c>
      <c r="Q5" s="73">
        <f t="shared" si="10"/>
        <v>99630.907434788183</v>
      </c>
      <c r="R5" s="73">
        <f>SUM(Q5:$Q$102)</f>
        <v>7895680.9493877441</v>
      </c>
      <c r="S5" s="73">
        <f t="shared" si="8"/>
        <v>79.244437254714086</v>
      </c>
    </row>
    <row r="6" spans="1:23" ht="15" x14ac:dyDescent="0.25">
      <c r="A6" s="77">
        <v>4</v>
      </c>
      <c r="B6" s="72">
        <v>23332</v>
      </c>
      <c r="C6" s="72">
        <v>22393</v>
      </c>
      <c r="D6" s="72">
        <v>45725</v>
      </c>
      <c r="E6" s="151">
        <v>8.0560140821102949E-5</v>
      </c>
      <c r="F6" s="220">
        <v>9.768891739248639E-5</v>
      </c>
      <c r="G6" s="75">
        <f t="shared" si="0"/>
        <v>2.1875479271699478</v>
      </c>
      <c r="H6" s="75">
        <f t="shared" si="1"/>
        <v>1.879629205637974</v>
      </c>
      <c r="I6" s="37">
        <f t="shared" si="2"/>
        <v>4.067177132807922</v>
      </c>
      <c r="J6" s="73">
        <f t="shared" si="3"/>
        <v>8.8948652439757727E-5</v>
      </c>
      <c r="K6" s="73">
        <f t="shared" si="4"/>
        <v>8.8944696625681274E-5</v>
      </c>
      <c r="M6" s="73">
        <f t="shared" si="9"/>
        <v>99624.777584438154</v>
      </c>
      <c r="N6" s="73">
        <f t="shared" si="5"/>
        <v>8.861095618645777</v>
      </c>
      <c r="O6" s="73">
        <f t="shared" si="6"/>
        <v>90255.131490653934</v>
      </c>
      <c r="P6" s="73">
        <f t="shared" si="7"/>
        <v>3133912.5553458249</v>
      </c>
      <c r="Q6" s="73">
        <f t="shared" si="10"/>
        <v>99620.347036628838</v>
      </c>
      <c r="R6" s="73">
        <f>SUM(Q6:$Q$102)</f>
        <v>7796050.0419529565</v>
      </c>
      <c r="S6" s="73">
        <f t="shared" si="8"/>
        <v>78.254127446812333</v>
      </c>
    </row>
    <row r="7" spans="1:23" ht="15" x14ac:dyDescent="0.25">
      <c r="A7" s="77">
        <v>5</v>
      </c>
      <c r="B7" s="72">
        <v>23292</v>
      </c>
      <c r="C7" s="72">
        <v>22374</v>
      </c>
      <c r="D7" s="72">
        <v>45666</v>
      </c>
      <c r="E7" s="151">
        <v>6.6781578517488888E-5</v>
      </c>
      <c r="F7" s="220">
        <v>6.9501945953538263E-5</v>
      </c>
      <c r="G7" s="75">
        <f t="shared" si="0"/>
        <v>1.5550365387644651</v>
      </c>
      <c r="H7" s="75">
        <f t="shared" si="1"/>
        <v>1.5554765268293511</v>
      </c>
      <c r="I7" s="37">
        <f t="shared" si="2"/>
        <v>3.1105130655938162</v>
      </c>
      <c r="J7" s="73">
        <f t="shared" si="3"/>
        <v>6.8114419165107875E-5</v>
      </c>
      <c r="K7" s="73">
        <f t="shared" si="4"/>
        <v>6.8112099430805984E-5</v>
      </c>
      <c r="M7" s="73">
        <f t="shared" si="9"/>
        <v>99615.916488819508</v>
      </c>
      <c r="N7" s="73">
        <f t="shared" si="5"/>
        <v>6.7850492087745806</v>
      </c>
      <c r="O7" s="73">
        <f t="shared" si="6"/>
        <v>88045.954902794721</v>
      </c>
      <c r="P7" s="73">
        <f t="shared" si="7"/>
        <v>3043657.4238551711</v>
      </c>
      <c r="Q7" s="73">
        <f t="shared" si="10"/>
        <v>99612.523964215128</v>
      </c>
      <c r="R7" s="73">
        <f>SUM(Q7:$Q$102)</f>
        <v>7696429.6949163266</v>
      </c>
      <c r="S7" s="73">
        <f t="shared" si="8"/>
        <v>77.261043879269465</v>
      </c>
    </row>
    <row r="8" spans="1:23" ht="15" x14ac:dyDescent="0.25">
      <c r="A8" s="77">
        <v>6</v>
      </c>
      <c r="B8" s="72">
        <v>23310</v>
      </c>
      <c r="C8" s="72">
        <v>22394</v>
      </c>
      <c r="D8" s="72">
        <v>45704</v>
      </c>
      <c r="E8" s="151">
        <v>5.8540321059510194E-5</v>
      </c>
      <c r="F8" s="220">
        <v>5.253456765783956E-5</v>
      </c>
      <c r="G8" s="75">
        <f t="shared" si="0"/>
        <v>1.1764591081296591</v>
      </c>
      <c r="H8" s="75">
        <f t="shared" si="1"/>
        <v>1.3645748838971825</v>
      </c>
      <c r="I8" s="37">
        <f t="shared" si="2"/>
        <v>2.5410339920268417</v>
      </c>
      <c r="J8" s="73">
        <f t="shared" si="3"/>
        <v>5.5597628041896588E-5</v>
      </c>
      <c r="K8" s="73">
        <f t="shared" si="4"/>
        <v>5.5596082522368917E-5</v>
      </c>
      <c r="L8">
        <f>((105*K8+90*(K7+K9)+45*(K6+K10)-30*(K5+K11))/315)</f>
        <v>5.465294108797898E-5</v>
      </c>
      <c r="M8" s="73">
        <f t="shared" si="9"/>
        <v>99609.131439610734</v>
      </c>
      <c r="N8" s="73">
        <f t="shared" si="5"/>
        <v>5.4439319923985749</v>
      </c>
      <c r="O8" s="73">
        <f t="shared" si="6"/>
        <v>85892.641861424316</v>
      </c>
      <c r="P8" s="73">
        <f t="shared" si="7"/>
        <v>2955611.4689523769</v>
      </c>
      <c r="Q8" s="73">
        <f t="shared" si="10"/>
        <v>99606.409473614534</v>
      </c>
      <c r="R8" s="73">
        <f>SUM(Q8:$Q$102)</f>
        <v>7596817.1709521115</v>
      </c>
      <c r="S8" s="73">
        <f t="shared" si="8"/>
        <v>76.266272591261128</v>
      </c>
    </row>
    <row r="9" spans="1:23" ht="15" x14ac:dyDescent="0.25">
      <c r="A9" s="77">
        <v>7</v>
      </c>
      <c r="B9" s="72">
        <v>23376</v>
      </c>
      <c r="C9" s="72">
        <v>22462</v>
      </c>
      <c r="D9" s="72">
        <v>45838</v>
      </c>
      <c r="E9" s="151">
        <v>5.2450740356832922E-5</v>
      </c>
      <c r="F9" s="220">
        <v>4.5367823506986115E-5</v>
      </c>
      <c r="G9" s="75">
        <f t="shared" si="0"/>
        <v>1.0190520516139221</v>
      </c>
      <c r="H9" s="75">
        <f t="shared" si="1"/>
        <v>1.2260885065813263</v>
      </c>
      <c r="I9" s="37">
        <f t="shared" si="2"/>
        <v>2.2451405581952484</v>
      </c>
      <c r="J9" s="73">
        <f t="shared" si="3"/>
        <v>4.8979897861932203E-5</v>
      </c>
      <c r="K9" s="73">
        <f t="shared" si="4"/>
        <v>4.8978698366286544E-5</v>
      </c>
      <c r="L9" s="73">
        <f t="shared" ref="L9:L72" si="11">((105*K9+90*(K8+K10)+45*(K7+K11)-30*(K6+K12))/315)</f>
        <v>4.9532676549723931E-5</v>
      </c>
      <c r="M9" s="73">
        <f>M8*(1-L8)</f>
        <v>99603.687507618335</v>
      </c>
      <c r="N9" s="73">
        <f t="shared" si="5"/>
        <v>4.9336372364778072</v>
      </c>
      <c r="O9" s="73">
        <f t="shared" si="6"/>
        <v>83793.119586271976</v>
      </c>
      <c r="P9" s="73">
        <f t="shared" si="7"/>
        <v>2869718.8270909521</v>
      </c>
      <c r="Q9" s="73">
        <f t="shared" si="10"/>
        <v>99601.220689000096</v>
      </c>
      <c r="R9" s="73">
        <f>SUM(Q9:$Q$102)</f>
        <v>7497210.7614784967</v>
      </c>
      <c r="S9" s="73">
        <f t="shared" si="8"/>
        <v>75.270413667215493</v>
      </c>
    </row>
    <row r="10" spans="1:23" ht="15" x14ac:dyDescent="0.25">
      <c r="A10" s="77">
        <v>8</v>
      </c>
      <c r="B10" s="72">
        <v>23512</v>
      </c>
      <c r="C10" s="72">
        <v>22596</v>
      </c>
      <c r="D10" s="72">
        <v>46108</v>
      </c>
      <c r="E10" s="151">
        <v>5.3258885563908835E-5</v>
      </c>
      <c r="F10" s="220">
        <v>4.6837687153833575E-5</v>
      </c>
      <c r="G10" s="75">
        <f t="shared" si="0"/>
        <v>1.0583443789280236</v>
      </c>
      <c r="H10" s="75">
        <f t="shared" si="1"/>
        <v>1.2522229173786246</v>
      </c>
      <c r="I10" s="37">
        <f t="shared" si="2"/>
        <v>2.3105672963066484</v>
      </c>
      <c r="J10" s="73">
        <f t="shared" si="3"/>
        <v>5.0112069408923579E-5</v>
      </c>
      <c r="K10" s="73">
        <f t="shared" si="4"/>
        <v>5.011081382022553E-5</v>
      </c>
      <c r="L10" s="73">
        <f t="shared" si="11"/>
        <v>5.0731022003612846E-5</v>
      </c>
      <c r="M10" s="73">
        <f t="shared" ref="M10:M73" si="12">M9*(1-L9)</f>
        <v>99598.753870381857</v>
      </c>
      <c r="N10" s="73">
        <f t="shared" si="5"/>
        <v>5.0527465741324704</v>
      </c>
      <c r="O10" s="73">
        <f t="shared" si="6"/>
        <v>81745.335696373077</v>
      </c>
      <c r="P10" s="73">
        <f t="shared" si="7"/>
        <v>2785925.7075046794</v>
      </c>
      <c r="Q10" s="73">
        <f t="shared" si="10"/>
        <v>99596.227497094791</v>
      </c>
      <c r="R10" s="73">
        <f>SUM(Q10:$Q$102)</f>
        <v>7397609.5407894962</v>
      </c>
      <c r="S10" s="73">
        <f t="shared" si="8"/>
        <v>74.274117429388411</v>
      </c>
    </row>
    <row r="11" spans="1:23" ht="15" x14ac:dyDescent="0.25">
      <c r="A11" s="77">
        <v>9</v>
      </c>
      <c r="B11" s="72">
        <v>23710</v>
      </c>
      <c r="C11" s="72">
        <v>22790</v>
      </c>
      <c r="D11" s="72">
        <v>46500</v>
      </c>
      <c r="E11" s="151">
        <v>5.8853504928356708E-5</v>
      </c>
      <c r="F11" s="220">
        <v>5.6181862100748465E-5</v>
      </c>
      <c r="G11" s="75">
        <f t="shared" si="0"/>
        <v>1.2803846372760574</v>
      </c>
      <c r="H11" s="75">
        <f t="shared" si="1"/>
        <v>1.3954166018513376</v>
      </c>
      <c r="I11" s="37">
        <f t="shared" si="2"/>
        <v>2.6758012391273951</v>
      </c>
      <c r="J11" s="73">
        <f t="shared" si="3"/>
        <v>5.7544112669406347E-5</v>
      </c>
      <c r="K11" s="73">
        <f t="shared" si="4"/>
        <v>5.7542457038706196E-5</v>
      </c>
      <c r="L11" s="73">
        <f t="shared" si="11"/>
        <v>5.7286007290406682E-5</v>
      </c>
      <c r="M11" s="73">
        <f t="shared" si="12"/>
        <v>99593.701123807725</v>
      </c>
      <c r="N11" s="73">
        <f t="shared" si="5"/>
        <v>5.7053254886559444</v>
      </c>
      <c r="O11" s="73">
        <f t="shared" si="6"/>
        <v>79747.501143365051</v>
      </c>
      <c r="P11" s="73">
        <f t="shared" si="7"/>
        <v>2704180.3718083063</v>
      </c>
      <c r="Q11" s="73">
        <f t="shared" si="10"/>
        <v>99590.848461063404</v>
      </c>
      <c r="R11" s="73">
        <f>SUM(Q11:$Q$102)</f>
        <v>7298013.3132924009</v>
      </c>
      <c r="S11" s="73">
        <f t="shared" si="8"/>
        <v>73.277860255640419</v>
      </c>
    </row>
    <row r="12" spans="1:23" ht="15" x14ac:dyDescent="0.25">
      <c r="A12" s="77">
        <v>10</v>
      </c>
      <c r="B12" s="72">
        <v>23995</v>
      </c>
      <c r="C12" s="72">
        <v>23052</v>
      </c>
      <c r="D12" s="72">
        <v>47047</v>
      </c>
      <c r="E12" s="151">
        <v>6.4442305614166736E-5</v>
      </c>
      <c r="F12" s="220">
        <v>7.1687881258629201E-5</v>
      </c>
      <c r="G12" s="75">
        <f t="shared" si="0"/>
        <v>1.6525490387739203</v>
      </c>
      <c r="H12" s="75">
        <f t="shared" si="1"/>
        <v>1.5462931232119308</v>
      </c>
      <c r="I12" s="37">
        <f t="shared" si="2"/>
        <v>3.1988421619858514</v>
      </c>
      <c r="J12" s="73">
        <f t="shared" si="3"/>
        <v>6.7992479052561301E-5</v>
      </c>
      <c r="K12" s="73">
        <f t="shared" si="4"/>
        <v>6.7990167616271968E-5</v>
      </c>
      <c r="L12" s="73">
        <f t="shared" si="11"/>
        <v>6.7617165701810712E-5</v>
      </c>
      <c r="M12" s="73">
        <f t="shared" si="12"/>
        <v>99587.995798319069</v>
      </c>
      <c r="N12" s="73">
        <f t="shared" si="5"/>
        <v>6.7338580138020916</v>
      </c>
      <c r="O12" s="73">
        <f t="shared" si="6"/>
        <v>77797.983148715284</v>
      </c>
      <c r="P12" s="73">
        <f t="shared" si="7"/>
        <v>2624432.8706649411</v>
      </c>
      <c r="Q12" s="73">
        <f t="shared" si="10"/>
        <v>99584.628869312175</v>
      </c>
      <c r="R12" s="73">
        <f>SUM(Q12:$Q$102)</f>
        <v>7198422.4648313392</v>
      </c>
      <c r="S12" s="73">
        <f t="shared" si="8"/>
        <v>72.282029647521441</v>
      </c>
    </row>
    <row r="13" spans="1:23" ht="15" x14ac:dyDescent="0.25">
      <c r="A13" s="77">
        <v>11</v>
      </c>
      <c r="B13" s="72">
        <v>24352</v>
      </c>
      <c r="C13" s="72">
        <v>23386</v>
      </c>
      <c r="D13" s="72">
        <v>47738</v>
      </c>
      <c r="E13" s="151">
        <v>7.0583331627310002E-5</v>
      </c>
      <c r="F13" s="220">
        <v>8.887893420988767E-5</v>
      </c>
      <c r="G13" s="75">
        <f t="shared" si="0"/>
        <v>2.078522755432433</v>
      </c>
      <c r="H13" s="75">
        <f t="shared" si="1"/>
        <v>1.7188452917882531</v>
      </c>
      <c r="I13" s="37">
        <f t="shared" si="2"/>
        <v>3.7973680472206861</v>
      </c>
      <c r="J13" s="73">
        <f t="shared" si="3"/>
        <v>7.9546023026115168E-5</v>
      </c>
      <c r="K13" s="73">
        <f t="shared" si="4"/>
        <v>7.9542859324988058E-5</v>
      </c>
      <c r="L13" s="73">
        <f t="shared" si="11"/>
        <v>7.946948155586793E-5</v>
      </c>
      <c r="M13" s="73">
        <f t="shared" si="12"/>
        <v>99581.261940305267</v>
      </c>
      <c r="N13" s="73">
        <f t="shared" si="5"/>
        <v>7.9136712590843672</v>
      </c>
      <c r="O13" s="73">
        <f t="shared" si="6"/>
        <v>75895.339189851191</v>
      </c>
      <c r="P13" s="73">
        <f t="shared" si="7"/>
        <v>2546634.8875162266</v>
      </c>
      <c r="Q13" s="73">
        <f t="shared" si="10"/>
        <v>99577.305104675732</v>
      </c>
      <c r="R13" s="73">
        <f>SUM(Q13:$Q$102)</f>
        <v>7098837.8359620273</v>
      </c>
      <c r="S13" s="73">
        <f t="shared" si="8"/>
        <v>71.286883673129978</v>
      </c>
    </row>
    <row r="14" spans="1:23" ht="15" x14ac:dyDescent="0.25">
      <c r="A14" s="77">
        <v>12</v>
      </c>
      <c r="B14" s="72">
        <v>24759</v>
      </c>
      <c r="C14" s="72">
        <v>23778</v>
      </c>
      <c r="D14" s="72">
        <v>48537</v>
      </c>
      <c r="E14" s="151">
        <v>8.1893389509124265E-5</v>
      </c>
      <c r="F14" s="220">
        <v>1.0127615757808954E-4</v>
      </c>
      <c r="G14" s="75">
        <f t="shared" si="0"/>
        <v>2.408144474891813</v>
      </c>
      <c r="H14" s="75">
        <f t="shared" si="1"/>
        <v>2.0275984308564077</v>
      </c>
      <c r="I14" s="37">
        <f t="shared" si="2"/>
        <v>4.4357429057482207</v>
      </c>
      <c r="J14" s="73">
        <f t="shared" si="3"/>
        <v>9.1388897248454178E-5</v>
      </c>
      <c r="K14" s="73">
        <f t="shared" si="4"/>
        <v>9.1384721410237013E-5</v>
      </c>
      <c r="L14" s="73">
        <f t="shared" si="11"/>
        <v>9.1203864822018253E-5</v>
      </c>
      <c r="M14" s="73">
        <f t="shared" si="12"/>
        <v>99573.348269046182</v>
      </c>
      <c r="N14" s="73">
        <f t="shared" si="5"/>
        <v>9.0814741953945486</v>
      </c>
      <c r="O14" s="73">
        <f t="shared" si="6"/>
        <v>74038.349099115381</v>
      </c>
      <c r="P14" s="73">
        <f t="shared" si="7"/>
        <v>2470739.548326375</v>
      </c>
      <c r="Q14" s="73">
        <f t="shared" si="10"/>
        <v>99568.807531948492</v>
      </c>
      <c r="R14" s="73">
        <f>SUM(Q14:$Q$102)</f>
        <v>6999260.5308573507</v>
      </c>
      <c r="S14" s="73">
        <f t="shared" si="8"/>
        <v>70.292509517159345</v>
      </c>
    </row>
    <row r="15" spans="1:23" ht="15" x14ac:dyDescent="0.25">
      <c r="A15" s="77">
        <v>13</v>
      </c>
      <c r="B15" s="72">
        <v>25217</v>
      </c>
      <c r="C15" s="72">
        <v>24218</v>
      </c>
      <c r="D15" s="72">
        <v>49435</v>
      </c>
      <c r="E15" s="151">
        <v>9.9976024347906564E-5</v>
      </c>
      <c r="F15" s="220">
        <v>1.0515085944851425E-4</v>
      </c>
      <c r="G15" s="75">
        <f t="shared" si="0"/>
        <v>2.5465435141241182</v>
      </c>
      <c r="H15" s="75">
        <f t="shared" si="1"/>
        <v>2.5210954059811597</v>
      </c>
      <c r="I15" s="37">
        <f t="shared" si="2"/>
        <v>5.0676389201052778</v>
      </c>
      <c r="J15" s="73">
        <f t="shared" si="3"/>
        <v>1.0251115444736074E-4</v>
      </c>
      <c r="K15" s="73">
        <f t="shared" si="4"/>
        <v>1.0250590035842944E-4</v>
      </c>
      <c r="L15" s="73">
        <f t="shared" si="11"/>
        <v>1.0174401103784938E-4</v>
      </c>
      <c r="M15" s="73">
        <f t="shared" si="12"/>
        <v>99564.266794850788</v>
      </c>
      <c r="N15" s="73">
        <f t="shared" si="5"/>
        <v>10.130067859747214</v>
      </c>
      <c r="O15" s="73">
        <f t="shared" si="6"/>
        <v>72225.94782003171</v>
      </c>
      <c r="P15" s="73">
        <f t="shared" si="7"/>
        <v>2396701.1992272595</v>
      </c>
      <c r="Q15" s="73">
        <f t="shared" si="10"/>
        <v>99559.201760920914</v>
      </c>
      <c r="R15" s="73">
        <f>SUM(Q15:$Q$102)</f>
        <v>6899691.7233254015</v>
      </c>
      <c r="S15" s="73">
        <f t="shared" si="8"/>
        <v>69.298875444360093</v>
      </c>
    </row>
    <row r="16" spans="1:23" ht="15" x14ac:dyDescent="0.25">
      <c r="A16" s="77">
        <v>14</v>
      </c>
      <c r="B16" s="72">
        <v>25714</v>
      </c>
      <c r="C16" s="72">
        <v>24707</v>
      </c>
      <c r="D16" s="72">
        <v>50421</v>
      </c>
      <c r="E16" s="151">
        <v>1.2084302954882149E-4</v>
      </c>
      <c r="F16" s="220">
        <v>1.0292536067207608E-4</v>
      </c>
      <c r="G16" s="75">
        <f t="shared" si="0"/>
        <v>2.5429768861249835</v>
      </c>
      <c r="H16" s="75">
        <f t="shared" si="1"/>
        <v>3.1073576618183956</v>
      </c>
      <c r="I16" s="37">
        <f t="shared" si="2"/>
        <v>5.6503345479433786</v>
      </c>
      <c r="J16" s="73">
        <f t="shared" si="3"/>
        <v>1.1206311949273872E-4</v>
      </c>
      <c r="K16" s="73">
        <f t="shared" si="4"/>
        <v>1.1205684065584975E-4</v>
      </c>
      <c r="L16" s="73">
        <f t="shared" si="11"/>
        <v>1.1083440142305763E-4</v>
      </c>
      <c r="M16" s="73">
        <f t="shared" si="12"/>
        <v>99554.136726991041</v>
      </c>
      <c r="N16" s="73">
        <f t="shared" si="5"/>
        <v>11.03402315331914</v>
      </c>
      <c r="O16" s="73">
        <f t="shared" si="6"/>
        <v>70457.170012097078</v>
      </c>
      <c r="P16" s="73">
        <f t="shared" si="7"/>
        <v>2324475.2514072279</v>
      </c>
      <c r="Q16" s="73">
        <f t="shared" si="10"/>
        <v>99548.619715414388</v>
      </c>
      <c r="R16" s="73">
        <f>SUM(Q16:$Q$102)</f>
        <v>6800132.5215644818</v>
      </c>
      <c r="S16" s="73">
        <f t="shared" si="8"/>
        <v>68.305876030170381</v>
      </c>
    </row>
    <row r="17" spans="1:19" ht="15" x14ac:dyDescent="0.25">
      <c r="A17" s="77">
        <v>15</v>
      </c>
      <c r="B17" s="72">
        <v>26250</v>
      </c>
      <c r="C17" s="72">
        <v>25220</v>
      </c>
      <c r="D17" s="72">
        <v>51470</v>
      </c>
      <c r="E17" s="151">
        <v>1.4060870745687254E-4</v>
      </c>
      <c r="F17" s="220">
        <v>1.0036104069770283E-4</v>
      </c>
      <c r="G17" s="75">
        <f t="shared" si="0"/>
        <v>2.5311054463960652</v>
      </c>
      <c r="H17" s="75">
        <f t="shared" si="1"/>
        <v>3.6909785707429039</v>
      </c>
      <c r="I17" s="37">
        <f t="shared" si="2"/>
        <v>6.2220840171389691</v>
      </c>
      <c r="J17" s="73">
        <f t="shared" si="3"/>
        <v>1.2088758533396093E-4</v>
      </c>
      <c r="K17" s="73">
        <f t="shared" si="4"/>
        <v>1.208802787243668E-4</v>
      </c>
      <c r="L17" s="73">
        <f t="shared" si="11"/>
        <v>1.2021383771338672E-4</v>
      </c>
      <c r="M17" s="73">
        <f t="shared" si="12"/>
        <v>99543.102703837721</v>
      </c>
      <c r="N17" s="73">
        <f t="shared" si="5"/>
        <v>11.966458393930225</v>
      </c>
      <c r="O17" s="73">
        <f t="shared" si="6"/>
        <v>68731.083837885701</v>
      </c>
      <c r="P17" s="73">
        <f t="shared" si="7"/>
        <v>2254018.0813951311</v>
      </c>
      <c r="Q17" s="73">
        <f t="shared" si="10"/>
        <v>99537.119474640756</v>
      </c>
      <c r="R17" s="73">
        <f>SUM(Q17:$Q$102)</f>
        <v>6700583.9018490678</v>
      </c>
      <c r="S17" s="73">
        <f t="shared" si="8"/>
        <v>67.313392086890801</v>
      </c>
    </row>
    <row r="18" spans="1:19" ht="15" x14ac:dyDescent="0.25">
      <c r="A18" s="77">
        <v>16</v>
      </c>
      <c r="B18" s="72">
        <v>26805</v>
      </c>
      <c r="C18" s="72">
        <v>25754</v>
      </c>
      <c r="D18" s="72">
        <v>52559</v>
      </c>
      <c r="E18" s="151">
        <v>1.6383278016513875E-4</v>
      </c>
      <c r="F18" s="220">
        <v>1.0180010536090908E-4</v>
      </c>
      <c r="G18" s="75">
        <f t="shared" si="0"/>
        <v>2.6217599134648526</v>
      </c>
      <c r="H18" s="75">
        <f t="shared" si="1"/>
        <v>4.3915376723265442</v>
      </c>
      <c r="I18" s="37">
        <f t="shared" si="2"/>
        <v>7.0132975857913973</v>
      </c>
      <c r="J18" s="73">
        <f t="shared" si="3"/>
        <v>1.3343666328871168E-4</v>
      </c>
      <c r="K18" s="73">
        <f t="shared" si="4"/>
        <v>1.3342776101310516E-4</v>
      </c>
      <c r="L18" s="73">
        <f t="shared" si="11"/>
        <v>1.3432449465140763E-4</v>
      </c>
      <c r="M18" s="73">
        <f t="shared" si="12"/>
        <v>99531.136245443791</v>
      </c>
      <c r="N18" s="73">
        <f t="shared" si="5"/>
        <v>13.369469578246935</v>
      </c>
      <c r="O18" s="73">
        <f t="shared" si="6"/>
        <v>67046.655034660813</v>
      </c>
      <c r="P18" s="73">
        <f t="shared" si="7"/>
        <v>2185286.9975572447</v>
      </c>
      <c r="Q18" s="73">
        <f t="shared" si="10"/>
        <v>99524.451510654675</v>
      </c>
      <c r="R18" s="73">
        <f>SUM(Q18:$Q$102)</f>
        <v>6601046.7823744267</v>
      </c>
      <c r="S18" s="73">
        <f t="shared" si="8"/>
        <v>66.321424946825132</v>
      </c>
    </row>
    <row r="19" spans="1:19" ht="15" x14ac:dyDescent="0.25">
      <c r="A19" s="77">
        <v>17</v>
      </c>
      <c r="B19" s="72">
        <v>27383</v>
      </c>
      <c r="C19" s="72">
        <v>26308</v>
      </c>
      <c r="D19" s="72">
        <v>53691</v>
      </c>
      <c r="E19" s="151">
        <v>2.0236884696025334E-4</v>
      </c>
      <c r="F19" s="220">
        <v>1.083167249040003E-4</v>
      </c>
      <c r="G19" s="75">
        <f t="shared" si="0"/>
        <v>2.8495963987744397</v>
      </c>
      <c r="H19" s="75">
        <f t="shared" si="1"/>
        <v>5.541466136312617</v>
      </c>
      <c r="I19" s="37">
        <f t="shared" si="2"/>
        <v>8.3910625350870571</v>
      </c>
      <c r="J19" s="73">
        <f t="shared" si="3"/>
        <v>1.5628434067324238E-4</v>
      </c>
      <c r="K19" s="73">
        <f t="shared" si="4"/>
        <v>1.5627212891178299E-4</v>
      </c>
      <c r="L19" s="73">
        <f t="shared" si="11"/>
        <v>1.5905944745980044E-4</v>
      </c>
      <c r="M19" s="73">
        <f t="shared" si="12"/>
        <v>99517.766775865544</v>
      </c>
      <c r="N19" s="73">
        <f t="shared" si="5"/>
        <v>15.829240995793953</v>
      </c>
      <c r="O19" s="73">
        <f t="shared" si="6"/>
        <v>65402.584416200218</v>
      </c>
      <c r="P19" s="73">
        <f t="shared" si="7"/>
        <v>2118240.3425225839</v>
      </c>
      <c r="Q19" s="73">
        <f t="shared" si="10"/>
        <v>99509.85215536764</v>
      </c>
      <c r="R19" s="73">
        <f>SUM(Q19:$Q$102)</f>
        <v>6501522.330863772</v>
      </c>
      <c r="S19" s="73">
        <f t="shared" si="8"/>
        <v>65.330267564248459</v>
      </c>
    </row>
    <row r="20" spans="1:19" ht="15" x14ac:dyDescent="0.25">
      <c r="A20" s="77">
        <v>18</v>
      </c>
      <c r="B20" s="72">
        <v>28043</v>
      </c>
      <c r="C20" s="72">
        <v>26961</v>
      </c>
      <c r="D20" s="72">
        <v>55004</v>
      </c>
      <c r="E20" s="151">
        <v>2.6725429573458805E-4</v>
      </c>
      <c r="F20" s="220">
        <v>1.1799078020837123E-4</v>
      </c>
      <c r="G20" s="75">
        <f t="shared" si="0"/>
        <v>3.1811494251978969</v>
      </c>
      <c r="H20" s="75">
        <f t="shared" si="1"/>
        <v>7.4946122152850529</v>
      </c>
      <c r="I20" s="37">
        <f t="shared" si="2"/>
        <v>10.67576164048295</v>
      </c>
      <c r="J20" s="73">
        <f t="shared" si="3"/>
        <v>1.9409064141667786E-4</v>
      </c>
      <c r="K20" s="73">
        <f t="shared" si="4"/>
        <v>1.940718070466696E-4</v>
      </c>
      <c r="L20" s="73">
        <f t="shared" si="11"/>
        <v>1.9751257773983238E-4</v>
      </c>
      <c r="M20" s="73">
        <f t="shared" si="12"/>
        <v>99501.93753486975</v>
      </c>
      <c r="N20" s="73">
        <f t="shared" si="5"/>
        <v>19.652884172624908</v>
      </c>
      <c r="O20" s="73">
        <f t="shared" si="6"/>
        <v>63797.250260741988</v>
      </c>
      <c r="P20" s="73">
        <f t="shared" si="7"/>
        <v>2052837.7581063835</v>
      </c>
      <c r="Q20" s="73">
        <f t="shared" si="10"/>
        <v>99492.111092783438</v>
      </c>
      <c r="R20" s="73">
        <f>SUM(Q20:$Q$102)</f>
        <v>6402012.4787084041</v>
      </c>
      <c r="S20" s="73">
        <f t="shared" si="8"/>
        <v>64.340581071246618</v>
      </c>
    </row>
    <row r="21" spans="1:19" ht="15" x14ac:dyDescent="0.25">
      <c r="A21" s="77">
        <v>19</v>
      </c>
      <c r="B21" s="72">
        <v>28736</v>
      </c>
      <c r="C21" s="72">
        <v>27641</v>
      </c>
      <c r="D21" s="72">
        <v>56377</v>
      </c>
      <c r="E21" s="151">
        <v>3.5785886246672658E-4</v>
      </c>
      <c r="F21" s="220">
        <v>1.2718931806870594E-4</v>
      </c>
      <c r="G21" s="75">
        <f t="shared" si="0"/>
        <v>3.5156399407371008</v>
      </c>
      <c r="H21" s="75">
        <f t="shared" si="1"/>
        <v>10.283432271843855</v>
      </c>
      <c r="I21" s="37">
        <f t="shared" si="2"/>
        <v>13.799072212580956</v>
      </c>
      <c r="J21" s="73">
        <f t="shared" si="3"/>
        <v>2.4476421612680625E-4</v>
      </c>
      <c r="K21" s="73">
        <f t="shared" si="4"/>
        <v>2.4473426380988705E-4</v>
      </c>
      <c r="L21" s="73">
        <f t="shared" si="11"/>
        <v>2.4532868436585468E-4</v>
      </c>
      <c r="M21" s="73">
        <f t="shared" si="12"/>
        <v>99482.284650697125</v>
      </c>
      <c r="N21" s="73">
        <f t="shared" si="5"/>
        <v>24.405858011072269</v>
      </c>
      <c r="O21" s="73">
        <f t="shared" si="6"/>
        <v>62228.926342819796</v>
      </c>
      <c r="P21" s="73">
        <f t="shared" si="7"/>
        <v>1989040.5078456418</v>
      </c>
      <c r="Q21" s="73">
        <f t="shared" si="10"/>
        <v>99470.081721691589</v>
      </c>
      <c r="R21" s="73">
        <f>SUM(Q21:$Q$102)</f>
        <v>6302520.3676156206</v>
      </c>
      <c r="S21" s="73">
        <f t="shared" si="8"/>
        <v>63.353192879969264</v>
      </c>
    </row>
    <row r="22" spans="1:19" ht="15" x14ac:dyDescent="0.25">
      <c r="A22" s="77">
        <v>20</v>
      </c>
      <c r="B22" s="72">
        <v>29397</v>
      </c>
      <c r="C22" s="72">
        <v>28295</v>
      </c>
      <c r="D22" s="72">
        <v>57692</v>
      </c>
      <c r="E22" s="151">
        <v>4.5231183803689682E-4</v>
      </c>
      <c r="F22" s="220">
        <v>1.3306133041030694E-4</v>
      </c>
      <c r="G22" s="75">
        <f t="shared" si="0"/>
        <v>3.7649703439596349</v>
      </c>
      <c r="H22" s="75">
        <f t="shared" si="1"/>
        <v>13.296611102770656</v>
      </c>
      <c r="I22" s="37">
        <f t="shared" si="2"/>
        <v>17.06158144673029</v>
      </c>
      <c r="J22" s="73">
        <f t="shared" si="3"/>
        <v>2.9573565566682193E-4</v>
      </c>
      <c r="K22" s="73">
        <f t="shared" si="4"/>
        <v>2.9569193018819107E-4</v>
      </c>
      <c r="L22" s="73">
        <f t="shared" si="11"/>
        <v>2.9174217818739301E-4</v>
      </c>
      <c r="M22" s="73">
        <f t="shared" si="12"/>
        <v>99457.878792686053</v>
      </c>
      <c r="N22" s="73">
        <f t="shared" si="5"/>
        <v>29.016058196881204</v>
      </c>
      <c r="O22" s="73">
        <f t="shared" si="6"/>
        <v>60696.253465551803</v>
      </c>
      <c r="P22" s="73">
        <f t="shared" si="7"/>
        <v>1926811.5815028218</v>
      </c>
      <c r="Q22" s="73">
        <f t="shared" si="10"/>
        <v>99443.37076358762</v>
      </c>
      <c r="R22" s="73">
        <f>SUM(Q22:$Q$102)</f>
        <v>6203050.2858939283</v>
      </c>
      <c r="S22" s="73">
        <f t="shared" si="8"/>
        <v>62.368616354907509</v>
      </c>
    </row>
    <row r="23" spans="1:19" ht="15" x14ac:dyDescent="0.25">
      <c r="A23" s="77">
        <v>21</v>
      </c>
      <c r="B23" s="72">
        <v>30087</v>
      </c>
      <c r="C23" s="72">
        <v>28971</v>
      </c>
      <c r="D23" s="72">
        <v>59058</v>
      </c>
      <c r="E23" s="151">
        <v>5.1957856942782469E-4</v>
      </c>
      <c r="F23" s="220">
        <v>1.3565158481731256E-4</v>
      </c>
      <c r="G23" s="75">
        <f t="shared" si="0"/>
        <v>3.9299620637423622</v>
      </c>
      <c r="H23" s="75">
        <f t="shared" si="1"/>
        <v>15.632560418374961</v>
      </c>
      <c r="I23" s="37">
        <f t="shared" si="2"/>
        <v>19.562522482117323</v>
      </c>
      <c r="J23" s="73">
        <f t="shared" si="3"/>
        <v>3.3124254939410956E-4</v>
      </c>
      <c r="K23" s="73">
        <f t="shared" si="4"/>
        <v>3.3118769463769127E-4</v>
      </c>
      <c r="L23" s="73">
        <f t="shared" si="11"/>
        <v>3.2651628878756949E-4</v>
      </c>
      <c r="M23" s="73">
        <f t="shared" si="12"/>
        <v>99428.862734489172</v>
      </c>
      <c r="N23" s="73">
        <f t="shared" si="5"/>
        <v>32.465143258436001</v>
      </c>
      <c r="O23" s="73">
        <f t="shared" si="6"/>
        <v>59198.581276446785</v>
      </c>
      <c r="P23" s="73">
        <f t="shared" si="7"/>
        <v>1866115.3280372703</v>
      </c>
      <c r="Q23" s="73">
        <f t="shared" si="10"/>
        <v>99412.630162859947</v>
      </c>
      <c r="R23" s="73">
        <f>SUM(Q23:$Q$102)</f>
        <v>6103606.9151303405</v>
      </c>
      <c r="S23" s="73">
        <f t="shared" si="8"/>
        <v>61.386671307195442</v>
      </c>
    </row>
    <row r="24" spans="1:19" ht="15" x14ac:dyDescent="0.25">
      <c r="A24" s="77">
        <v>22</v>
      </c>
      <c r="B24" s="72">
        <v>30718</v>
      </c>
      <c r="C24" s="72">
        <v>29583</v>
      </c>
      <c r="D24" s="72">
        <v>60301</v>
      </c>
      <c r="E24" s="151">
        <v>5.5025871581243729E-4</v>
      </c>
      <c r="F24" s="220">
        <v>1.3743578193260389E-4</v>
      </c>
      <c r="G24" s="75">
        <f t="shared" si="0"/>
        <v>4.0657627369122205</v>
      </c>
      <c r="H24" s="75">
        <f t="shared" si="1"/>
        <v>16.902847232326447</v>
      </c>
      <c r="I24" s="37">
        <f t="shared" si="2"/>
        <v>20.968609969238667</v>
      </c>
      <c r="J24" s="73">
        <f t="shared" si="3"/>
        <v>3.477323754040342E-4</v>
      </c>
      <c r="K24" s="73">
        <f t="shared" si="4"/>
        <v>3.4767192350881881E-4</v>
      </c>
      <c r="L24" s="73">
        <f t="shared" si="11"/>
        <v>3.4666251925359007E-4</v>
      </c>
      <c r="M24" s="73">
        <f t="shared" si="12"/>
        <v>99396.397591230736</v>
      </c>
      <c r="N24" s="73">
        <f t="shared" si="5"/>
        <v>34.457005593707436</v>
      </c>
      <c r="O24" s="73">
        <f t="shared" si="6"/>
        <v>57735.855585743331</v>
      </c>
      <c r="P24" s="73">
        <f t="shared" si="7"/>
        <v>1806916.7467608235</v>
      </c>
      <c r="Q24" s="73">
        <f t="shared" si="10"/>
        <v>99379.169088433875</v>
      </c>
      <c r="R24" s="73">
        <f>SUM(Q24:$Q$102)</f>
        <v>6004194.2849674812</v>
      </c>
      <c r="S24" s="73">
        <f t="shared" si="8"/>
        <v>60.406558290571311</v>
      </c>
    </row>
    <row r="25" spans="1:19" ht="15" x14ac:dyDescent="0.25">
      <c r="A25" s="77">
        <v>23</v>
      </c>
      <c r="B25" s="72">
        <v>31144</v>
      </c>
      <c r="C25" s="72">
        <v>29978</v>
      </c>
      <c r="D25" s="72">
        <v>61122</v>
      </c>
      <c r="E25" s="151">
        <v>5.6237393586050142E-4</v>
      </c>
      <c r="F25" s="220">
        <v>1.4119442430886642E-4</v>
      </c>
      <c r="G25" s="75">
        <f t="shared" si="0"/>
        <v>4.2327264519311978</v>
      </c>
      <c r="H25" s="75">
        <f t="shared" si="1"/>
        <v>17.514573858439455</v>
      </c>
      <c r="I25" s="37">
        <f t="shared" si="2"/>
        <v>21.747300310370655</v>
      </c>
      <c r="J25" s="73">
        <f t="shared" si="3"/>
        <v>3.5580151680852484E-4</v>
      </c>
      <c r="K25" s="73">
        <f t="shared" si="4"/>
        <v>3.5573822695522672E-4</v>
      </c>
      <c r="L25" s="73">
        <f t="shared" si="11"/>
        <v>3.5804848978796385E-4</v>
      </c>
      <c r="M25" s="73">
        <f t="shared" si="12"/>
        <v>99361.940585637029</v>
      </c>
      <c r="N25" s="73">
        <f t="shared" si="5"/>
        <v>35.576392769085942</v>
      </c>
      <c r="O25" s="73">
        <f t="shared" si="6"/>
        <v>56308.137296189983</v>
      </c>
      <c r="P25" s="73">
        <f t="shared" si="7"/>
        <v>1749180.8911750803</v>
      </c>
      <c r="Q25" s="73">
        <f t="shared" si="10"/>
        <v>99344.152389252486</v>
      </c>
      <c r="R25" s="73">
        <f>SUM(Q25:$Q$102)</f>
        <v>5904815.1158790467</v>
      </c>
      <c r="S25" s="73">
        <f t="shared" si="8"/>
        <v>59.427332850749494</v>
      </c>
    </row>
    <row r="26" spans="1:19" ht="15" x14ac:dyDescent="0.25">
      <c r="A26" s="77">
        <v>24</v>
      </c>
      <c r="B26" s="72">
        <v>31569</v>
      </c>
      <c r="C26" s="72">
        <v>30361</v>
      </c>
      <c r="D26" s="72">
        <v>61930</v>
      </c>
      <c r="E26" s="151">
        <v>5.7814680016053264E-4</v>
      </c>
      <c r="F26" s="220">
        <v>1.4853712054895555E-4</v>
      </c>
      <c r="G26" s="75">
        <f t="shared" si="0"/>
        <v>4.5097355169868392</v>
      </c>
      <c r="H26" s="75">
        <f t="shared" si="1"/>
        <v>18.251516334267855</v>
      </c>
      <c r="I26" s="37">
        <f t="shared" si="2"/>
        <v>22.761251851254695</v>
      </c>
      <c r="J26" s="73">
        <f t="shared" si="3"/>
        <v>3.6753192073719839E-4</v>
      </c>
      <c r="K26" s="73">
        <f t="shared" si="4"/>
        <v>3.6746438915447044E-4</v>
      </c>
      <c r="L26" s="73">
        <f t="shared" si="11"/>
        <v>3.7030443022478821E-4</v>
      </c>
      <c r="M26" s="73">
        <f t="shared" si="12"/>
        <v>99326.364192867943</v>
      </c>
      <c r="N26" s="73">
        <f t="shared" si="5"/>
        <v>36.780992698739283</v>
      </c>
      <c r="O26" s="73">
        <f t="shared" si="6"/>
        <v>54915.098783091024</v>
      </c>
      <c r="P26" s="73">
        <f t="shared" si="7"/>
        <v>1692872.7538788905</v>
      </c>
      <c r="Q26" s="73">
        <f t="shared" si="10"/>
        <v>99307.973696518573</v>
      </c>
      <c r="R26" s="73">
        <f>SUM(Q26:$Q$102)</f>
        <v>5805470.9634897951</v>
      </c>
      <c r="S26" s="73">
        <f t="shared" si="8"/>
        <v>58.448439250398465</v>
      </c>
    </row>
    <row r="27" spans="1:19" ht="15" x14ac:dyDescent="0.25">
      <c r="A27" s="77">
        <v>25</v>
      </c>
      <c r="B27" s="72">
        <v>31941</v>
      </c>
      <c r="C27" s="72">
        <v>30676</v>
      </c>
      <c r="D27" s="72">
        <v>62617</v>
      </c>
      <c r="E27" s="151">
        <v>6.0680872548822713E-4</v>
      </c>
      <c r="F27" s="220">
        <v>1.596546360435058E-4</v>
      </c>
      <c r="G27" s="75">
        <f t="shared" si="0"/>
        <v>4.897565615270584</v>
      </c>
      <c r="H27" s="75">
        <f t="shared" si="1"/>
        <v>19.382077500819463</v>
      </c>
      <c r="I27" s="37">
        <f t="shared" si="2"/>
        <v>24.279643116090046</v>
      </c>
      <c r="J27" s="73">
        <f t="shared" si="3"/>
        <v>3.8774842480620355E-4</v>
      </c>
      <c r="K27" s="73">
        <f t="shared" si="4"/>
        <v>3.8767326010102909E-4</v>
      </c>
      <c r="L27" s="73">
        <f t="shared" si="11"/>
        <v>3.891270391810787E-4</v>
      </c>
      <c r="M27" s="73">
        <f t="shared" si="12"/>
        <v>99289.583200169203</v>
      </c>
      <c r="N27" s="73">
        <f t="shared" si="5"/>
        <v>38.636261532199569</v>
      </c>
      <c r="O27" s="73">
        <f t="shared" si="6"/>
        <v>53555.866808512605</v>
      </c>
      <c r="P27" s="73">
        <f t="shared" si="7"/>
        <v>1637957.6550957996</v>
      </c>
      <c r="Q27" s="73">
        <f t="shared" si="10"/>
        <v>99270.265069403104</v>
      </c>
      <c r="R27" s="73">
        <f>SUM(Q27:$Q$102)</f>
        <v>5706162.9897932755</v>
      </c>
      <c r="S27" s="73">
        <f t="shared" si="8"/>
        <v>57.469905763322323</v>
      </c>
    </row>
    <row r="28" spans="1:19" ht="15" x14ac:dyDescent="0.25">
      <c r="A28" s="77">
        <v>26</v>
      </c>
      <c r="B28" s="72">
        <v>32331</v>
      </c>
      <c r="C28" s="72">
        <v>30972</v>
      </c>
      <c r="D28" s="72">
        <v>63303</v>
      </c>
      <c r="E28" s="151">
        <v>6.4355079926043919E-4</v>
      </c>
      <c r="F28" s="220">
        <v>1.7369963393239389E-4</v>
      </c>
      <c r="G28" s="75">
        <f t="shared" si="0"/>
        <v>5.3798250621541035</v>
      </c>
      <c r="H28" s="75">
        <f t="shared" si="1"/>
        <v>20.806640890889259</v>
      </c>
      <c r="I28" s="37">
        <f t="shared" si="2"/>
        <v>26.186465953043363</v>
      </c>
      <c r="J28" s="73">
        <f t="shared" si="3"/>
        <v>4.1366864055484518E-4</v>
      </c>
      <c r="K28" s="73">
        <f t="shared" si="4"/>
        <v>4.1358309147943029E-4</v>
      </c>
      <c r="L28" s="73">
        <f t="shared" si="11"/>
        <v>4.1319127553804007E-4</v>
      </c>
      <c r="M28" s="73">
        <f t="shared" si="12"/>
        <v>99250.946938637004</v>
      </c>
      <c r="N28" s="73">
        <f t="shared" si="5"/>
        <v>41.009625363934902</v>
      </c>
      <c r="O28" s="73">
        <f t="shared" si="6"/>
        <v>52229.294412322568</v>
      </c>
      <c r="P28" s="73">
        <f t="shared" si="7"/>
        <v>1584401.7882872869</v>
      </c>
      <c r="Q28" s="73">
        <f t="shared" si="10"/>
        <v>99230.442125955044</v>
      </c>
      <c r="R28" s="73">
        <f>SUM(Q28:$Q$102)</f>
        <v>5606892.7247238737</v>
      </c>
      <c r="S28" s="73">
        <f t="shared" si="8"/>
        <v>56.492082923807239</v>
      </c>
    </row>
    <row r="29" spans="1:19" ht="15" x14ac:dyDescent="0.25">
      <c r="A29" s="77">
        <v>27</v>
      </c>
      <c r="B29" s="72">
        <v>32697</v>
      </c>
      <c r="C29" s="72">
        <v>31187</v>
      </c>
      <c r="D29" s="72">
        <v>63884</v>
      </c>
      <c r="E29" s="151">
        <v>6.7705028799337731E-4</v>
      </c>
      <c r="F29" s="220">
        <v>1.8933060130884303E-4</v>
      </c>
      <c r="G29" s="75">
        <f t="shared" si="0"/>
        <v>5.9046534630188878</v>
      </c>
      <c r="H29" s="75">
        <f t="shared" si="1"/>
        <v>22.137513266519459</v>
      </c>
      <c r="I29" s="37">
        <f t="shared" si="2"/>
        <v>28.042166729538348</v>
      </c>
      <c r="J29" s="73">
        <f t="shared" si="3"/>
        <v>4.3895446010798239E-4</v>
      </c>
      <c r="K29" s="73">
        <f t="shared" si="4"/>
        <v>4.3885813369382021E-4</v>
      </c>
      <c r="L29" s="73">
        <f t="shared" si="11"/>
        <v>4.3642521035165628E-4</v>
      </c>
      <c r="M29" s="73">
        <f t="shared" si="12"/>
        <v>99209.937313273069</v>
      </c>
      <c r="N29" s="73">
        <f t="shared" si="5"/>
        <v>43.297717760928208</v>
      </c>
      <c r="O29" s="73">
        <f t="shared" si="6"/>
        <v>50934.35485223795</v>
      </c>
      <c r="P29" s="73">
        <f t="shared" si="7"/>
        <v>1532172.4938749643</v>
      </c>
      <c r="Q29" s="73">
        <f t="shared" si="10"/>
        <v>99188.288454392605</v>
      </c>
      <c r="R29" s="73">
        <f>SUM(Q29:$Q$102)</f>
        <v>5507662.282597919</v>
      </c>
      <c r="S29" s="73">
        <f t="shared" si="8"/>
        <v>55.515227927284073</v>
      </c>
    </row>
    <row r="30" spans="1:19" ht="15" x14ac:dyDescent="0.25">
      <c r="A30" s="77">
        <v>28</v>
      </c>
      <c r="B30" s="72">
        <v>33177</v>
      </c>
      <c r="C30" s="72">
        <v>31598</v>
      </c>
      <c r="D30" s="72">
        <v>64775</v>
      </c>
      <c r="E30" s="151">
        <v>6.9973075983381574E-4</v>
      </c>
      <c r="F30" s="220">
        <v>2.0519950583933522E-4</v>
      </c>
      <c r="G30" s="75">
        <f t="shared" si="0"/>
        <v>6.4838939855113145</v>
      </c>
      <c r="H30" s="75">
        <f t="shared" si="1"/>
        <v>23.214967419006506</v>
      </c>
      <c r="I30" s="37">
        <f t="shared" si="2"/>
        <v>29.698861404517821</v>
      </c>
      <c r="J30" s="73">
        <f t="shared" si="3"/>
        <v>4.5849265001185366E-4</v>
      </c>
      <c r="K30" s="73">
        <f t="shared" si="4"/>
        <v>4.5838755831872913E-4</v>
      </c>
      <c r="L30" s="73">
        <f t="shared" si="11"/>
        <v>4.5667608089570787E-4</v>
      </c>
      <c r="M30" s="73">
        <f t="shared" si="12"/>
        <v>99166.639595512141</v>
      </c>
      <c r="N30" s="73">
        <f t="shared" si="5"/>
        <v>45.287032326072222</v>
      </c>
      <c r="O30" s="73">
        <f t="shared" si="6"/>
        <v>49670.36664947067</v>
      </c>
      <c r="P30" s="73">
        <f t="shared" si="7"/>
        <v>1481238.1390227266</v>
      </c>
      <c r="Q30" s="73">
        <f t="shared" si="10"/>
        <v>99143.996079349105</v>
      </c>
      <c r="R30" s="73">
        <f>SUM(Q30:$Q$102)</f>
        <v>5408473.9941435261</v>
      </c>
      <c r="S30" s="73">
        <f t="shared" si="8"/>
        <v>54.539248442863347</v>
      </c>
    </row>
    <row r="31" spans="1:19" ht="15" x14ac:dyDescent="0.25">
      <c r="A31" s="77">
        <v>29</v>
      </c>
      <c r="B31" s="72">
        <v>31647</v>
      </c>
      <c r="C31" s="72">
        <v>30460</v>
      </c>
      <c r="D31" s="72">
        <v>62107</v>
      </c>
      <c r="E31" s="151">
        <v>7.1385376136743315E-4</v>
      </c>
      <c r="F31" s="220">
        <v>2.2026788217691223E-4</v>
      </c>
      <c r="G31" s="75">
        <f t="shared" si="0"/>
        <v>6.7093596911087463</v>
      </c>
      <c r="H31" s="75">
        <f t="shared" si="1"/>
        <v>22.591329985995156</v>
      </c>
      <c r="I31" s="37">
        <f t="shared" si="2"/>
        <v>29.300689677103904</v>
      </c>
      <c r="J31" s="73">
        <f t="shared" si="3"/>
        <v>4.717775722077045E-4</v>
      </c>
      <c r="K31" s="73">
        <f t="shared" si="4"/>
        <v>4.7166630266770593E-4</v>
      </c>
      <c r="L31" s="73">
        <f t="shared" si="11"/>
        <v>4.7333094805691536E-4</v>
      </c>
      <c r="M31" s="73">
        <f t="shared" si="12"/>
        <v>99121.352563186068</v>
      </c>
      <c r="N31" s="73">
        <f t="shared" si="5"/>
        <v>46.917203781413264</v>
      </c>
      <c r="O31" s="73">
        <f t="shared" si="6"/>
        <v>48436.764274236622</v>
      </c>
      <c r="P31" s="73">
        <f t="shared" si="7"/>
        <v>1431567.7723732556</v>
      </c>
      <c r="Q31" s="73">
        <f t="shared" si="10"/>
        <v>99097.893961295369</v>
      </c>
      <c r="R31" s="73">
        <f>SUM(Q31:$Q$102)</f>
        <v>5309329.9980641771</v>
      </c>
      <c r="S31" s="73">
        <f t="shared" si="8"/>
        <v>53.563938150255595</v>
      </c>
    </row>
    <row r="32" spans="1:19" ht="15" x14ac:dyDescent="0.25">
      <c r="A32" s="77">
        <v>30</v>
      </c>
      <c r="B32" s="72">
        <v>33432</v>
      </c>
      <c r="C32" s="72">
        <v>30929</v>
      </c>
      <c r="D32" s="72">
        <v>64361</v>
      </c>
      <c r="E32" s="151">
        <v>7.2897557679805504E-4</v>
      </c>
      <c r="F32" s="220">
        <v>2.3400759590546573E-4</v>
      </c>
      <c r="G32" s="75">
        <f t="shared" si="0"/>
        <v>7.2376209337601498</v>
      </c>
      <c r="H32" s="75">
        <f t="shared" si="1"/>
        <v>24.371111483512575</v>
      </c>
      <c r="I32" s="37">
        <f t="shared" si="2"/>
        <v>31.608732417272726</v>
      </c>
      <c r="J32" s="73">
        <f t="shared" si="3"/>
        <v>4.9111624147034274E-4</v>
      </c>
      <c r="K32" s="73">
        <f t="shared" si="4"/>
        <v>4.909956636290902E-4</v>
      </c>
      <c r="L32" s="73">
        <f t="shared" si="11"/>
        <v>4.8973076216683536E-4</v>
      </c>
      <c r="M32" s="73">
        <f t="shared" si="12"/>
        <v>99074.435359404655</v>
      </c>
      <c r="N32" s="73">
        <f t="shared" si="5"/>
        <v>48.519798739813268</v>
      </c>
      <c r="O32" s="73">
        <f t="shared" si="6"/>
        <v>47233.012346031122</v>
      </c>
      <c r="P32" s="73">
        <f t="shared" si="7"/>
        <v>1383131.0080990191</v>
      </c>
      <c r="Q32" s="73">
        <f t="shared" si="10"/>
        <v>99050.175460034749</v>
      </c>
      <c r="R32" s="73">
        <f>SUM(Q32:$Q$102)</f>
        <v>5210232.1041028816</v>
      </c>
      <c r="S32" s="73">
        <f t="shared" si="8"/>
        <v>52.589066848598492</v>
      </c>
    </row>
    <row r="33" spans="1:19" ht="15" x14ac:dyDescent="0.25">
      <c r="A33" s="77">
        <v>31</v>
      </c>
      <c r="B33" s="72">
        <v>32134</v>
      </c>
      <c r="C33" s="72">
        <v>29855</v>
      </c>
      <c r="D33" s="72">
        <v>61989</v>
      </c>
      <c r="E33" s="151">
        <v>7.5498371664302702E-4</v>
      </c>
      <c r="F33" s="220">
        <v>2.4663898666863512E-4</v>
      </c>
      <c r="G33" s="75">
        <f t="shared" si="0"/>
        <v>7.3634069469921011</v>
      </c>
      <c r="H33" s="75">
        <f t="shared" si="1"/>
        <v>24.26064675060703</v>
      </c>
      <c r="I33" s="37">
        <f t="shared" si="2"/>
        <v>31.62405369759913</v>
      </c>
      <c r="J33" s="73">
        <f t="shared" si="3"/>
        <v>5.1015589374887687E-4</v>
      </c>
      <c r="K33" s="73">
        <f t="shared" si="4"/>
        <v>5.1002578635694906E-4</v>
      </c>
      <c r="L33" s="73">
        <f t="shared" si="11"/>
        <v>5.1080512572759015E-4</v>
      </c>
      <c r="M33" s="73">
        <f t="shared" si="12"/>
        <v>99025.915560664842</v>
      </c>
      <c r="N33" s="73">
        <f t="shared" si="5"/>
        <v>50.582945248257602</v>
      </c>
      <c r="O33" s="73">
        <f t="shared" si="6"/>
        <v>46058.420377458991</v>
      </c>
      <c r="P33" s="73">
        <f t="shared" si="7"/>
        <v>1335897.9957529879</v>
      </c>
      <c r="Q33" s="73">
        <f t="shared" si="10"/>
        <v>99000.624088040713</v>
      </c>
      <c r="R33" s="73">
        <f>SUM(Q33:$Q$102)</f>
        <v>5111181.9286428466</v>
      </c>
      <c r="S33" s="73">
        <f t="shared" si="8"/>
        <v>51.614588965972807</v>
      </c>
    </row>
    <row r="34" spans="1:19" ht="15" x14ac:dyDescent="0.25">
      <c r="A34" s="77">
        <v>32</v>
      </c>
      <c r="B34" s="72">
        <v>30976</v>
      </c>
      <c r="C34" s="72">
        <v>28641</v>
      </c>
      <c r="D34" s="72">
        <v>59617</v>
      </c>
      <c r="E34" s="151">
        <v>7.9731594821005696E-4</v>
      </c>
      <c r="F34" s="220">
        <v>2.5940535303018905E-4</v>
      </c>
      <c r="G34" s="75">
        <f t="shared" si="0"/>
        <v>7.4296287161376444</v>
      </c>
      <c r="H34" s="75">
        <f t="shared" si="1"/>
        <v>24.697658811754724</v>
      </c>
      <c r="I34" s="37">
        <f t="shared" si="2"/>
        <v>32.127287527892371</v>
      </c>
      <c r="J34" s="73">
        <f t="shared" si="3"/>
        <v>5.3889473686855038E-4</v>
      </c>
      <c r="K34" s="73">
        <f t="shared" si="4"/>
        <v>5.3874955917954104E-4</v>
      </c>
      <c r="L34" s="73">
        <f t="shared" si="11"/>
        <v>5.3991757839173219E-4</v>
      </c>
      <c r="M34" s="73">
        <f t="shared" si="12"/>
        <v>98975.332615416584</v>
      </c>
      <c r="N34" s="73">
        <f t="shared" si="5"/>
        <v>53.438521906238748</v>
      </c>
      <c r="O34" s="73">
        <f t="shared" si="6"/>
        <v>44912.091219753427</v>
      </c>
      <c r="P34" s="73">
        <f t="shared" si="7"/>
        <v>1289839.5753755288</v>
      </c>
      <c r="Q34" s="73">
        <f t="shared" si="10"/>
        <v>98948.613354463465</v>
      </c>
      <c r="R34" s="73">
        <f>SUM(Q34:$Q$102)</f>
        <v>5012181.304554807</v>
      </c>
      <c r="S34" s="73">
        <f t="shared" si="8"/>
        <v>50.640711903746613</v>
      </c>
    </row>
    <row r="35" spans="1:19" ht="15" x14ac:dyDescent="0.25">
      <c r="A35" s="77">
        <v>33</v>
      </c>
      <c r="B35" s="72">
        <v>31022</v>
      </c>
      <c r="C35" s="72">
        <v>28383</v>
      </c>
      <c r="D35" s="72">
        <v>59405</v>
      </c>
      <c r="E35" s="151">
        <v>8.5628459664154684E-4</v>
      </c>
      <c r="F35" s="220">
        <v>2.7468420781284487E-4</v>
      </c>
      <c r="G35" s="75">
        <f t="shared" si="0"/>
        <v>7.7963618703519755</v>
      </c>
      <c r="H35" s="75">
        <f t="shared" si="1"/>
        <v>26.563660757014066</v>
      </c>
      <c r="I35" s="37">
        <f t="shared" si="2"/>
        <v>34.360022627366043</v>
      </c>
      <c r="J35" s="73">
        <f t="shared" si="3"/>
        <v>5.7840287227280606E-4</v>
      </c>
      <c r="K35" s="73">
        <f t="shared" si="4"/>
        <v>5.7823562957759478E-4</v>
      </c>
      <c r="L35" s="73">
        <f t="shared" si="11"/>
        <v>5.7774537356703967E-4</v>
      </c>
      <c r="M35" s="73">
        <f t="shared" si="12"/>
        <v>98921.894093510346</v>
      </c>
      <c r="N35" s="73">
        <f t="shared" si="5"/>
        <v>57.151666657009628</v>
      </c>
      <c r="O35" s="73">
        <f t="shared" si="6"/>
        <v>43793.016968021024</v>
      </c>
      <c r="P35" s="73">
        <f t="shared" si="7"/>
        <v>1244927.4841557753</v>
      </c>
      <c r="Q35" s="73">
        <f t="shared" si="10"/>
        <v>98893.318260181841</v>
      </c>
      <c r="R35" s="73">
        <f>SUM(Q35:$Q$102)</f>
        <v>4913232.691200343</v>
      </c>
      <c r="S35" s="73">
        <f t="shared" si="8"/>
        <v>49.667798379961162</v>
      </c>
    </row>
    <row r="36" spans="1:19" ht="15" x14ac:dyDescent="0.25">
      <c r="A36" s="77">
        <v>34</v>
      </c>
      <c r="B36" s="72">
        <v>31472</v>
      </c>
      <c r="C36" s="72">
        <v>28627</v>
      </c>
      <c r="D36" s="72">
        <v>60099</v>
      </c>
      <c r="E36" s="151">
        <v>9.2929562975704297E-4</v>
      </c>
      <c r="F36" s="220">
        <v>2.9578341352684638E-4</v>
      </c>
      <c r="G36" s="75">
        <f t="shared" si="0"/>
        <v>8.4673917790330311</v>
      </c>
      <c r="H36" s="75">
        <f t="shared" si="1"/>
        <v>29.246792059713655</v>
      </c>
      <c r="I36" s="37">
        <f t="shared" si="2"/>
        <v>37.714183838746685</v>
      </c>
      <c r="J36" s="73">
        <f t="shared" si="3"/>
        <v>6.2753429905234171E-4</v>
      </c>
      <c r="K36" s="73">
        <f t="shared" si="4"/>
        <v>6.2733744058474095E-4</v>
      </c>
      <c r="L36" s="73">
        <f t="shared" si="11"/>
        <v>6.2670000384376775E-4</v>
      </c>
      <c r="M36" s="73">
        <f t="shared" si="12"/>
        <v>98864.742426853336</v>
      </c>
      <c r="N36" s="73">
        <f t="shared" si="5"/>
        <v>61.958534458928625</v>
      </c>
      <c r="O36" s="73">
        <f t="shared" si="6"/>
        <v>42700.210492754355</v>
      </c>
      <c r="P36" s="73">
        <f t="shared" si="7"/>
        <v>1201134.4671877543</v>
      </c>
      <c r="Q36" s="73">
        <f t="shared" si="10"/>
        <v>98833.763159623864</v>
      </c>
      <c r="R36" s="73">
        <f>SUM(Q36:$Q$102)</f>
        <v>4814339.3729401603</v>
      </c>
      <c r="S36" s="73">
        <f t="shared" si="8"/>
        <v>48.696221269196414</v>
      </c>
    </row>
    <row r="37" spans="1:19" ht="15" x14ac:dyDescent="0.25">
      <c r="A37" s="77">
        <v>35</v>
      </c>
      <c r="B37" s="72">
        <v>31353</v>
      </c>
      <c r="C37" s="72">
        <v>28409</v>
      </c>
      <c r="D37" s="72">
        <v>59762</v>
      </c>
      <c r="E37" s="151">
        <v>1.0143259592413413E-3</v>
      </c>
      <c r="F37" s="220">
        <v>3.2647434714691938E-4</v>
      </c>
      <c r="G37" s="75">
        <f t="shared" si="0"/>
        <v>9.274809728096832</v>
      </c>
      <c r="H37" s="75">
        <f t="shared" si="1"/>
        <v>31.802161800093771</v>
      </c>
      <c r="I37" s="37">
        <f t="shared" si="2"/>
        <v>41.076971528190604</v>
      </c>
      <c r="J37" s="73">
        <f t="shared" si="3"/>
        <v>6.8734265132007976E-4</v>
      </c>
      <c r="K37" s="73">
        <f t="shared" si="4"/>
        <v>6.871064854718778E-4</v>
      </c>
      <c r="L37" s="73">
        <f t="shared" si="11"/>
        <v>6.8638769771419328E-4</v>
      </c>
      <c r="M37" s="73">
        <f t="shared" si="12"/>
        <v>98802.783892394407</v>
      </c>
      <c r="N37" s="73">
        <f t="shared" si="5"/>
        <v>67.817015363660175</v>
      </c>
      <c r="O37" s="73">
        <f t="shared" si="6"/>
        <v>41632.634410414066</v>
      </c>
      <c r="P37" s="73">
        <f t="shared" si="7"/>
        <v>1158434.2566950002</v>
      </c>
      <c r="Q37" s="73">
        <f t="shared" si="10"/>
        <v>98768.875384712577</v>
      </c>
      <c r="R37" s="73">
        <f>SUM(Q37:$Q$102)</f>
        <v>4715505.609780537</v>
      </c>
      <c r="S37" s="73">
        <f t="shared" si="8"/>
        <v>47.726444782326872</v>
      </c>
    </row>
    <row r="38" spans="1:19" ht="15" x14ac:dyDescent="0.25">
      <c r="A38" s="77">
        <v>36</v>
      </c>
      <c r="B38" s="72">
        <v>30289</v>
      </c>
      <c r="C38" s="72">
        <v>27305</v>
      </c>
      <c r="D38" s="72">
        <v>57594</v>
      </c>
      <c r="E38" s="151">
        <v>1.1126877150847696E-3</v>
      </c>
      <c r="F38" s="220">
        <v>3.7035390807076146E-4</v>
      </c>
      <c r="G38" s="75">
        <f t="shared" si="0"/>
        <v>10.112513459872142</v>
      </c>
      <c r="H38" s="75">
        <f t="shared" si="1"/>
        <v>33.702198202202588</v>
      </c>
      <c r="I38" s="37">
        <f t="shared" si="2"/>
        <v>43.814711662074728</v>
      </c>
      <c r="J38" s="73">
        <f t="shared" si="3"/>
        <v>7.6075132239599135E-4</v>
      </c>
      <c r="K38" s="73">
        <f t="shared" si="4"/>
        <v>7.6046202447466182E-4</v>
      </c>
      <c r="L38" s="73">
        <f t="shared" si="11"/>
        <v>7.6107169667512177E-4</v>
      </c>
      <c r="M38" s="73">
        <f t="shared" si="12"/>
        <v>98734.966877030747</v>
      </c>
      <c r="N38" s="73">
        <f t="shared" si="5"/>
        <v>75.144388762273593</v>
      </c>
      <c r="O38" s="73">
        <f t="shared" si="6"/>
        <v>40589.32515349397</v>
      </c>
      <c r="P38" s="73">
        <f t="shared" si="7"/>
        <v>1116801.6222845861</v>
      </c>
      <c r="Q38" s="73">
        <f t="shared" si="10"/>
        <v>98697.39468264961</v>
      </c>
      <c r="R38" s="73">
        <f>SUM(Q38:$Q$102)</f>
        <v>4616736.7343958244</v>
      </c>
      <c r="S38" s="73">
        <f t="shared" si="8"/>
        <v>46.758882698018517</v>
      </c>
    </row>
    <row r="39" spans="1:19" ht="15" x14ac:dyDescent="0.25">
      <c r="A39" s="77">
        <v>37</v>
      </c>
      <c r="B39" s="72">
        <v>29950</v>
      </c>
      <c r="C39" s="72">
        <v>26974</v>
      </c>
      <c r="D39" s="72">
        <v>56924</v>
      </c>
      <c r="E39" s="151">
        <v>1.2292515221802524E-3</v>
      </c>
      <c r="F39" s="220">
        <v>4.2998359937789486E-4</v>
      </c>
      <c r="G39" s="75">
        <f t="shared" si="0"/>
        <v>11.598377609619336</v>
      </c>
      <c r="H39" s="75">
        <f t="shared" si="1"/>
        <v>36.816083089298559</v>
      </c>
      <c r="I39" s="37">
        <f t="shared" si="2"/>
        <v>48.414460698917893</v>
      </c>
      <c r="J39" s="73">
        <f t="shared" si="3"/>
        <v>8.5051051751313842E-4</v>
      </c>
      <c r="K39" s="73">
        <f t="shared" si="4"/>
        <v>8.5014893595980467E-4</v>
      </c>
      <c r="L39" s="73">
        <f t="shared" si="11"/>
        <v>8.5310020189568352E-4</v>
      </c>
      <c r="M39" s="73">
        <f t="shared" si="12"/>
        <v>98659.822488268474</v>
      </c>
      <c r="N39" s="73">
        <f t="shared" si="5"/>
        <v>84.166714483726537</v>
      </c>
      <c r="O39" s="73">
        <f t="shared" si="6"/>
        <v>39569.203675056102</v>
      </c>
      <c r="P39" s="73">
        <f t="shared" si="7"/>
        <v>1076212.2971310925</v>
      </c>
      <c r="Q39" s="73">
        <f t="shared" si="10"/>
        <v>98617.73913102661</v>
      </c>
      <c r="R39" s="73">
        <f>SUM(Q39:$Q$102)</f>
        <v>4518039.3397131748</v>
      </c>
      <c r="S39" s="73">
        <f t="shared" si="8"/>
        <v>45.794115839306421</v>
      </c>
    </row>
    <row r="40" spans="1:19" ht="15" x14ac:dyDescent="0.25">
      <c r="A40" s="77">
        <v>38</v>
      </c>
      <c r="B40" s="72">
        <v>30644</v>
      </c>
      <c r="C40" s="72">
        <v>26954</v>
      </c>
      <c r="D40" s="72">
        <v>57598</v>
      </c>
      <c r="E40" s="151">
        <v>1.3698463865598422E-3</v>
      </c>
      <c r="F40" s="220">
        <v>5.0578473444730853E-4</v>
      </c>
      <c r="G40" s="75">
        <f t="shared" si="0"/>
        <v>13.632921732292754</v>
      </c>
      <c r="H40" s="75">
        <f t="shared" si="1"/>
        <v>41.9775726697398</v>
      </c>
      <c r="I40" s="37">
        <f t="shared" si="2"/>
        <v>55.610494402032558</v>
      </c>
      <c r="J40" s="73">
        <f t="shared" si="3"/>
        <v>9.6549349633724365E-4</v>
      </c>
      <c r="K40" s="73">
        <f t="shared" si="4"/>
        <v>9.6502755745730973E-4</v>
      </c>
      <c r="L40" s="73">
        <f t="shared" si="11"/>
        <v>9.6360131526307402E-4</v>
      </c>
      <c r="M40" s="73">
        <f t="shared" si="12"/>
        <v>98575.655773784747</v>
      </c>
      <c r="N40" s="73">
        <f t="shared" si="5"/>
        <v>94.987631556534325</v>
      </c>
      <c r="O40" s="73">
        <f t="shared" si="6"/>
        <v>38571.167979914215</v>
      </c>
      <c r="P40" s="73">
        <f t="shared" si="7"/>
        <v>1036643.0934560368</v>
      </c>
      <c r="Q40" s="73">
        <f t="shared" si="10"/>
        <v>98528.161958006473</v>
      </c>
      <c r="R40" s="73">
        <f>SUM(Q40:$Q$102)</f>
        <v>4419421.6005821489</v>
      </c>
      <c r="S40" s="73">
        <f t="shared" si="8"/>
        <v>44.832789250968915</v>
      </c>
    </row>
    <row r="41" spans="1:19" ht="15" x14ac:dyDescent="0.25">
      <c r="A41" s="77">
        <v>39</v>
      </c>
      <c r="B41" s="72">
        <v>32274</v>
      </c>
      <c r="C41" s="72">
        <v>28793</v>
      </c>
      <c r="D41" s="72">
        <v>61067</v>
      </c>
      <c r="E41" s="151">
        <v>1.5372464453492593E-3</v>
      </c>
      <c r="F41" s="220">
        <v>5.9512918330938505E-4</v>
      </c>
      <c r="G41" s="75">
        <f t="shared" si="0"/>
        <v>17.135554575027122</v>
      </c>
      <c r="H41" s="75">
        <f t="shared" si="1"/>
        <v>49.613091777201994</v>
      </c>
      <c r="I41" s="37">
        <f t="shared" si="2"/>
        <v>66.748646352229116</v>
      </c>
      <c r="J41" s="73">
        <f t="shared" si="3"/>
        <v>1.0930395524952777E-3</v>
      </c>
      <c r="K41" s="73">
        <f t="shared" si="4"/>
        <v>1.0924424023530666E-3</v>
      </c>
      <c r="L41" s="73">
        <f t="shared" si="11"/>
        <v>1.0939285823775727E-3</v>
      </c>
      <c r="M41" s="73">
        <f t="shared" si="12"/>
        <v>98480.668142228213</v>
      </c>
      <c r="N41" s="73">
        <f t="shared" si="5"/>
        <v>107.73081769242708</v>
      </c>
      <c r="O41" s="73">
        <f t="shared" si="6"/>
        <v>37594.147074846376</v>
      </c>
      <c r="P41" s="73">
        <f t="shared" si="7"/>
        <v>998071.92547612253</v>
      </c>
      <c r="Q41" s="73">
        <f t="shared" si="10"/>
        <v>98426.802733382006</v>
      </c>
      <c r="R41" s="73">
        <f>SUM(Q41:$Q$102)</f>
        <v>4320893.4386241417</v>
      </c>
      <c r="S41" s="73">
        <f t="shared" si="8"/>
        <v>43.875549588918311</v>
      </c>
    </row>
    <row r="42" spans="1:19" ht="15" x14ac:dyDescent="0.25">
      <c r="A42" s="77">
        <v>40</v>
      </c>
      <c r="B42" s="72">
        <v>32580</v>
      </c>
      <c r="C42" s="72">
        <v>29355</v>
      </c>
      <c r="D42" s="72">
        <v>61935</v>
      </c>
      <c r="E42" s="151">
        <v>1.7278766374067371E-3</v>
      </c>
      <c r="F42" s="220">
        <v>6.9259298923966437E-4</v>
      </c>
      <c r="G42" s="75">
        <f t="shared" si="0"/>
        <v>20.331067199130349</v>
      </c>
      <c r="H42" s="75">
        <f t="shared" si="1"/>
        <v>56.294220846711497</v>
      </c>
      <c r="I42" s="37">
        <f t="shared" si="2"/>
        <v>76.625288045841842</v>
      </c>
      <c r="J42" s="73">
        <f t="shared" si="3"/>
        <v>1.2371887954442857E-3</v>
      </c>
      <c r="K42" s="73">
        <f t="shared" si="4"/>
        <v>1.2364237929032296E-3</v>
      </c>
      <c r="L42" s="73">
        <f t="shared" si="11"/>
        <v>1.2393008402404818E-3</v>
      </c>
      <c r="M42" s="73">
        <f t="shared" si="12"/>
        <v>98372.937324535786</v>
      </c>
      <c r="N42" s="73">
        <f t="shared" si="5"/>
        <v>121.91366388322785</v>
      </c>
      <c r="O42" s="73">
        <f t="shared" si="6"/>
        <v>36637.09440276205</v>
      </c>
      <c r="P42" s="73">
        <f t="shared" si="7"/>
        <v>960477.77840127621</v>
      </c>
      <c r="Q42" s="73">
        <f t="shared" si="10"/>
        <v>98311.980492594172</v>
      </c>
      <c r="R42" s="73">
        <f>SUM(Q42:$Q$102)</f>
        <v>4222466.6358907586</v>
      </c>
      <c r="S42" s="73">
        <f t="shared" si="8"/>
        <v>42.923051305875845</v>
      </c>
    </row>
    <row r="43" spans="1:19" ht="15" x14ac:dyDescent="0.25">
      <c r="A43" s="77">
        <v>41</v>
      </c>
      <c r="B43" s="72">
        <v>33260</v>
      </c>
      <c r="C43" s="72">
        <v>29409</v>
      </c>
      <c r="D43" s="72">
        <v>62669</v>
      </c>
      <c r="E43" s="151">
        <v>1.9314712002432709E-3</v>
      </c>
      <c r="F43" s="220">
        <v>7.9201734957067037E-4</v>
      </c>
      <c r="G43" s="75">
        <f t="shared" si="0"/>
        <v>23.292438233523846</v>
      </c>
      <c r="H43" s="75">
        <f t="shared" si="1"/>
        <v>64.240732120091195</v>
      </c>
      <c r="I43" s="37">
        <f t="shared" si="2"/>
        <v>87.533170353615048</v>
      </c>
      <c r="J43" s="73">
        <f t="shared" si="3"/>
        <v>1.3967539031038479E-3</v>
      </c>
      <c r="K43" s="73">
        <f t="shared" si="4"/>
        <v>1.3957788963718798E-3</v>
      </c>
      <c r="L43" s="73">
        <f t="shared" si="11"/>
        <v>1.3931895015295941E-3</v>
      </c>
      <c r="M43" s="73">
        <f t="shared" si="12"/>
        <v>98251.023660652558</v>
      </c>
      <c r="N43" s="73">
        <f t="shared" si="5"/>
        <v>136.88229467855126</v>
      </c>
      <c r="O43" s="73">
        <f t="shared" si="6"/>
        <v>35699.209776472911</v>
      </c>
      <c r="P43" s="73">
        <f t="shared" si="7"/>
        <v>923840.68399851408</v>
      </c>
      <c r="Q43" s="73">
        <f t="shared" si="10"/>
        <v>98182.582513313275</v>
      </c>
      <c r="R43" s="73">
        <f>SUM(Q43:$Q$102)</f>
        <v>4124154.6553981644</v>
      </c>
      <c r="S43" s="73">
        <f t="shared" si="8"/>
        <v>41.975691465999461</v>
      </c>
    </row>
    <row r="44" spans="1:19" ht="15" x14ac:dyDescent="0.25">
      <c r="A44" s="77">
        <v>42</v>
      </c>
      <c r="B44" s="72">
        <v>34181</v>
      </c>
      <c r="C44" s="72">
        <v>30157</v>
      </c>
      <c r="D44" s="72">
        <v>64338</v>
      </c>
      <c r="E44" s="151">
        <v>2.1351079610054851E-3</v>
      </c>
      <c r="F44" s="220">
        <v>8.8955894402009239E-4</v>
      </c>
      <c r="G44" s="75">
        <f t="shared" si="0"/>
        <v>26.826429074813927</v>
      </c>
      <c r="H44" s="75">
        <f t="shared" si="1"/>
        <v>72.980125215128481</v>
      </c>
      <c r="I44" s="37">
        <f t="shared" si="2"/>
        <v>99.806554289942412</v>
      </c>
      <c r="J44" s="73">
        <f t="shared" si="3"/>
        <v>1.5512846885191087E-3</v>
      </c>
      <c r="K44" s="73">
        <f t="shared" si="4"/>
        <v>1.5500820683757022E-3</v>
      </c>
      <c r="L44" s="73">
        <f t="shared" si="11"/>
        <v>1.548007245495959E-3</v>
      </c>
      <c r="M44" s="73">
        <f t="shared" si="12"/>
        <v>98114.141365974006</v>
      </c>
      <c r="N44" s="73">
        <f t="shared" si="5"/>
        <v>151.88140172015119</v>
      </c>
      <c r="O44" s="73">
        <f t="shared" si="6"/>
        <v>34779.974646048227</v>
      </c>
      <c r="P44" s="73">
        <f t="shared" si="7"/>
        <v>888141.47422204132</v>
      </c>
      <c r="Q44" s="73">
        <f t="shared" si="10"/>
        <v>98038.200665113924</v>
      </c>
      <c r="R44" s="73">
        <f>SUM(Q44:$Q$102)</f>
        <v>4025972.0728848516</v>
      </c>
      <c r="S44" s="73">
        <f t="shared" si="8"/>
        <v>41.03355557959415</v>
      </c>
    </row>
    <row r="45" spans="1:19" ht="15" x14ac:dyDescent="0.25">
      <c r="A45" s="77">
        <v>43</v>
      </c>
      <c r="B45" s="72">
        <v>34819</v>
      </c>
      <c r="C45" s="72">
        <v>30412</v>
      </c>
      <c r="D45" s="72">
        <v>65231</v>
      </c>
      <c r="E45" s="151">
        <v>2.3303481221087726E-3</v>
      </c>
      <c r="F45" s="220">
        <v>9.8571650862899394E-4</v>
      </c>
      <c r="G45" s="75">
        <f t="shared" si="0"/>
        <v>29.977610460424962</v>
      </c>
      <c r="H45" s="75">
        <f t="shared" si="1"/>
        <v>81.140391263705354</v>
      </c>
      <c r="I45" s="37">
        <f t="shared" si="2"/>
        <v>111.11800172413032</v>
      </c>
      <c r="J45" s="73">
        <f t="shared" si="3"/>
        <v>1.703453905721671E-3</v>
      </c>
      <c r="K45" s="73">
        <f t="shared" si="4"/>
        <v>1.7020038516007974E-3</v>
      </c>
      <c r="L45" s="73">
        <f t="shared" si="11"/>
        <v>1.6963317903467782E-3</v>
      </c>
      <c r="M45" s="73">
        <f t="shared" si="12"/>
        <v>97962.259964253855</v>
      </c>
      <c r="N45" s="73">
        <f t="shared" si="5"/>
        <v>166.17649583157618</v>
      </c>
      <c r="O45" s="73">
        <f t="shared" si="6"/>
        <v>33879.156091022414</v>
      </c>
      <c r="P45" s="73">
        <f t="shared" si="7"/>
        <v>853361.49957599293</v>
      </c>
      <c r="Q45" s="73">
        <f t="shared" si="10"/>
        <v>97879.171716338067</v>
      </c>
      <c r="R45" s="73">
        <f>SUM(Q45:$Q$102)</f>
        <v>3927933.8722197372</v>
      </c>
      <c r="S45" s="73">
        <f t="shared" si="8"/>
        <v>40.09639909954128</v>
      </c>
    </row>
    <row r="46" spans="1:19" ht="15" x14ac:dyDescent="0.25">
      <c r="A46" s="77">
        <v>44</v>
      </c>
      <c r="B46" s="72">
        <v>35145</v>
      </c>
      <c r="C46" s="72">
        <v>31209</v>
      </c>
      <c r="D46" s="72">
        <v>66354</v>
      </c>
      <c r="E46" s="151">
        <v>2.5191543264013283E-3</v>
      </c>
      <c r="F46" s="220">
        <v>1.0849640871191211E-3</v>
      </c>
      <c r="G46" s="75">
        <f t="shared" si="0"/>
        <v>33.860644194900651</v>
      </c>
      <c r="H46" s="75">
        <f t="shared" si="1"/>
        <v>88.535678801374686</v>
      </c>
      <c r="I46" s="37">
        <f t="shared" si="2"/>
        <v>122.39632299627533</v>
      </c>
      <c r="J46" s="73">
        <f t="shared" si="3"/>
        <v>1.8445960001849976E-3</v>
      </c>
      <c r="K46" s="73">
        <f t="shared" si="4"/>
        <v>1.8428957785511235E-3</v>
      </c>
      <c r="L46" s="73">
        <f t="shared" si="11"/>
        <v>1.8421809275185436E-3</v>
      </c>
      <c r="M46" s="73">
        <f t="shared" si="12"/>
        <v>97796.083468422279</v>
      </c>
      <c r="N46" s="73">
        <f t="shared" si="5"/>
        <v>180.15807975153439</v>
      </c>
      <c r="O46" s="73">
        <f t="shared" si="6"/>
        <v>32996.766635624488</v>
      </c>
      <c r="P46" s="73">
        <f t="shared" si="7"/>
        <v>819482.34348497062</v>
      </c>
      <c r="Q46" s="73">
        <f t="shared" si="10"/>
        <v>97706.004428546512</v>
      </c>
      <c r="R46" s="73">
        <f>SUM(Q46:$Q$102)</f>
        <v>3830054.7005033991</v>
      </c>
      <c r="S46" s="73">
        <f t="shared" si="8"/>
        <v>39.163681864009398</v>
      </c>
    </row>
    <row r="47" spans="1:19" ht="15" x14ac:dyDescent="0.25">
      <c r="A47" s="77">
        <v>45</v>
      </c>
      <c r="B47" s="72">
        <v>37210</v>
      </c>
      <c r="C47" s="72">
        <v>33570</v>
      </c>
      <c r="D47" s="72">
        <v>70780</v>
      </c>
      <c r="E47" s="151">
        <v>2.7145157202207492E-3</v>
      </c>
      <c r="F47" s="220">
        <v>1.1934214881847423E-3</v>
      </c>
      <c r="G47" s="75">
        <f t="shared" si="0"/>
        <v>40.063159358361794</v>
      </c>
      <c r="H47" s="75">
        <f t="shared" si="1"/>
        <v>101.00712994941408</v>
      </c>
      <c r="I47" s="37">
        <f t="shared" si="2"/>
        <v>141.07028930777588</v>
      </c>
      <c r="J47" s="73">
        <f t="shared" si="3"/>
        <v>1.9930812278578115E-3</v>
      </c>
      <c r="K47" s="73">
        <f t="shared" si="4"/>
        <v>1.9910963603538834E-3</v>
      </c>
      <c r="L47" s="73">
        <f t="shared" si="11"/>
        <v>1.9957456796394226E-3</v>
      </c>
      <c r="M47" s="73">
        <f t="shared" si="12"/>
        <v>97615.925388670745</v>
      </c>
      <c r="N47" s="73">
        <f t="shared" si="5"/>
        <v>194.81656135844241</v>
      </c>
      <c r="O47" s="73">
        <f t="shared" si="6"/>
        <v>32132.664020935179</v>
      </c>
      <c r="P47" s="73">
        <f t="shared" si="7"/>
        <v>786485.57684934593</v>
      </c>
      <c r="Q47" s="73">
        <f t="shared" si="10"/>
        <v>97518.517107991531</v>
      </c>
      <c r="R47" s="73">
        <f>SUM(Q47:$Q$102)</f>
        <v>3732348.6960748523</v>
      </c>
      <c r="S47" s="73">
        <f t="shared" si="8"/>
        <v>38.235038813738754</v>
      </c>
    </row>
    <row r="48" spans="1:19" ht="15" x14ac:dyDescent="0.25">
      <c r="A48" s="77">
        <v>46</v>
      </c>
      <c r="B48" s="72">
        <v>40580</v>
      </c>
      <c r="C48" s="72">
        <v>36316</v>
      </c>
      <c r="D48" s="72">
        <v>76896</v>
      </c>
      <c r="E48" s="151">
        <v>2.9355893590098463E-3</v>
      </c>
      <c r="F48" s="220">
        <v>1.3160160292189273E-3</v>
      </c>
      <c r="G48" s="75">
        <f t="shared" si="0"/>
        <v>47.792438117114564</v>
      </c>
      <c r="H48" s="75">
        <f t="shared" si="1"/>
        <v>119.12621618861957</v>
      </c>
      <c r="I48" s="37">
        <f t="shared" si="2"/>
        <v>166.91865430573412</v>
      </c>
      <c r="J48" s="73">
        <f t="shared" si="3"/>
        <v>2.1707065946958764E-3</v>
      </c>
      <c r="K48" s="73">
        <f t="shared" si="4"/>
        <v>2.168352314927513E-3</v>
      </c>
      <c r="L48" s="73">
        <f t="shared" si="11"/>
        <v>2.1674692368632738E-3</v>
      </c>
      <c r="M48" s="73">
        <f t="shared" si="12"/>
        <v>97421.108827312302</v>
      </c>
      <c r="N48" s="73">
        <f t="shared" si="5"/>
        <v>211.15725640431629</v>
      </c>
      <c r="O48" s="73">
        <f t="shared" si="6"/>
        <v>31286.375995648883</v>
      </c>
      <c r="P48" s="73">
        <f t="shared" si="7"/>
        <v>754352.91282841086</v>
      </c>
      <c r="Q48" s="73">
        <f t="shared" si="10"/>
        <v>97315.530199110144</v>
      </c>
      <c r="R48" s="73">
        <f>SUM(Q48:$Q$102)</f>
        <v>3634830.1789668608</v>
      </c>
      <c r="S48" s="73">
        <f t="shared" si="8"/>
        <v>37.310498953670553</v>
      </c>
    </row>
    <row r="49" spans="1:31" ht="15" x14ac:dyDescent="0.25">
      <c r="A49" s="77">
        <v>47</v>
      </c>
      <c r="B49" s="72">
        <v>40812</v>
      </c>
      <c r="C49" s="72">
        <v>36911</v>
      </c>
      <c r="D49" s="72">
        <v>77723</v>
      </c>
      <c r="E49" s="151">
        <v>3.2004341204312729E-3</v>
      </c>
      <c r="F49" s="220">
        <v>1.4543646292070082E-3</v>
      </c>
      <c r="G49" s="75">
        <f t="shared" si="0"/>
        <v>53.682052828659877</v>
      </c>
      <c r="H49" s="75">
        <f t="shared" si="1"/>
        <v>130.6161173230411</v>
      </c>
      <c r="I49" s="37">
        <f t="shared" si="2"/>
        <v>184.29817015170096</v>
      </c>
      <c r="J49" s="73">
        <f t="shared" si="3"/>
        <v>2.3712179168547398E-3</v>
      </c>
      <c r="K49" s="73">
        <f t="shared" si="4"/>
        <v>2.3684088004312098E-3</v>
      </c>
      <c r="L49" s="73">
        <f t="shared" si="11"/>
        <v>2.371702720985218E-3</v>
      </c>
      <c r="M49" s="73">
        <f t="shared" si="12"/>
        <v>97209.951570907986</v>
      </c>
      <c r="N49" s="73">
        <f t="shared" si="5"/>
        <v>230.55310664756689</v>
      </c>
      <c r="O49" s="73">
        <f t="shared" si="6"/>
        <v>30457.13535428817</v>
      </c>
      <c r="P49" s="73">
        <f t="shared" si="7"/>
        <v>723066.53683276195</v>
      </c>
      <c r="Q49" s="73">
        <f t="shared" si="10"/>
        <v>97094.675017584203</v>
      </c>
      <c r="R49" s="73">
        <f>SUM(Q49:$Q$102)</f>
        <v>3537514.6487677502</v>
      </c>
      <c r="S49" s="73">
        <f t="shared" si="8"/>
        <v>36.390457886272848</v>
      </c>
    </row>
    <row r="50" spans="1:31" ht="15" x14ac:dyDescent="0.25">
      <c r="A50" s="77">
        <v>48</v>
      </c>
      <c r="B50" s="72">
        <v>42207</v>
      </c>
      <c r="C50" s="72">
        <v>38541</v>
      </c>
      <c r="D50" s="72">
        <v>80748</v>
      </c>
      <c r="E50" s="151">
        <v>3.5194359316302647E-3</v>
      </c>
      <c r="F50" s="220">
        <v>1.6060597404637005E-3</v>
      </c>
      <c r="G50" s="75">
        <f t="shared" si="0"/>
        <v>61.899148457211481</v>
      </c>
      <c r="H50" s="75">
        <f t="shared" si="1"/>
        <v>148.54483236631859</v>
      </c>
      <c r="I50" s="37">
        <f t="shared" si="2"/>
        <v>210.44398082353007</v>
      </c>
      <c r="J50" s="73">
        <f t="shared" si="3"/>
        <v>2.6061819589776845E-3</v>
      </c>
      <c r="K50" s="73">
        <f t="shared" si="4"/>
        <v>2.6027888151328726E-3</v>
      </c>
      <c r="L50" s="73">
        <f t="shared" si="11"/>
        <v>2.6081539003451576E-3</v>
      </c>
      <c r="M50" s="73">
        <f t="shared" si="12"/>
        <v>96979.398464260419</v>
      </c>
      <c r="N50" s="73">
        <f t="shared" si="5"/>
        <v>252.93719635768502</v>
      </c>
      <c r="O50" s="73">
        <f t="shared" si="6"/>
        <v>29643.804959507303</v>
      </c>
      <c r="P50" s="73">
        <f t="shared" si="7"/>
        <v>692609.4014784738</v>
      </c>
      <c r="Q50" s="73">
        <f t="shared" si="10"/>
        <v>96852.929866081569</v>
      </c>
      <c r="R50" s="73">
        <f>SUM(Q50:$Q$102)</f>
        <v>3440419.9737501661</v>
      </c>
      <c r="S50" s="73">
        <f t="shared" si="8"/>
        <v>35.475781745728767</v>
      </c>
    </row>
    <row r="51" spans="1:31" ht="15" x14ac:dyDescent="0.25">
      <c r="A51" s="77">
        <v>49</v>
      </c>
      <c r="B51" s="72">
        <v>42865</v>
      </c>
      <c r="C51" s="72">
        <v>38898</v>
      </c>
      <c r="D51" s="72">
        <v>81763</v>
      </c>
      <c r="E51" s="151">
        <v>3.8911707542094451E-3</v>
      </c>
      <c r="F51" s="220">
        <v>1.7656797262695203E-3</v>
      </c>
      <c r="G51" s="75">
        <f t="shared" si="0"/>
        <v>68.681409992431796</v>
      </c>
      <c r="H51" s="75">
        <f t="shared" si="1"/>
        <v>166.79503437918785</v>
      </c>
      <c r="I51" s="37">
        <f t="shared" si="2"/>
        <v>235.47644437161966</v>
      </c>
      <c r="J51" s="73">
        <f t="shared" si="3"/>
        <v>2.8799878229959722E-3</v>
      </c>
      <c r="K51" s="73">
        <f t="shared" si="4"/>
        <v>2.8758446364623991E-3</v>
      </c>
      <c r="L51" s="73">
        <f t="shared" si="11"/>
        <v>2.8732186727572807E-3</v>
      </c>
      <c r="M51" s="73">
        <f t="shared" si="12"/>
        <v>96726.461267902734</v>
      </c>
      <c r="N51" s="73">
        <f t="shared" si="5"/>
        <v>277.91627466467617</v>
      </c>
      <c r="O51" s="73">
        <f t="shared" si="6"/>
        <v>28845.355467298628</v>
      </c>
      <c r="P51" s="73">
        <f t="shared" si="7"/>
        <v>662965.59651896637</v>
      </c>
      <c r="Q51" s="73">
        <f t="shared" si="10"/>
        <v>96587.503130570403</v>
      </c>
      <c r="R51" s="73">
        <f>SUM(Q51:$Q$102)</f>
        <v>3343567.0438840841</v>
      </c>
      <c r="S51" s="73">
        <f t="shared" si="8"/>
        <v>34.567242511058325</v>
      </c>
    </row>
    <row r="52" spans="1:31" ht="15" x14ac:dyDescent="0.25">
      <c r="A52" s="77">
        <v>50</v>
      </c>
      <c r="B52" s="72">
        <v>42362</v>
      </c>
      <c r="C52" s="72">
        <v>39082</v>
      </c>
      <c r="D52" s="72">
        <v>81444</v>
      </c>
      <c r="E52" s="151">
        <v>4.3020107538811452E-3</v>
      </c>
      <c r="F52" s="220">
        <v>1.9273268981143679E-3</v>
      </c>
      <c r="G52" s="75">
        <f t="shared" si="0"/>
        <v>75.323789832105732</v>
      </c>
      <c r="H52" s="75">
        <f t="shared" si="1"/>
        <v>182.24177955591307</v>
      </c>
      <c r="I52" s="37">
        <f t="shared" si="2"/>
        <v>257.56556938801879</v>
      </c>
      <c r="J52" s="73">
        <f t="shared" si="3"/>
        <v>3.1624867318405135E-3</v>
      </c>
      <c r="K52" s="73">
        <f t="shared" si="4"/>
        <v>3.1574913380189029E-3</v>
      </c>
      <c r="L52" s="73">
        <f t="shared" si="11"/>
        <v>3.1574594549184732E-3</v>
      </c>
      <c r="M52" s="73">
        <f t="shared" si="12"/>
        <v>96448.544993238058</v>
      </c>
      <c r="N52" s="73">
        <f t="shared" si="5"/>
        <v>304.53237030204036</v>
      </c>
      <c r="O52" s="73">
        <f t="shared" si="6"/>
        <v>28060.95263741236</v>
      </c>
      <c r="P52" s="73">
        <f t="shared" si="7"/>
        <v>634120.24105166772</v>
      </c>
      <c r="Q52" s="73">
        <f t="shared" si="10"/>
        <v>96296.278808087038</v>
      </c>
      <c r="R52" s="73">
        <f>SUM(Q52:$Q$102)</f>
        <v>3246979.540753514</v>
      </c>
      <c r="S52" s="73">
        <f t="shared" si="8"/>
        <v>33.665407196979046</v>
      </c>
    </row>
    <row r="53" spans="1:31" ht="15" x14ac:dyDescent="0.25">
      <c r="A53" s="77">
        <v>51</v>
      </c>
      <c r="B53" s="72">
        <v>43352</v>
      </c>
      <c r="C53" s="72">
        <v>40106</v>
      </c>
      <c r="D53" s="72">
        <v>83458</v>
      </c>
      <c r="E53" s="151">
        <v>4.7306455090364253E-3</v>
      </c>
      <c r="F53" s="220">
        <v>2.0876693642942618E-3</v>
      </c>
      <c r="G53" s="75">
        <f t="shared" si="0"/>
        <v>83.728067524385665</v>
      </c>
      <c r="H53" s="75">
        <f t="shared" si="1"/>
        <v>205.08294410774712</v>
      </c>
      <c r="I53" s="37">
        <f t="shared" si="2"/>
        <v>288.81101163213282</v>
      </c>
      <c r="J53" s="73">
        <f t="shared" si="3"/>
        <v>3.4605551490825663E-3</v>
      </c>
      <c r="K53" s="73">
        <f t="shared" si="4"/>
        <v>3.4545743290874675E-3</v>
      </c>
      <c r="L53" s="73">
        <f t="shared" si="11"/>
        <v>3.4507141487590239E-3</v>
      </c>
      <c r="M53" s="73">
        <f t="shared" si="12"/>
        <v>96144.012622936018</v>
      </c>
      <c r="N53" s="73">
        <f t="shared" si="5"/>
        <v>331.76550467642664</v>
      </c>
      <c r="O53" s="73">
        <f t="shared" si="6"/>
        <v>27290.098846042285</v>
      </c>
      <c r="P53" s="73">
        <f t="shared" si="7"/>
        <v>606059.28841425525</v>
      </c>
      <c r="Q53" s="73">
        <f t="shared" si="10"/>
        <v>95978.129870597797</v>
      </c>
      <c r="R53" s="73">
        <f>SUM(Q53:$Q$102)</f>
        <v>3150683.2619454269</v>
      </c>
      <c r="S53" s="73">
        <f t="shared" si="8"/>
        <v>32.770457317004087</v>
      </c>
    </row>
    <row r="54" spans="1:31" ht="15" x14ac:dyDescent="0.25">
      <c r="A54" s="77">
        <v>52</v>
      </c>
      <c r="B54" s="72">
        <v>43296</v>
      </c>
      <c r="C54" s="72">
        <v>40519</v>
      </c>
      <c r="D54" s="72">
        <v>83815</v>
      </c>
      <c r="E54" s="151">
        <v>5.1569539829621818E-3</v>
      </c>
      <c r="F54" s="220">
        <v>2.247959570417167E-3</v>
      </c>
      <c r="G54" s="75">
        <f t="shared" si="0"/>
        <v>91.08507383373319</v>
      </c>
      <c r="H54" s="75">
        <f t="shared" si="1"/>
        <v>223.27547964633064</v>
      </c>
      <c r="I54" s="37">
        <f t="shared" si="2"/>
        <v>314.3605534800638</v>
      </c>
      <c r="J54" s="73">
        <f t="shared" si="3"/>
        <v>3.7506478969165876E-3</v>
      </c>
      <c r="K54" s="73">
        <f t="shared" si="4"/>
        <v>3.7436230024727735E-3</v>
      </c>
      <c r="L54" s="73">
        <f t="shared" si="11"/>
        <v>3.7433285350966187E-3</v>
      </c>
      <c r="M54" s="73">
        <f t="shared" si="12"/>
        <v>95812.247118259591</v>
      </c>
      <c r="N54" s="73">
        <f t="shared" si="5"/>
        <v>358.65671864950855</v>
      </c>
      <c r="O54" s="73">
        <f t="shared" si="6"/>
        <v>26532.613186178747</v>
      </c>
      <c r="P54" s="73">
        <f t="shared" si="7"/>
        <v>578769.18956821307</v>
      </c>
      <c r="Q54" s="73">
        <f t="shared" si="10"/>
        <v>95632.918758934829</v>
      </c>
      <c r="R54" s="73">
        <f>SUM(Q54:$Q$102)</f>
        <v>3054705.1320748297</v>
      </c>
      <c r="S54" s="73">
        <f t="shared" si="8"/>
        <v>31.882199029362642</v>
      </c>
    </row>
    <row r="55" spans="1:31" ht="15" x14ac:dyDescent="0.25">
      <c r="A55" s="77">
        <v>53</v>
      </c>
      <c r="B55" s="72">
        <v>44326</v>
      </c>
      <c r="C55" s="72">
        <v>41302</v>
      </c>
      <c r="D55" s="72">
        <v>85628</v>
      </c>
      <c r="E55" s="151">
        <v>5.5715830120606161E-3</v>
      </c>
      <c r="F55" s="220">
        <v>2.4139961500538815E-3</v>
      </c>
      <c r="G55" s="75">
        <f t="shared" si="0"/>
        <v>99.702868989525413</v>
      </c>
      <c r="H55" s="75">
        <f t="shared" si="1"/>
        <v>246.96598859259888</v>
      </c>
      <c r="I55" s="37">
        <f t="shared" si="2"/>
        <v>346.6688575821243</v>
      </c>
      <c r="J55" s="73">
        <f t="shared" si="3"/>
        <v>4.0485455409693593E-3</v>
      </c>
      <c r="K55" s="73">
        <f t="shared" si="4"/>
        <v>4.0403612290490498E-3</v>
      </c>
      <c r="L55" s="73">
        <f t="shared" si="11"/>
        <v>4.0346741873647845E-3</v>
      </c>
      <c r="M55" s="73">
        <f t="shared" si="12"/>
        <v>95453.590399610082</v>
      </c>
      <c r="N55" s="73">
        <f t="shared" si="5"/>
        <v>385.12413727659441</v>
      </c>
      <c r="O55" s="73">
        <f t="shared" si="6"/>
        <v>25788.578437198288</v>
      </c>
      <c r="P55" s="73">
        <f t="shared" si="7"/>
        <v>552236.57638203423</v>
      </c>
      <c r="Q55" s="73">
        <f t="shared" si="10"/>
        <v>95261.028330971778</v>
      </c>
      <c r="R55" s="73">
        <f>SUM(Q55:$Q$102)</f>
        <v>2959072.2133158944</v>
      </c>
      <c r="S55" s="73">
        <f t="shared" si="8"/>
        <v>31.00011430610348</v>
      </c>
    </row>
    <row r="56" spans="1:31" ht="15" x14ac:dyDescent="0.25">
      <c r="A56" s="77">
        <v>54</v>
      </c>
      <c r="B56" s="72">
        <v>45494</v>
      </c>
      <c r="C56" s="72">
        <v>42627</v>
      </c>
      <c r="D56" s="72">
        <v>88121</v>
      </c>
      <c r="E56" s="151">
        <v>5.9812091901648382E-3</v>
      </c>
      <c r="F56" s="220">
        <v>2.5941760804943678E-3</v>
      </c>
      <c r="G56" s="75">
        <f t="shared" si="0"/>
        <v>110.58194378323341</v>
      </c>
      <c r="H56" s="75">
        <f t="shared" si="1"/>
        <v>272.10913089735914</v>
      </c>
      <c r="I56" s="37">
        <f t="shared" si="2"/>
        <v>382.69107468059258</v>
      </c>
      <c r="J56" s="73">
        <f t="shared" si="3"/>
        <v>4.3427908748265749E-3</v>
      </c>
      <c r="K56" s="73">
        <f t="shared" si="4"/>
        <v>4.3333745944457158E-3</v>
      </c>
      <c r="L56" s="73">
        <f t="shared" si="11"/>
        <v>4.3305646939988717E-3</v>
      </c>
      <c r="M56" s="73">
        <f t="shared" si="12"/>
        <v>95068.466262333488</v>
      </c>
      <c r="N56" s="73">
        <f t="shared" si="5"/>
        <v>411.70014350827842</v>
      </c>
      <c r="O56" s="73">
        <f t="shared" si="6"/>
        <v>25058.077976047702</v>
      </c>
      <c r="P56" s="73">
        <f t="shared" si="7"/>
        <v>526447.99794483581</v>
      </c>
      <c r="Q56" s="73">
        <f t="shared" si="10"/>
        <v>94862.616190579341</v>
      </c>
      <c r="R56" s="73">
        <f>SUM(Q56:$Q$102)</f>
        <v>2863811.1849849229</v>
      </c>
      <c r="S56" s="73">
        <f t="shared" si="8"/>
        <v>30.12367084036546</v>
      </c>
    </row>
    <row r="57" spans="1:31" ht="15" x14ac:dyDescent="0.25">
      <c r="A57" s="77">
        <v>55</v>
      </c>
      <c r="B57" s="72">
        <v>45104</v>
      </c>
      <c r="C57" s="72">
        <v>42576</v>
      </c>
      <c r="D57" s="72">
        <v>87680</v>
      </c>
      <c r="E57" s="151">
        <v>6.4068572379877443E-3</v>
      </c>
      <c r="F57" s="220">
        <v>2.7966611539248783E-3</v>
      </c>
      <c r="G57" s="75">
        <f t="shared" si="0"/>
        <v>119.07064528950562</v>
      </c>
      <c r="H57" s="75">
        <f t="shared" si="1"/>
        <v>288.97488886219924</v>
      </c>
      <c r="I57" s="37">
        <f t="shared" si="2"/>
        <v>408.04553415170483</v>
      </c>
      <c r="J57" s="73">
        <f t="shared" si="3"/>
        <v>4.6538039935185311E-3</v>
      </c>
      <c r="K57" s="73">
        <f t="shared" si="4"/>
        <v>4.6429918267842929E-3</v>
      </c>
      <c r="L57" s="73">
        <f t="shared" si="11"/>
        <v>4.6500230361363956E-3</v>
      </c>
      <c r="M57" s="73">
        <f t="shared" si="12"/>
        <v>94656.76611882521</v>
      </c>
      <c r="N57" s="73">
        <f t="shared" si="5"/>
        <v>440.1561429787107</v>
      </c>
      <c r="O57" s="73">
        <f t="shared" si="6"/>
        <v>24341.03643733187</v>
      </c>
      <c r="P57" s="73">
        <f t="shared" si="7"/>
        <v>501389.9199687881</v>
      </c>
      <c r="Q57" s="73">
        <f t="shared" si="10"/>
        <v>94436.688047335861</v>
      </c>
      <c r="R57" s="73">
        <f>SUM(Q57:$Q$102)</f>
        <v>2768948.5687943441</v>
      </c>
      <c r="S57" s="73">
        <f t="shared" si="8"/>
        <v>29.25251603586803</v>
      </c>
    </row>
    <row r="58" spans="1:31" ht="15" x14ac:dyDescent="0.25">
      <c r="A58" s="77">
        <v>56</v>
      </c>
      <c r="B58" s="72">
        <v>45003</v>
      </c>
      <c r="C58" s="72">
        <v>42380</v>
      </c>
      <c r="D58" s="72">
        <v>87383</v>
      </c>
      <c r="E58" s="151">
        <v>6.8767884250135912E-3</v>
      </c>
      <c r="F58" s="220">
        <v>3.0267704143966158E-3</v>
      </c>
      <c r="G58" s="75">
        <f t="shared" si="0"/>
        <v>128.27453016212857</v>
      </c>
      <c r="H58" s="75">
        <f t="shared" si="1"/>
        <v>309.47610949088664</v>
      </c>
      <c r="I58" s="37">
        <f t="shared" si="2"/>
        <v>437.75063965301524</v>
      </c>
      <c r="J58" s="73">
        <f t="shared" si="3"/>
        <v>5.0095629544993333E-3</v>
      </c>
      <c r="K58" s="73">
        <f t="shared" si="4"/>
        <v>4.9970360208856368E-3</v>
      </c>
      <c r="L58" s="73">
        <f t="shared" si="11"/>
        <v>4.9979387812738585E-3</v>
      </c>
      <c r="M58" s="73">
        <f t="shared" si="12"/>
        <v>94216.609975846499</v>
      </c>
      <c r="N58" s="73">
        <f t="shared" si="5"/>
        <v>470.88884883844003</v>
      </c>
      <c r="O58" s="73">
        <f t="shared" si="6"/>
        <v>23636.926885048622</v>
      </c>
      <c r="P58" s="73">
        <f t="shared" si="7"/>
        <v>477048.88353145623</v>
      </c>
      <c r="Q58" s="73">
        <f t="shared" si="10"/>
        <v>93981.165551427286</v>
      </c>
      <c r="R58" s="73">
        <f>SUM(Q58:$Q$102)</f>
        <v>2674511.8807470086</v>
      </c>
      <c r="S58" s="73">
        <f t="shared" si="8"/>
        <v>28.386840509679239</v>
      </c>
    </row>
    <row r="59" spans="1:31" ht="15" x14ac:dyDescent="0.25">
      <c r="A59" s="77">
        <v>57</v>
      </c>
      <c r="B59" s="72">
        <v>44968</v>
      </c>
      <c r="C59" s="72">
        <v>42206</v>
      </c>
      <c r="D59" s="72">
        <v>87174</v>
      </c>
      <c r="E59" s="151">
        <v>7.4177118304625429E-3</v>
      </c>
      <c r="F59" s="220">
        <v>3.2853610811809748E-3</v>
      </c>
      <c r="G59" s="75">
        <f t="shared" si="0"/>
        <v>138.66194979232424</v>
      </c>
      <c r="H59" s="75">
        <f t="shared" si="1"/>
        <v>333.55966559223964</v>
      </c>
      <c r="I59" s="37">
        <f t="shared" si="2"/>
        <v>472.22161538456385</v>
      </c>
      <c r="J59" s="73">
        <f t="shared" si="3"/>
        <v>5.4170006582761358E-3</v>
      </c>
      <c r="K59" s="73">
        <f t="shared" si="4"/>
        <v>5.4023551670220327E-3</v>
      </c>
      <c r="L59" s="73">
        <f t="shared" si="11"/>
        <v>5.4000478024064493E-3</v>
      </c>
      <c r="M59" s="73">
        <f t="shared" si="12"/>
        <v>93745.721127008059</v>
      </c>
      <c r="N59" s="73">
        <f t="shared" si="5"/>
        <v>506.2313753569033</v>
      </c>
      <c r="O59" s="73">
        <f t="shared" si="6"/>
        <v>22945.161923414347</v>
      </c>
      <c r="P59" s="73">
        <f t="shared" si="7"/>
        <v>453411.95664640761</v>
      </c>
      <c r="Q59" s="73">
        <f t="shared" si="10"/>
        <v>93492.605439329607</v>
      </c>
      <c r="R59" s="73">
        <f>SUM(Q59:$Q$102)</f>
        <v>2580530.7151955809</v>
      </c>
      <c r="S59" s="73">
        <f t="shared" si="8"/>
        <v>27.526917326705934</v>
      </c>
    </row>
    <row r="60" spans="1:31" x14ac:dyDescent="0.3">
      <c r="A60" s="77">
        <v>58</v>
      </c>
      <c r="B60" s="72">
        <v>44150</v>
      </c>
      <c r="C60" s="72">
        <v>42375</v>
      </c>
      <c r="D60" s="72">
        <v>86525</v>
      </c>
      <c r="E60" s="151">
        <v>8.0474995633606303E-3</v>
      </c>
      <c r="F60" s="220">
        <v>3.5686485470609324E-3</v>
      </c>
      <c r="G60" s="75">
        <f t="shared" si="0"/>
        <v>151.22148218170702</v>
      </c>
      <c r="H60" s="75">
        <f t="shared" si="1"/>
        <v>355.29710572237184</v>
      </c>
      <c r="I60" s="37">
        <f t="shared" si="2"/>
        <v>506.51858790407886</v>
      </c>
      <c r="J60" s="73">
        <f t="shared" si="3"/>
        <v>5.8540143068948726E-3</v>
      </c>
      <c r="K60" s="73">
        <f t="shared" si="4"/>
        <v>5.8369129519407759E-3</v>
      </c>
      <c r="L60" s="73">
        <f t="shared" si="11"/>
        <v>5.8502332389561229E-3</v>
      </c>
      <c r="M60" s="73">
        <f t="shared" si="12"/>
        <v>93239.489751651156</v>
      </c>
      <c r="N60" s="73">
        <f t="shared" si="5"/>
        <v>545.47276212842553</v>
      </c>
      <c r="O60" s="73">
        <f t="shared" si="6"/>
        <v>22264.640928969711</v>
      </c>
      <c r="P60" s="73">
        <f t="shared" si="7"/>
        <v>430466.79472299328</v>
      </c>
      <c r="Q60" s="73">
        <f t="shared" si="10"/>
        <v>92966.753370586943</v>
      </c>
      <c r="R60" s="73">
        <f>SUM(Q60:$Q$102)</f>
        <v>2487038.1097562523</v>
      </c>
      <c r="S60" s="73">
        <f t="shared" si="8"/>
        <v>26.673656370070493</v>
      </c>
      <c r="T60" s="73"/>
      <c r="U60" s="73"/>
      <c r="V60" s="73"/>
      <c r="W60" s="73"/>
      <c r="X60" s="73"/>
      <c r="Y60" s="73" t="s">
        <v>22</v>
      </c>
      <c r="Z60" s="73"/>
      <c r="AA60" s="73"/>
      <c r="AB60" s="73"/>
      <c r="AC60" s="73"/>
      <c r="AD60" s="73"/>
      <c r="AE60" s="85"/>
    </row>
    <row r="61" spans="1:31" ht="15" x14ac:dyDescent="0.25">
      <c r="A61" s="77">
        <v>59</v>
      </c>
      <c r="B61" s="72">
        <v>44606</v>
      </c>
      <c r="C61" s="72">
        <v>42393</v>
      </c>
      <c r="D61" s="72">
        <v>86999</v>
      </c>
      <c r="E61" s="151">
        <v>8.7710676651179386E-3</v>
      </c>
      <c r="F61" s="220">
        <v>3.8696673363521018E-3</v>
      </c>
      <c r="G61" s="75">
        <f t="shared" si="0"/>
        <v>164.04680738997465</v>
      </c>
      <c r="H61" s="75">
        <f t="shared" si="1"/>
        <v>391.24224427025075</v>
      </c>
      <c r="I61" s="37">
        <f t="shared" si="2"/>
        <v>555.28905166022537</v>
      </c>
      <c r="J61" s="73">
        <f t="shared" si="3"/>
        <v>6.382706142142155E-3</v>
      </c>
      <c r="K61" s="73">
        <f t="shared" si="4"/>
        <v>6.3623799416738791E-3</v>
      </c>
      <c r="L61" s="73">
        <f t="shared" si="11"/>
        <v>6.3476084806322062E-3</v>
      </c>
      <c r="M61" s="73">
        <f t="shared" si="12"/>
        <v>92694.01698952273</v>
      </c>
      <c r="N61" s="73">
        <f t="shared" si="5"/>
        <v>588.3853283465578</v>
      </c>
      <c r="O61" s="73">
        <f t="shared" si="6"/>
        <v>21594.52447468647</v>
      </c>
      <c r="P61" s="73">
        <f t="shared" si="7"/>
        <v>408202.15379402356</v>
      </c>
      <c r="Q61" s="73">
        <f t="shared" si="10"/>
        <v>92399.824325349444</v>
      </c>
      <c r="R61" s="73">
        <f>SUM(Q61:$Q$102)</f>
        <v>2394071.3563856645</v>
      </c>
      <c r="S61" s="73">
        <f t="shared" si="8"/>
        <v>25.827679435408093</v>
      </c>
      <c r="T61" s="73" t="s">
        <v>23</v>
      </c>
      <c r="U61" s="73" t="s">
        <v>24</v>
      </c>
      <c r="V61" s="73" t="s">
        <v>25</v>
      </c>
      <c r="W61" s="73" t="s">
        <v>26</v>
      </c>
      <c r="X61" s="73" t="s">
        <v>27</v>
      </c>
      <c r="Y61" s="73" t="s">
        <v>28</v>
      </c>
      <c r="Z61" s="73" t="s">
        <v>29</v>
      </c>
      <c r="AA61" s="73" t="s">
        <v>30</v>
      </c>
      <c r="AB61" s="73" t="s">
        <v>31</v>
      </c>
      <c r="AC61" s="73" t="s">
        <v>32</v>
      </c>
      <c r="AD61" s="73" t="s">
        <v>33</v>
      </c>
      <c r="AE61" s="85" t="s">
        <v>34</v>
      </c>
    </row>
    <row r="62" spans="1:31" ht="15" x14ac:dyDescent="0.25">
      <c r="A62" s="77">
        <v>60</v>
      </c>
      <c r="B62" s="72">
        <v>45567</v>
      </c>
      <c r="C62" s="72">
        <v>44651</v>
      </c>
      <c r="D62" s="72">
        <v>90218</v>
      </c>
      <c r="E62" s="151">
        <v>9.5801872708109921E-3</v>
      </c>
      <c r="F62" s="220">
        <v>4.1811494036766064E-3</v>
      </c>
      <c r="G62" s="75">
        <f t="shared" si="0"/>
        <v>186.69250202356415</v>
      </c>
      <c r="H62" s="75">
        <f t="shared" si="1"/>
        <v>436.54039336904447</v>
      </c>
      <c r="I62" s="37">
        <f t="shared" si="2"/>
        <v>623.23289539260861</v>
      </c>
      <c r="J62" s="73">
        <f t="shared" si="3"/>
        <v>6.908077051060859E-3</v>
      </c>
      <c r="K62" s="73">
        <f t="shared" si="4"/>
        <v>6.8842711360301845E-3</v>
      </c>
      <c r="L62" s="73">
        <f t="shared" si="11"/>
        <v>6.8929844956074106E-3</v>
      </c>
      <c r="M62" s="73">
        <f t="shared" si="12"/>
        <v>92105.631661176172</v>
      </c>
      <c r="N62" s="73">
        <f t="shared" si="5"/>
        <v>634.88269099860918</v>
      </c>
      <c r="O62" s="73">
        <f t="shared" si="6"/>
        <v>20934.098427312911</v>
      </c>
      <c r="P62" s="73">
        <f t="shared" si="7"/>
        <v>386607.62931933708</v>
      </c>
      <c r="Q62" s="73">
        <f t="shared" si="10"/>
        <v>91788.190315676868</v>
      </c>
      <c r="R62" s="73">
        <f>SUM(Q62:$Q$102)</f>
        <v>2301671.5320603154</v>
      </c>
      <c r="S62" s="73">
        <f t="shared" si="8"/>
        <v>24.989476653581242</v>
      </c>
      <c r="T62" s="73"/>
      <c r="U62" s="73">
        <f>MIN(U78:U87)</f>
        <v>2.3672680592524697E-3</v>
      </c>
      <c r="V62" s="73"/>
      <c r="W62" s="73">
        <f>1-K62</f>
        <v>0.99311572886396982</v>
      </c>
      <c r="X62" s="73">
        <f>LN(W62)</f>
        <v>-6.9080770510609154E-3</v>
      </c>
      <c r="Y62" s="73">
        <f>SUM(X62:X69)</f>
        <v>-7.3539745128261128E-2</v>
      </c>
      <c r="Z62" s="73">
        <f>SUM(X70:X77)</f>
        <v>-0.1446365289258541</v>
      </c>
      <c r="AA62" s="73">
        <f>SUM(X78:X85)</f>
        <v>-0.34077349262587098</v>
      </c>
      <c r="AB62" s="73">
        <f>(AA62-Z62)/(Z62-Y62)</f>
        <v>2.7587318753883943</v>
      </c>
      <c r="AC62" s="73">
        <f>(Y62-(Z62-Y62)/(AB62-1))/8</f>
        <v>-4.1393397483170001E-3</v>
      </c>
      <c r="AD62" s="73">
        <f>AB62^(1/8)</f>
        <v>1.1352426181653315</v>
      </c>
      <c r="AE62" s="85">
        <f>(AD62-1)*(Z62-Y62)/(AD62^60*(AB62-1)^2)</f>
        <v>-1.539015728341669E-6</v>
      </c>
    </row>
    <row r="63" spans="1:31" ht="15" x14ac:dyDescent="0.25">
      <c r="A63" s="77">
        <v>61</v>
      </c>
      <c r="B63" s="72">
        <v>44656</v>
      </c>
      <c r="C63" s="72">
        <v>43920</v>
      </c>
      <c r="D63" s="72">
        <v>88576</v>
      </c>
      <c r="E63" s="151">
        <v>1.0457494362446342E-2</v>
      </c>
      <c r="F63" s="220">
        <v>4.4989905085737079E-3</v>
      </c>
      <c r="G63" s="75">
        <f t="shared" si="0"/>
        <v>197.59566313655725</v>
      </c>
      <c r="H63" s="75">
        <f t="shared" si="1"/>
        <v>466.9898682494038</v>
      </c>
      <c r="I63" s="37">
        <f t="shared" si="2"/>
        <v>664.58553138596108</v>
      </c>
      <c r="J63" s="73">
        <f t="shared" si="3"/>
        <v>7.5029977802786429E-3</v>
      </c>
      <c r="K63" s="73">
        <f t="shared" si="4"/>
        <v>7.4749205574305977E-3</v>
      </c>
      <c r="L63" s="73">
        <f t="shared" si="11"/>
        <v>7.4823675149041603E-3</v>
      </c>
      <c r="M63" s="73">
        <f t="shared" si="12"/>
        <v>91470.748970177563</v>
      </c>
      <c r="N63" s="73">
        <f t="shared" si="5"/>
        <v>684.41776065841259</v>
      </c>
      <c r="O63" s="73">
        <f t="shared" si="6"/>
        <v>20282.731718462364</v>
      </c>
      <c r="P63" s="73">
        <f t="shared" si="7"/>
        <v>365673.53089202422</v>
      </c>
      <c r="Q63" s="73">
        <f t="shared" si="10"/>
        <v>91128.540089848364</v>
      </c>
      <c r="R63" s="73">
        <f>SUM(Q63:$Q$102)</f>
        <v>2209883.3417446385</v>
      </c>
      <c r="S63" s="73">
        <f t="shared" si="8"/>
        <v>24.159453886893747</v>
      </c>
      <c r="T63" s="73"/>
      <c r="U63" s="73"/>
      <c r="V63" s="73"/>
      <c r="W63" s="73">
        <f t="shared" ref="W63:W102" si="13">1-K63</f>
        <v>0.9925250794425694</v>
      </c>
      <c r="X63" s="73">
        <f t="shared" ref="X63:X79" si="14">LN(W63)</f>
        <v>-7.5029977802787001E-3</v>
      </c>
      <c r="Y63" s="73"/>
      <c r="Z63" s="73"/>
      <c r="AA63" s="73"/>
      <c r="AB63" s="73"/>
      <c r="AC63" s="73"/>
      <c r="AD63" s="73"/>
      <c r="AE63" s="85"/>
    </row>
    <row r="64" spans="1:31" ht="15" x14ac:dyDescent="0.25">
      <c r="A64" s="77">
        <v>62</v>
      </c>
      <c r="B64" s="72">
        <v>44026</v>
      </c>
      <c r="C64" s="72">
        <v>43245</v>
      </c>
      <c r="D64" s="72">
        <v>87271</v>
      </c>
      <c r="E64" s="151">
        <v>1.1383938681566608E-2</v>
      </c>
      <c r="F64" s="220">
        <v>4.8250871048161909E-3</v>
      </c>
      <c r="G64" s="75">
        <f t="shared" si="0"/>
        <v>208.66089184777618</v>
      </c>
      <c r="H64" s="75">
        <f t="shared" si="1"/>
        <v>501.18928439465151</v>
      </c>
      <c r="I64" s="37">
        <f t="shared" si="2"/>
        <v>709.85017624242766</v>
      </c>
      <c r="J64" s="73">
        <f t="shared" si="3"/>
        <v>8.1338609187751685E-3</v>
      </c>
      <c r="K64" s="73">
        <f t="shared" si="4"/>
        <v>8.1008705789266111E-3</v>
      </c>
      <c r="L64" s="73">
        <f t="shared" si="11"/>
        <v>8.0856276513313931E-3</v>
      </c>
      <c r="M64" s="73">
        <f t="shared" si="12"/>
        <v>90786.33120951915</v>
      </c>
      <c r="N64" s="73">
        <f t="shared" si="5"/>
        <v>734.06446999061154</v>
      </c>
      <c r="O64" s="73">
        <f t="shared" si="6"/>
        <v>19639.969624915735</v>
      </c>
      <c r="P64" s="73">
        <f t="shared" si="7"/>
        <v>345390.79917356186</v>
      </c>
      <c r="Q64" s="73">
        <f t="shared" si="10"/>
        <v>90419.298974523845</v>
      </c>
      <c r="R64" s="73">
        <f>SUM(Q64:$Q$102)</f>
        <v>2118754.8016547901</v>
      </c>
      <c r="S64" s="73">
        <f t="shared" si="8"/>
        <v>23.337817195906624</v>
      </c>
      <c r="T64" s="73"/>
      <c r="U64" s="73"/>
      <c r="V64" s="73"/>
      <c r="W64" s="73">
        <f t="shared" si="13"/>
        <v>0.99189912942107339</v>
      </c>
      <c r="X64" s="73">
        <f t="shared" si="14"/>
        <v>-8.1338609187752032E-3</v>
      </c>
      <c r="Y64" s="73"/>
      <c r="Z64" s="73"/>
      <c r="AA64" s="73"/>
      <c r="AB64" s="73"/>
      <c r="AC64" s="73"/>
      <c r="AD64" s="73"/>
      <c r="AE64" s="85"/>
    </row>
    <row r="65" spans="1:31" ht="15" x14ac:dyDescent="0.25">
      <c r="A65" s="77">
        <v>63</v>
      </c>
      <c r="B65" s="72">
        <v>43113</v>
      </c>
      <c r="C65" s="72">
        <v>42748</v>
      </c>
      <c r="D65" s="72">
        <v>85861</v>
      </c>
      <c r="E65" s="151">
        <v>1.2347333197613594E-2</v>
      </c>
      <c r="F65" s="220">
        <v>5.1685607715326511E-3</v>
      </c>
      <c r="G65" s="75">
        <f t="shared" si="0"/>
        <v>220.94563586147777</v>
      </c>
      <c r="H65" s="75">
        <f t="shared" si="1"/>
        <v>532.33057614871484</v>
      </c>
      <c r="I65" s="37">
        <f t="shared" si="2"/>
        <v>753.27621201019258</v>
      </c>
      <c r="J65" s="73">
        <f t="shared" si="3"/>
        <v>8.7732056697475292E-3</v>
      </c>
      <c r="K65" s="73">
        <f t="shared" si="4"/>
        <v>8.7348333988203075E-3</v>
      </c>
      <c r="L65" s="73">
        <f t="shared" si="11"/>
        <v>8.7227615360133837E-3</v>
      </c>
      <c r="M65" s="73">
        <f t="shared" si="12"/>
        <v>90052.266739528539</v>
      </c>
      <c r="N65" s="73">
        <f t="shared" si="5"/>
        <v>785.50444854637317</v>
      </c>
      <c r="O65" s="73">
        <f t="shared" si="6"/>
        <v>19006.017700922159</v>
      </c>
      <c r="P65" s="73">
        <f t="shared" si="7"/>
        <v>325750.82954864606</v>
      </c>
      <c r="Q65" s="73">
        <f t="shared" si="10"/>
        <v>89659.514515255345</v>
      </c>
      <c r="R65" s="73">
        <f>SUM(Q65:$Q$102)</f>
        <v>2028335.5026802667</v>
      </c>
      <c r="S65" s="73">
        <f t="shared" si="8"/>
        <v>22.523980529519829</v>
      </c>
      <c r="T65" s="73"/>
      <c r="U65" s="73"/>
      <c r="V65" s="73"/>
      <c r="W65" s="73">
        <f t="shared" si="13"/>
        <v>0.99126516660117969</v>
      </c>
      <c r="X65" s="73">
        <f t="shared" si="14"/>
        <v>-8.7732056697474234E-3</v>
      </c>
      <c r="Y65" s="73"/>
      <c r="Z65" s="73"/>
      <c r="AA65" s="73"/>
      <c r="AB65" s="73"/>
      <c r="AC65" s="73"/>
      <c r="AD65" s="73"/>
      <c r="AE65" s="85"/>
    </row>
    <row r="66" spans="1:31" ht="15" x14ac:dyDescent="0.25">
      <c r="A66" s="77">
        <v>64</v>
      </c>
      <c r="B66" s="72">
        <v>41094</v>
      </c>
      <c r="C66" s="72">
        <v>41970</v>
      </c>
      <c r="D66" s="72">
        <v>83064</v>
      </c>
      <c r="E66" s="151">
        <v>1.3348719925850135E-2</v>
      </c>
      <c r="F66" s="220">
        <v>5.5451597672456325E-3</v>
      </c>
      <c r="G66" s="75">
        <f t="shared" si="0"/>
        <v>232.73035543129919</v>
      </c>
      <c r="H66" s="75">
        <f t="shared" si="1"/>
        <v>548.55229663288549</v>
      </c>
      <c r="I66" s="37">
        <f t="shared" si="2"/>
        <v>781.28265206418473</v>
      </c>
      <c r="J66" s="73">
        <f t="shared" si="3"/>
        <v>9.4057913423888171E-3</v>
      </c>
      <c r="K66" s="73">
        <f t="shared" si="4"/>
        <v>9.3616952481843096E-3</v>
      </c>
      <c r="L66" s="73">
        <f t="shared" si="11"/>
        <v>9.3764932814819971E-3</v>
      </c>
      <c r="M66" s="73">
        <f t="shared" si="12"/>
        <v>89266.762290982166</v>
      </c>
      <c r="N66" s="73">
        <f t="shared" si="5"/>
        <v>837.00919688104477</v>
      </c>
      <c r="O66" s="73">
        <f t="shared" si="6"/>
        <v>18380.71486904172</v>
      </c>
      <c r="P66" s="73">
        <f t="shared" si="7"/>
        <v>306744.81184772402</v>
      </c>
      <c r="Q66" s="73">
        <f t="shared" si="10"/>
        <v>88848.257692541636</v>
      </c>
      <c r="R66" s="73">
        <f>SUM(Q66:$Q$102)</f>
        <v>1938675.9881650112</v>
      </c>
      <c r="S66" s="73">
        <f t="shared" si="8"/>
        <v>21.717780934470596</v>
      </c>
      <c r="T66" s="73"/>
      <c r="U66" s="73"/>
      <c r="V66" s="73"/>
      <c r="W66" s="73">
        <f t="shared" si="13"/>
        <v>0.99063830475181569</v>
      </c>
      <c r="X66" s="73">
        <f t="shared" si="14"/>
        <v>-9.405791342388739E-3</v>
      </c>
      <c r="Y66" s="73"/>
      <c r="Z66" s="73"/>
      <c r="AA66" s="73"/>
      <c r="AB66" s="73"/>
      <c r="AC66" s="73"/>
      <c r="AD66" s="73"/>
      <c r="AE66" s="85"/>
    </row>
    <row r="67" spans="1:31" ht="15" x14ac:dyDescent="0.25">
      <c r="A67" s="77">
        <v>65</v>
      </c>
      <c r="B67" s="72">
        <v>40512</v>
      </c>
      <c r="C67" s="72">
        <v>41459</v>
      </c>
      <c r="D67" s="72">
        <v>81971</v>
      </c>
      <c r="E67" s="151">
        <v>1.4404053196962103E-2</v>
      </c>
      <c r="F67" s="220">
        <v>5.9753922133904992E-3</v>
      </c>
      <c r="G67" s="75">
        <f t="shared" ref="G67:G102" si="15">C67*F67</f>
        <v>247.73378577495671</v>
      </c>
      <c r="H67" s="75">
        <f t="shared" ref="H67:H102" si="16">B67*E67</f>
        <v>583.53700311532873</v>
      </c>
      <c r="I67" s="37">
        <f t="shared" ref="I67:I102" si="17">G67+H67</f>
        <v>831.27078889028542</v>
      </c>
      <c r="J67" s="73">
        <f t="shared" ref="J67:J102" si="18">I67/D67</f>
        <v>1.0141035108639463E-2</v>
      </c>
      <c r="K67" s="73">
        <f t="shared" ref="K67:K102" si="19">1-($W$2^((-1)*J67))</f>
        <v>1.0089788190664084E-2</v>
      </c>
      <c r="L67" s="73">
        <f t="shared" si="11"/>
        <v>1.0070933013993763E-2</v>
      </c>
      <c r="M67" s="73">
        <f t="shared" si="12"/>
        <v>88429.753094101121</v>
      </c>
      <c r="N67" s="73">
        <f t="shared" ref="N67:N102" si="20">M67-M68</f>
        <v>890.57011985470308</v>
      </c>
      <c r="O67" s="73">
        <f t="shared" ref="O67:O102" si="21">M67*$W$3^A67</f>
        <v>17764.261677622744</v>
      </c>
      <c r="P67" s="73">
        <f t="shared" ref="P67:P102" si="22">SUM(O67:O167)</f>
        <v>288364.09697868221</v>
      </c>
      <c r="Q67" s="73">
        <f t="shared" si="10"/>
        <v>87984.468034173769</v>
      </c>
      <c r="R67" s="73">
        <f>SUM(Q67:$Q$102)</f>
        <v>1849827.7304724697</v>
      </c>
      <c r="S67" s="73">
        <f t="shared" ref="S67:S102" si="23">R67/M67</f>
        <v>20.918612409830036</v>
      </c>
      <c r="T67" s="73"/>
      <c r="U67" s="73"/>
      <c r="V67" s="73"/>
      <c r="W67" s="73">
        <f t="shared" si="13"/>
        <v>0.98991021180933592</v>
      </c>
      <c r="X67" s="73">
        <f t="shared" si="14"/>
        <v>-1.0141035108639465E-2</v>
      </c>
      <c r="Y67" s="73"/>
      <c r="Z67" s="73"/>
      <c r="AA67" s="73"/>
      <c r="AB67" s="73"/>
      <c r="AC67" s="73"/>
      <c r="AD67" s="73"/>
      <c r="AE67" s="85"/>
    </row>
    <row r="68" spans="1:31" ht="15" x14ac:dyDescent="0.25">
      <c r="A68" s="77">
        <v>66</v>
      </c>
      <c r="B68" s="72">
        <v>37327</v>
      </c>
      <c r="C68" s="72">
        <v>39342</v>
      </c>
      <c r="D68" s="72">
        <v>76669</v>
      </c>
      <c r="E68" s="151">
        <v>1.5540885708105414E-2</v>
      </c>
      <c r="F68" s="220">
        <v>6.4822299710833578E-3</v>
      </c>
      <c r="G68" s="75">
        <f t="shared" si="15"/>
        <v>255.02389152236145</v>
      </c>
      <c r="H68" s="75">
        <f t="shared" si="16"/>
        <v>580.09464082645081</v>
      </c>
      <c r="I68" s="37">
        <f t="shared" si="17"/>
        <v>835.11853234881232</v>
      </c>
      <c r="J68" s="73">
        <f t="shared" si="18"/>
        <v>1.0892518910495929E-2</v>
      </c>
      <c r="K68" s="73">
        <f t="shared" si="19"/>
        <v>1.0833410235175145E-2</v>
      </c>
      <c r="L68" s="73">
        <f t="shared" si="11"/>
        <v>1.0842253731070934E-2</v>
      </c>
      <c r="M68" s="73">
        <f t="shared" si="12"/>
        <v>87539.182974246418</v>
      </c>
      <c r="N68" s="73">
        <f t="shared" si="20"/>
        <v>949.12203321742709</v>
      </c>
      <c r="O68" s="73">
        <f t="shared" si="21"/>
        <v>17156.447793389612</v>
      </c>
      <c r="P68" s="73">
        <f t="shared" si="22"/>
        <v>270599.83530105947</v>
      </c>
      <c r="Q68" s="73">
        <f t="shared" ref="Q68:Q101" si="24">AVERAGEA(M68:M69)</f>
        <v>87064.621957637704</v>
      </c>
      <c r="R68" s="73">
        <f>SUM(Q68:$Q$102)</f>
        <v>1761843.2624382959</v>
      </c>
      <c r="S68" s="73">
        <f t="shared" si="23"/>
        <v>20.126338887085812</v>
      </c>
      <c r="T68" s="73"/>
      <c r="U68" s="73"/>
      <c r="V68" s="73"/>
      <c r="W68" s="73">
        <f t="shared" si="13"/>
        <v>0.98916658976482486</v>
      </c>
      <c r="X68" s="73">
        <f t="shared" si="14"/>
        <v>-1.0892518910495891E-2</v>
      </c>
      <c r="Y68" s="73"/>
      <c r="Z68" s="73"/>
      <c r="AA68" s="73"/>
      <c r="AB68" s="73"/>
      <c r="AC68" s="73"/>
      <c r="AD68" s="73"/>
      <c r="AE68" s="85"/>
    </row>
    <row r="69" spans="1:31" ht="15" x14ac:dyDescent="0.25">
      <c r="A69" s="77">
        <v>67</v>
      </c>
      <c r="B69" s="72">
        <v>34523</v>
      </c>
      <c r="C69" s="72">
        <v>36850</v>
      </c>
      <c r="D69" s="72">
        <v>71373</v>
      </c>
      <c r="E69" s="151">
        <v>1.6791845923241313E-2</v>
      </c>
      <c r="F69" s="220">
        <v>7.0890156901882986E-3</v>
      </c>
      <c r="G69" s="75">
        <f t="shared" si="15"/>
        <v>261.23022818343878</v>
      </c>
      <c r="H69" s="75">
        <f t="shared" si="16"/>
        <v>579.70489680805986</v>
      </c>
      <c r="I69" s="37">
        <f t="shared" si="17"/>
        <v>840.9351249914987</v>
      </c>
      <c r="J69" s="73">
        <f t="shared" si="18"/>
        <v>1.178225834687485E-2</v>
      </c>
      <c r="K69" s="73">
        <f t="shared" si="19"/>
        <v>1.1713119345259315E-2</v>
      </c>
      <c r="L69" s="73">
        <f t="shared" si="11"/>
        <v>1.1722894339964623E-2</v>
      </c>
      <c r="M69" s="73">
        <f t="shared" si="12"/>
        <v>86590.060941028991</v>
      </c>
      <c r="N69" s="73">
        <f t="shared" si="20"/>
        <v>1015.0861353027867</v>
      </c>
      <c r="O69" s="73">
        <f t="shared" si="21"/>
        <v>16556.520227599816</v>
      </c>
      <c r="P69" s="73">
        <f t="shared" si="22"/>
        <v>253443.38750766977</v>
      </c>
      <c r="Q69" s="73">
        <f t="shared" si="24"/>
        <v>86082.517873377597</v>
      </c>
      <c r="R69" s="73">
        <f>SUM(Q69:$Q$102)</f>
        <v>1674778.6404806585</v>
      </c>
      <c r="S69" s="73">
        <f t="shared" si="23"/>
        <v>19.341465085943803</v>
      </c>
      <c r="T69" s="73"/>
      <c r="U69" s="73"/>
      <c r="V69" s="73"/>
      <c r="W69" s="73">
        <f t="shared" si="13"/>
        <v>0.98828688065474068</v>
      </c>
      <c r="X69" s="73">
        <f t="shared" si="14"/>
        <v>-1.1782258346874795E-2</v>
      </c>
      <c r="Y69" s="73"/>
      <c r="Z69" s="73"/>
      <c r="AA69" s="73"/>
      <c r="AB69" s="73"/>
      <c r="AC69" s="73"/>
      <c r="AD69" s="73"/>
      <c r="AE69" s="85"/>
    </row>
    <row r="70" spans="1:31" ht="15" x14ac:dyDescent="0.25">
      <c r="A70" s="77">
        <v>68</v>
      </c>
      <c r="B70" s="72">
        <v>31926</v>
      </c>
      <c r="C70" s="72">
        <v>34424</v>
      </c>
      <c r="D70" s="72">
        <v>66350</v>
      </c>
      <c r="E70" s="151">
        <v>1.818758108816812E-2</v>
      </c>
      <c r="F70" s="220">
        <v>7.8178358394260343E-3</v>
      </c>
      <c r="G70" s="75">
        <f t="shared" si="15"/>
        <v>269.1211809364018</v>
      </c>
      <c r="H70" s="75">
        <f t="shared" si="16"/>
        <v>580.65671382085543</v>
      </c>
      <c r="I70" s="37">
        <f t="shared" si="17"/>
        <v>849.77789475725717</v>
      </c>
      <c r="J70" s="73">
        <f t="shared" si="18"/>
        <v>1.2807504065670794E-2</v>
      </c>
      <c r="K70" s="73">
        <f t="shared" si="19"/>
        <v>1.2725837007660945E-2</v>
      </c>
      <c r="L70" s="73">
        <f t="shared" si="11"/>
        <v>1.2725803130591261E-2</v>
      </c>
      <c r="M70" s="73">
        <f t="shared" si="12"/>
        <v>85574.974805726204</v>
      </c>
      <c r="N70" s="73">
        <f t="shared" si="20"/>
        <v>1089.0102822829795</v>
      </c>
      <c r="O70" s="73">
        <f t="shared" si="21"/>
        <v>15963.346234472365</v>
      </c>
      <c r="P70" s="73">
        <f t="shared" si="22"/>
        <v>236886.86728007</v>
      </c>
      <c r="Q70" s="73">
        <f t="shared" si="24"/>
        <v>85030.469664584714</v>
      </c>
      <c r="R70" s="73">
        <f>SUM(Q70:$Q$102)</f>
        <v>1588696.1226072805</v>
      </c>
      <c r="S70" s="73">
        <f t="shared" si="23"/>
        <v>18.564961616570336</v>
      </c>
      <c r="T70" s="73"/>
      <c r="U70" s="73"/>
      <c r="V70" s="73"/>
      <c r="W70" s="73">
        <f t="shared" si="13"/>
        <v>0.98727416299233905</v>
      </c>
      <c r="X70" s="73">
        <f t="shared" si="14"/>
        <v>-1.2807504065670819E-2</v>
      </c>
      <c r="Y70" s="73"/>
      <c r="Z70" s="73"/>
      <c r="AA70" s="73"/>
      <c r="AB70" s="73"/>
      <c r="AC70" s="73"/>
      <c r="AD70" s="73"/>
      <c r="AE70" s="85"/>
    </row>
    <row r="71" spans="1:31" ht="15" x14ac:dyDescent="0.25">
      <c r="A71" s="77">
        <v>69</v>
      </c>
      <c r="B71" s="72">
        <v>30288</v>
      </c>
      <c r="C71" s="72">
        <v>33087</v>
      </c>
      <c r="D71" s="72">
        <v>63375</v>
      </c>
      <c r="E71" s="151">
        <v>1.97515435989268E-2</v>
      </c>
      <c r="F71" s="220">
        <v>8.6883986937826996E-3</v>
      </c>
      <c r="G71" s="75">
        <f t="shared" si="15"/>
        <v>287.47304758118821</v>
      </c>
      <c r="H71" s="75">
        <f t="shared" si="16"/>
        <v>598.23475252429489</v>
      </c>
      <c r="I71" s="37">
        <f t="shared" si="17"/>
        <v>885.7078001054831</v>
      </c>
      <c r="J71" s="73">
        <f t="shared" si="18"/>
        <v>1.3975665484899142E-2</v>
      </c>
      <c r="K71" s="73">
        <f t="shared" si="19"/>
        <v>1.3878459239585972E-2</v>
      </c>
      <c r="L71" s="73">
        <f t="shared" si="11"/>
        <v>1.3871307362576895E-2</v>
      </c>
      <c r="M71" s="73">
        <f t="shared" si="12"/>
        <v>84485.964523443225</v>
      </c>
      <c r="N71" s="73">
        <f t="shared" si="20"/>
        <v>1171.9307817284571</v>
      </c>
      <c r="O71" s="73">
        <f t="shared" si="21"/>
        <v>15375.804715109272</v>
      </c>
      <c r="P71" s="73">
        <f t="shared" si="22"/>
        <v>220923.52104559765</v>
      </c>
      <c r="Q71" s="73">
        <f t="shared" si="24"/>
        <v>83899.999132578989</v>
      </c>
      <c r="R71" s="73">
        <f>SUM(Q71:$Q$102)</f>
        <v>1503665.6529426961</v>
      </c>
      <c r="S71" s="73">
        <f t="shared" si="23"/>
        <v>17.79781602097302</v>
      </c>
      <c r="T71" s="73"/>
      <c r="U71" s="73"/>
      <c r="V71" s="73"/>
      <c r="W71" s="73">
        <f t="shared" si="13"/>
        <v>0.98612154076041403</v>
      </c>
      <c r="X71" s="73">
        <f t="shared" si="14"/>
        <v>-1.3975665484899183E-2</v>
      </c>
      <c r="Y71" s="73"/>
      <c r="Z71" s="73"/>
      <c r="AA71" s="73"/>
      <c r="AB71" s="73"/>
      <c r="AC71" s="73"/>
      <c r="AD71" s="73"/>
      <c r="AE71" s="85"/>
    </row>
    <row r="72" spans="1:31" ht="15" x14ac:dyDescent="0.25">
      <c r="A72" s="77">
        <v>70</v>
      </c>
      <c r="B72" s="72">
        <v>29006</v>
      </c>
      <c r="C72" s="72">
        <v>32312</v>
      </c>
      <c r="D72" s="72">
        <v>61318</v>
      </c>
      <c r="E72" s="151">
        <v>2.149819053691077E-2</v>
      </c>
      <c r="F72" s="220">
        <v>9.7174689085792083E-3</v>
      </c>
      <c r="G72" s="75">
        <f t="shared" si="15"/>
        <v>313.9908553740114</v>
      </c>
      <c r="H72" s="75">
        <f t="shared" si="16"/>
        <v>623.57651471363374</v>
      </c>
      <c r="I72" s="37">
        <f t="shared" si="17"/>
        <v>937.56737008764514</v>
      </c>
      <c r="J72" s="73">
        <f t="shared" si="18"/>
        <v>1.5290247074067079E-2</v>
      </c>
      <c r="K72" s="73">
        <f t="shared" si="19"/>
        <v>1.5173944764478087E-2</v>
      </c>
      <c r="L72" s="73">
        <f t="shared" si="11"/>
        <v>1.5174140042248267E-2</v>
      </c>
      <c r="M72" s="73">
        <f t="shared" si="12"/>
        <v>83314.033741714768</v>
      </c>
      <c r="N72" s="73">
        <f t="shared" si="20"/>
        <v>1264.2188154813775</v>
      </c>
      <c r="O72" s="73">
        <f t="shared" si="21"/>
        <v>14792.704587277107</v>
      </c>
      <c r="P72" s="73">
        <f t="shared" si="22"/>
        <v>205547.71633048836</v>
      </c>
      <c r="Q72" s="73">
        <f t="shared" si="24"/>
        <v>82681.924333974079</v>
      </c>
      <c r="R72" s="73">
        <f>SUM(Q72:$Q$102)</f>
        <v>1419765.6538101169</v>
      </c>
      <c r="S72" s="73">
        <f t="shared" si="23"/>
        <v>17.041134488957649</v>
      </c>
      <c r="T72" s="73"/>
      <c r="U72" s="73"/>
      <c r="V72" s="73"/>
      <c r="W72" s="73">
        <f t="shared" si="13"/>
        <v>0.98482605523552191</v>
      </c>
      <c r="X72" s="73">
        <f t="shared" si="14"/>
        <v>-1.5290247074067082E-2</v>
      </c>
      <c r="Y72" s="73"/>
      <c r="Z72" s="73"/>
      <c r="AA72" s="73"/>
      <c r="AB72" s="73"/>
      <c r="AC72" s="73"/>
      <c r="AD72" s="73"/>
      <c r="AE72" s="85"/>
    </row>
    <row r="73" spans="1:31" ht="15" x14ac:dyDescent="0.25">
      <c r="A73" s="77">
        <v>71</v>
      </c>
      <c r="B73" s="72">
        <v>26760</v>
      </c>
      <c r="C73" s="72">
        <v>30631</v>
      </c>
      <c r="D73" s="72">
        <v>57391</v>
      </c>
      <c r="E73" s="151">
        <v>2.3435276073271082E-2</v>
      </c>
      <c r="F73" s="220">
        <v>1.091906177109531E-2</v>
      </c>
      <c r="G73" s="75">
        <f t="shared" si="15"/>
        <v>334.46178111042042</v>
      </c>
      <c r="H73" s="75">
        <f t="shared" si="16"/>
        <v>627.12798772073415</v>
      </c>
      <c r="I73" s="37">
        <f t="shared" si="17"/>
        <v>961.58976883115452</v>
      </c>
      <c r="J73" s="73">
        <f t="shared" si="18"/>
        <v>1.6755062097387301E-2</v>
      </c>
      <c r="K73" s="73">
        <f t="shared" si="19"/>
        <v>1.661547671895669E-2</v>
      </c>
      <c r="L73" s="73">
        <f t="shared" ref="L73:L77" si="25">((105*K73+90*(K72+K74)+45*(K71+K75)-30*(K70+K76))/315)</f>
        <v>1.6629259389581888E-2</v>
      </c>
      <c r="M73" s="73">
        <f t="shared" si="12"/>
        <v>82049.81492623339</v>
      </c>
      <c r="N73" s="73">
        <f t="shared" si="20"/>
        <v>1364.4276552755327</v>
      </c>
      <c r="O73" s="73">
        <f t="shared" si="21"/>
        <v>14212.915137820641</v>
      </c>
      <c r="P73" s="73">
        <f t="shared" si="22"/>
        <v>190755.01174321127</v>
      </c>
      <c r="Q73" s="73">
        <f t="shared" si="24"/>
        <v>81367.601098595624</v>
      </c>
      <c r="R73" s="73">
        <f>SUM(Q73:$Q$102)</f>
        <v>1337083.7294761431</v>
      </c>
      <c r="S73" s="73">
        <f t="shared" si="23"/>
        <v>16.295999335016706</v>
      </c>
      <c r="T73" s="73"/>
      <c r="U73" s="73"/>
      <c r="V73" s="73"/>
      <c r="W73" s="73">
        <f t="shared" si="13"/>
        <v>0.98338452328104331</v>
      </c>
      <c r="X73" s="73">
        <f t="shared" si="14"/>
        <v>-1.6755062097387363E-2</v>
      </c>
      <c r="Y73" s="73"/>
      <c r="Z73" s="73"/>
      <c r="AA73" s="73"/>
      <c r="AB73" s="73"/>
      <c r="AC73" s="73"/>
      <c r="AD73" s="73"/>
      <c r="AE73" s="85"/>
    </row>
    <row r="74" spans="1:31" ht="15" x14ac:dyDescent="0.25">
      <c r="A74" s="77">
        <v>72</v>
      </c>
      <c r="B74" s="72">
        <v>26282</v>
      </c>
      <c r="C74" s="72">
        <v>30419</v>
      </c>
      <c r="D74" s="72">
        <v>56701</v>
      </c>
      <c r="E74" s="151">
        <v>2.5569937421194646E-2</v>
      </c>
      <c r="F74" s="220">
        <v>1.2305723045343886E-2</v>
      </c>
      <c r="G74" s="75">
        <f t="shared" si="15"/>
        <v>374.32778931631566</v>
      </c>
      <c r="H74" s="75">
        <f t="shared" si="16"/>
        <v>672.02909530383772</v>
      </c>
      <c r="I74" s="37">
        <f t="shared" si="17"/>
        <v>1046.3568846201533</v>
      </c>
      <c r="J74" s="73">
        <f t="shared" si="18"/>
        <v>1.8453940576359382E-2</v>
      </c>
      <c r="K74" s="73">
        <f t="shared" si="19"/>
        <v>1.8284709209059447E-2</v>
      </c>
      <c r="L74" s="73">
        <f t="shared" si="25"/>
        <v>1.8253907461400209E-2</v>
      </c>
      <c r="M74" s="73">
        <f t="shared" ref="M74:M102" si="26">M73*(1-L73)</f>
        <v>80685.387270957857</v>
      </c>
      <c r="N74" s="73">
        <f t="shared" si="20"/>
        <v>1472.8235927313071</v>
      </c>
      <c r="O74" s="73">
        <f t="shared" si="21"/>
        <v>13635.673058840686</v>
      </c>
      <c r="P74" s="73">
        <f t="shared" si="22"/>
        <v>176542.09660539063</v>
      </c>
      <c r="Q74" s="73">
        <f t="shared" si="24"/>
        <v>79948.975474592211</v>
      </c>
      <c r="R74" s="73">
        <f>SUM(Q74:$Q$102)</f>
        <v>1255716.128377547</v>
      </c>
      <c r="S74" s="73">
        <f t="shared" si="23"/>
        <v>15.563117075469913</v>
      </c>
      <c r="T74" s="73"/>
      <c r="U74" s="73"/>
      <c r="V74" s="73"/>
      <c r="W74" s="73">
        <f t="shared" si="13"/>
        <v>0.98171529079094055</v>
      </c>
      <c r="X74" s="73">
        <f t="shared" si="14"/>
        <v>-1.8453940576359292E-2</v>
      </c>
      <c r="Y74" s="73"/>
      <c r="Z74" s="73"/>
      <c r="AA74" s="73"/>
      <c r="AB74" s="73"/>
      <c r="AC74" s="73"/>
      <c r="AD74" s="73"/>
      <c r="AE74" s="85"/>
    </row>
    <row r="75" spans="1:31" ht="15" x14ac:dyDescent="0.25">
      <c r="A75" s="77">
        <v>73</v>
      </c>
      <c r="B75" s="72">
        <v>26156</v>
      </c>
      <c r="C75" s="72">
        <v>31367</v>
      </c>
      <c r="D75" s="72">
        <v>57523</v>
      </c>
      <c r="E75" s="151">
        <v>2.7917188943249596E-2</v>
      </c>
      <c r="F75" s="220">
        <v>1.3891179085919254E-2</v>
      </c>
      <c r="G75" s="75">
        <f t="shared" si="15"/>
        <v>435.72461438802924</v>
      </c>
      <c r="H75" s="75">
        <f t="shared" si="16"/>
        <v>730.20199399963644</v>
      </c>
      <c r="I75" s="37">
        <f t="shared" si="17"/>
        <v>1165.9266083876657</v>
      </c>
      <c r="J75" s="73">
        <f t="shared" si="18"/>
        <v>2.0268876942921368E-2</v>
      </c>
      <c r="K75" s="73">
        <f t="shared" si="19"/>
        <v>2.0064844087515743E-2</v>
      </c>
      <c r="L75" s="73">
        <f t="shared" si="25"/>
        <v>2.0072593920065617E-2</v>
      </c>
      <c r="M75" s="73">
        <f t="shared" si="26"/>
        <v>79212.56367822655</v>
      </c>
      <c r="N75" s="73">
        <f t="shared" si="20"/>
        <v>1590.0016240803816</v>
      </c>
      <c r="O75" s="73">
        <f t="shared" si="21"/>
        <v>13060.262189903124</v>
      </c>
      <c r="P75" s="73">
        <f t="shared" si="22"/>
        <v>162906.42354654995</v>
      </c>
      <c r="Q75" s="73">
        <f t="shared" si="24"/>
        <v>78417.562866186359</v>
      </c>
      <c r="R75" s="73">
        <f>SUM(Q75:$Q$102)</f>
        <v>1175767.152902955</v>
      </c>
      <c r="S75" s="73">
        <f t="shared" si="23"/>
        <v>14.843190250464554</v>
      </c>
      <c r="T75" s="73"/>
      <c r="U75" s="73"/>
      <c r="V75" s="73"/>
      <c r="W75" s="73">
        <f t="shared" si="13"/>
        <v>0.97993515591248426</v>
      </c>
      <c r="X75" s="73">
        <f t="shared" si="14"/>
        <v>-2.0268876942921382E-2</v>
      </c>
      <c r="Y75" s="73"/>
      <c r="Z75" s="73"/>
      <c r="AA75" s="73"/>
      <c r="AB75" s="73"/>
      <c r="AC75" s="73"/>
      <c r="AD75" s="73"/>
      <c r="AE75" s="85"/>
    </row>
    <row r="76" spans="1:31" ht="15" x14ac:dyDescent="0.25">
      <c r="A76" s="77">
        <v>74</v>
      </c>
      <c r="B76" s="72">
        <v>26040</v>
      </c>
      <c r="C76" s="72">
        <v>31832</v>
      </c>
      <c r="D76" s="72">
        <v>57872</v>
      </c>
      <c r="E76" s="151">
        <v>3.0508569867991147E-2</v>
      </c>
      <c r="F76" s="220">
        <v>1.5694396797902535E-2</v>
      </c>
      <c r="G76" s="75">
        <f t="shared" si="15"/>
        <v>499.58403887083352</v>
      </c>
      <c r="H76" s="75">
        <f t="shared" si="16"/>
        <v>794.4431593624895</v>
      </c>
      <c r="I76" s="37">
        <f t="shared" si="17"/>
        <v>1294.0271982333229</v>
      </c>
      <c r="J76" s="73">
        <f t="shared" si="18"/>
        <v>2.2360160323357112E-2</v>
      </c>
      <c r="K76" s="73">
        <f t="shared" si="19"/>
        <v>2.2112024829342825E-2</v>
      </c>
      <c r="L76" s="73">
        <f t="shared" si="25"/>
        <v>2.2117644018845733E-2</v>
      </c>
      <c r="M76" s="73">
        <f t="shared" si="26"/>
        <v>77622.562054146169</v>
      </c>
      <c r="N76" s="73">
        <f t="shared" si="20"/>
        <v>1716.8281953443657</v>
      </c>
      <c r="O76" s="73">
        <f t="shared" si="21"/>
        <v>12485.959854122548</v>
      </c>
      <c r="P76" s="73">
        <f t="shared" si="22"/>
        <v>149846.16135664686</v>
      </c>
      <c r="Q76" s="73">
        <f t="shared" si="24"/>
        <v>76764.147956473986</v>
      </c>
      <c r="R76" s="73">
        <f>SUM(Q76:$Q$102)</f>
        <v>1097349.5900367687</v>
      </c>
      <c r="S76" s="73">
        <f t="shared" si="23"/>
        <v>14.136992660346674</v>
      </c>
      <c r="T76" s="73"/>
      <c r="U76" s="73"/>
      <c r="V76" s="73"/>
      <c r="W76" s="73">
        <f t="shared" si="13"/>
        <v>0.97788797517065718</v>
      </c>
      <c r="X76" s="73">
        <f t="shared" si="14"/>
        <v>-2.236016032335704E-2</v>
      </c>
      <c r="Y76" s="73"/>
      <c r="Z76" s="73"/>
      <c r="AA76" s="73"/>
      <c r="AB76" s="73"/>
      <c r="AC76" s="73"/>
      <c r="AD76" s="73"/>
      <c r="AE76" s="85"/>
    </row>
    <row r="77" spans="1:31" ht="15" x14ac:dyDescent="0.25">
      <c r="A77" s="77">
        <v>75</v>
      </c>
      <c r="B77" s="72">
        <v>25953</v>
      </c>
      <c r="C77" s="72">
        <v>32248</v>
      </c>
      <c r="D77" s="72">
        <v>58201</v>
      </c>
      <c r="E77" s="151">
        <v>3.339853575486413E-2</v>
      </c>
      <c r="F77" s="220">
        <v>1.7744720232192469E-2</v>
      </c>
      <c r="G77" s="75">
        <f t="shared" si="15"/>
        <v>572.23173804774274</v>
      </c>
      <c r="H77" s="75">
        <f t="shared" si="16"/>
        <v>866.79219844598879</v>
      </c>
      <c r="I77" s="37">
        <f t="shared" si="17"/>
        <v>1439.0239364937315</v>
      </c>
      <c r="J77" s="73">
        <f t="shared" si="18"/>
        <v>2.4725072361191931E-2</v>
      </c>
      <c r="K77" s="73">
        <f t="shared" si="19"/>
        <v>2.4421911457568557E-2</v>
      </c>
      <c r="L77" s="73">
        <f t="shared" si="25"/>
        <v>2.4413102314771777E-2</v>
      </c>
      <c r="M77" s="73">
        <f t="shared" si="26"/>
        <v>75905.733858801803</v>
      </c>
      <c r="N77" s="73">
        <f t="shared" si="20"/>
        <v>1853.0944469727692</v>
      </c>
      <c r="O77" s="73">
        <f t="shared" si="21"/>
        <v>11911.99984276631</v>
      </c>
      <c r="P77" s="73">
        <f t="shared" si="22"/>
        <v>137360.20150252432</v>
      </c>
      <c r="Q77" s="73">
        <f t="shared" si="24"/>
        <v>74979.186635315418</v>
      </c>
      <c r="R77" s="73">
        <f>SUM(Q77:$Q$102)</f>
        <v>1020585.4420802944</v>
      </c>
      <c r="S77" s="73">
        <f t="shared" si="23"/>
        <v>13.445432778224175</v>
      </c>
      <c r="T77" s="73"/>
      <c r="U77" s="73"/>
      <c r="V77" s="73"/>
      <c r="W77" s="73">
        <f t="shared" si="13"/>
        <v>0.97557808854243144</v>
      </c>
      <c r="X77" s="73">
        <f t="shared" si="14"/>
        <v>-2.4725072361191931E-2</v>
      </c>
      <c r="Y77" s="73"/>
      <c r="Z77" s="73"/>
      <c r="AA77" s="73"/>
      <c r="AB77" s="73"/>
      <c r="AC77" s="73"/>
      <c r="AD77" s="73"/>
      <c r="AE77" s="85"/>
    </row>
    <row r="78" spans="1:31" ht="15" x14ac:dyDescent="0.25">
      <c r="A78" s="77">
        <v>76</v>
      </c>
      <c r="B78" s="72">
        <v>24620</v>
      </c>
      <c r="C78" s="72">
        <v>31129</v>
      </c>
      <c r="D78" s="72">
        <v>55749</v>
      </c>
      <c r="E78" s="151">
        <v>3.6666913282639588E-2</v>
      </c>
      <c r="F78" s="220">
        <v>2.0087402318755304E-2</v>
      </c>
      <c r="G78" s="75">
        <f t="shared" si="15"/>
        <v>625.30074678053381</v>
      </c>
      <c r="H78" s="75">
        <f t="shared" si="16"/>
        <v>902.73940501858669</v>
      </c>
      <c r="I78" s="37">
        <f t="shared" si="17"/>
        <v>1528.0401517991204</v>
      </c>
      <c r="J78" s="73">
        <f t="shared" si="18"/>
        <v>2.7409283606865061E-2</v>
      </c>
      <c r="K78" s="73">
        <f t="shared" si="19"/>
        <v>2.7037057761132743E-2</v>
      </c>
      <c r="L78">
        <f>IF(T78=1,1-V78,((105*K78+90*(K77+K79)+45*(K76+K80)-30*(K75+K81))/315))</f>
        <v>2.4669789701880274E-2</v>
      </c>
      <c r="M78" s="73">
        <f t="shared" si="26"/>
        <v>74052.639411829034</v>
      </c>
      <c r="N78" s="73">
        <f t="shared" si="20"/>
        <v>1826.8630411589984</v>
      </c>
      <c r="O78" s="73">
        <f t="shared" si="21"/>
        <v>11337.747289591523</v>
      </c>
      <c r="P78" s="73">
        <f t="shared" si="22"/>
        <v>125448.20165975801</v>
      </c>
      <c r="Q78" s="73">
        <f t="shared" si="24"/>
        <v>73139.207891249534</v>
      </c>
      <c r="R78" s="73">
        <f>SUM(Q78:$Q$102)</f>
        <v>945606.25544497883</v>
      </c>
      <c r="S78" s="73">
        <f t="shared" si="23"/>
        <v>12.769379497551432</v>
      </c>
      <c r="T78" s="73">
        <f>IF(U78=$U$62,1,0)</f>
        <v>1</v>
      </c>
      <c r="U78" s="73">
        <f>ABS(W78-V78)</f>
        <v>2.3672680592524697E-3</v>
      </c>
      <c r="V78" s="73">
        <f>$W$2^($AC$62+$AE$62*$AD$62^A77)</f>
        <v>0.97533021029811973</v>
      </c>
      <c r="W78" s="73">
        <f t="shared" si="13"/>
        <v>0.97296294223886726</v>
      </c>
      <c r="X78" s="73">
        <f t="shared" si="14"/>
        <v>-2.7409283606864971E-2</v>
      </c>
      <c r="Y78" s="73"/>
      <c r="Z78" s="73"/>
      <c r="AA78" s="73"/>
      <c r="AB78" s="73"/>
      <c r="AC78" s="73"/>
      <c r="AD78" s="73"/>
      <c r="AE78" s="85"/>
    </row>
    <row r="79" spans="1:31" ht="15" x14ac:dyDescent="0.25">
      <c r="A79" s="77">
        <v>77</v>
      </c>
      <c r="B79" s="72">
        <v>22564</v>
      </c>
      <c r="C79" s="72">
        <v>29402</v>
      </c>
      <c r="D79" s="72">
        <v>51966</v>
      </c>
      <c r="E79" s="151">
        <v>4.0416949394435374E-2</v>
      </c>
      <c r="F79" s="220">
        <v>2.2788659503009963E-2</v>
      </c>
      <c r="G79" s="75">
        <f t="shared" si="15"/>
        <v>670.03216670749896</v>
      </c>
      <c r="H79" s="75">
        <f t="shared" si="16"/>
        <v>911.96804613603979</v>
      </c>
      <c r="I79" s="37">
        <f t="shared" si="17"/>
        <v>1582.0002128435387</v>
      </c>
      <c r="J79" s="73">
        <f t="shared" si="18"/>
        <v>3.0442986045559381E-2</v>
      </c>
      <c r="K79" s="73">
        <f t="shared" si="19"/>
        <v>2.9984265076404171E-2</v>
      </c>
      <c r="L79" s="73">
        <f t="shared" ref="L79:L102" si="27">IF(T79=1,1-V79,((105*K79+90*(K78+K80)+45*(K77+K81)-30*(K76+K82))/315))</f>
        <v>2.7414824969687279E-2</v>
      </c>
      <c r="M79" s="73">
        <f t="shared" si="26"/>
        <v>72225.776370670035</v>
      </c>
      <c r="N79" s="73">
        <f t="shared" si="20"/>
        <v>1980.057017501691</v>
      </c>
      <c r="O79" s="73">
        <f t="shared" si="21"/>
        <v>10788.338973916327</v>
      </c>
      <c r="P79" s="73">
        <f t="shared" si="22"/>
        <v>114110.45437016647</v>
      </c>
      <c r="Q79" s="73">
        <f t="shared" si="24"/>
        <v>71235.747861919197</v>
      </c>
      <c r="R79" s="73">
        <f>SUM(Q79:$Q$102)</f>
        <v>872467.04755372938</v>
      </c>
      <c r="S79" s="73">
        <f t="shared" si="23"/>
        <v>12.079718507643859</v>
      </c>
      <c r="T79" s="73">
        <f>IF(T78=1,1,IF(U79=$U$62,1,T78))</f>
        <v>1</v>
      </c>
      <c r="U79" s="73">
        <f t="shared" ref="U79:U87" si="28">ABS(W79-V79)</f>
        <v>2.5694401067168915E-3</v>
      </c>
      <c r="V79" s="73">
        <f t="shared" ref="V79:V103" si="29">$W$2^($AC$62+$AE$62*$AD$62^A78)</f>
        <v>0.97258517503031272</v>
      </c>
      <c r="W79" s="73">
        <f t="shared" si="13"/>
        <v>0.97001573492359583</v>
      </c>
      <c r="X79" s="73">
        <f t="shared" si="14"/>
        <v>-3.044298604555945E-2</v>
      </c>
      <c r="Y79" s="73"/>
      <c r="Z79" s="73"/>
      <c r="AA79" s="73"/>
      <c r="AB79" s="73"/>
      <c r="AC79" s="73"/>
      <c r="AD79" s="73"/>
      <c r="AE79" s="85"/>
    </row>
    <row r="80" spans="1:31" ht="15" x14ac:dyDescent="0.25">
      <c r="A80" s="77">
        <v>78</v>
      </c>
      <c r="B80" s="72">
        <v>22007</v>
      </c>
      <c r="C80" s="72">
        <v>29756</v>
      </c>
      <c r="D80" s="72">
        <v>51763</v>
      </c>
      <c r="E80" s="151">
        <v>4.4769508855899975E-2</v>
      </c>
      <c r="F80" s="220">
        <v>2.5939362967416574E-2</v>
      </c>
      <c r="G80" s="75">
        <f t="shared" si="15"/>
        <v>771.85168445844761</v>
      </c>
      <c r="H80" s="75">
        <f t="shared" si="16"/>
        <v>985.24258139179074</v>
      </c>
      <c r="I80" s="37">
        <f t="shared" si="17"/>
        <v>1757.0942658502383</v>
      </c>
      <c r="J80" s="73">
        <f t="shared" si="18"/>
        <v>3.3944985140935385E-2</v>
      </c>
      <c r="K80" s="73">
        <f t="shared" si="19"/>
        <v>3.3375318104633456E-2</v>
      </c>
      <c r="L80" s="73">
        <f t="shared" si="27"/>
        <v>3.0521743426585313E-2</v>
      </c>
      <c r="M80" s="73">
        <f t="shared" si="26"/>
        <v>70245.719353168344</v>
      </c>
      <c r="N80" s="73">
        <f t="shared" si="20"/>
        <v>2144.021822913317</v>
      </c>
      <c r="O80" s="73">
        <f t="shared" si="21"/>
        <v>10236.661999251472</v>
      </c>
      <c r="P80" s="73">
        <f t="shared" si="22"/>
        <v>103322.11539625016</v>
      </c>
      <c r="Q80" s="73">
        <f t="shared" si="24"/>
        <v>69173.708441711686</v>
      </c>
      <c r="R80" s="73">
        <f>SUM(Q80:$Q$102)</f>
        <v>801231.29969181016</v>
      </c>
      <c r="S80" s="73">
        <f t="shared" si="23"/>
        <v>11.406122779717418</v>
      </c>
      <c r="T80" s="73">
        <f t="shared" ref="T80:T87" si="30">IF(T79=1,1,IF(U80=$U$62,1,T79))</f>
        <v>1</v>
      </c>
      <c r="U80" s="73">
        <f t="shared" si="28"/>
        <v>2.853574678048143E-3</v>
      </c>
      <c r="V80" s="73">
        <f t="shared" si="29"/>
        <v>0.96947825657341469</v>
      </c>
      <c r="W80" s="73">
        <f t="shared" si="13"/>
        <v>0.96662468189536654</v>
      </c>
      <c r="X80" s="73">
        <f>LN(W80)</f>
        <v>-3.3944985140935253E-2</v>
      </c>
      <c r="Y80" s="73"/>
      <c r="Z80" s="73"/>
      <c r="AA80" s="73"/>
      <c r="AB80" s="73"/>
      <c r="AC80" s="73"/>
      <c r="AD80" s="73"/>
      <c r="AE80" s="85"/>
    </row>
    <row r="81" spans="1:31" ht="15" x14ac:dyDescent="0.25">
      <c r="A81" s="77">
        <v>79</v>
      </c>
      <c r="B81" s="72">
        <v>20919</v>
      </c>
      <c r="C81" s="72">
        <v>28772</v>
      </c>
      <c r="D81" s="72">
        <v>49691</v>
      </c>
      <c r="E81" s="151">
        <v>4.9854410011942435E-2</v>
      </c>
      <c r="F81" s="220">
        <v>2.9656529666704384E-2</v>
      </c>
      <c r="G81" s="75">
        <f t="shared" si="15"/>
        <v>853.27767157041853</v>
      </c>
      <c r="H81" s="75">
        <f t="shared" si="16"/>
        <v>1042.9044030398238</v>
      </c>
      <c r="I81" s="37">
        <f t="shared" si="17"/>
        <v>1896.1820746102424</v>
      </c>
      <c r="J81" s="73">
        <f t="shared" si="18"/>
        <v>3.8159466998254059E-2</v>
      </c>
      <c r="K81" s="73">
        <f t="shared" si="19"/>
        <v>3.7440567811553249E-2</v>
      </c>
      <c r="L81" s="73">
        <f t="shared" si="27"/>
        <v>3.4036822169232539E-2</v>
      </c>
      <c r="M81" s="73">
        <f t="shared" si="26"/>
        <v>68101.697530255027</v>
      </c>
      <c r="N81" s="73">
        <f t="shared" si="20"/>
        <v>2317.9653682601493</v>
      </c>
      <c r="O81" s="73">
        <f t="shared" si="21"/>
        <v>9682.1670518689225</v>
      </c>
      <c r="P81" s="73">
        <f t="shared" si="22"/>
        <v>93085.453396998666</v>
      </c>
      <c r="Q81" s="73">
        <f t="shared" si="24"/>
        <v>66942.71484612496</v>
      </c>
      <c r="R81" s="73">
        <f>SUM(Q81:$Q$102)</f>
        <v>732057.59125009831</v>
      </c>
      <c r="S81" s="73">
        <f t="shared" si="23"/>
        <v>10.749476412462004</v>
      </c>
      <c r="T81" s="73">
        <f t="shared" si="30"/>
        <v>1</v>
      </c>
      <c r="U81" s="73">
        <f t="shared" si="28"/>
        <v>3.4037456423207102E-3</v>
      </c>
      <c r="V81" s="73">
        <f t="shared" si="29"/>
        <v>0.96596317783076746</v>
      </c>
      <c r="W81" s="73">
        <f t="shared" si="13"/>
        <v>0.96255943218844675</v>
      </c>
      <c r="X81" s="73">
        <f t="shared" ref="X81:X102" si="31">LN(W81)</f>
        <v>-3.8159466998253899E-2</v>
      </c>
      <c r="Y81" s="84"/>
      <c r="Z81" s="84"/>
      <c r="AA81" s="73"/>
      <c r="AB81" s="73"/>
      <c r="AC81" s="73"/>
      <c r="AD81" s="73"/>
      <c r="AE81" s="85"/>
    </row>
    <row r="82" spans="1:31" ht="15" x14ac:dyDescent="0.25">
      <c r="A82" s="77">
        <v>80</v>
      </c>
      <c r="B82" s="72">
        <v>19477</v>
      </c>
      <c r="C82" s="72">
        <v>27490</v>
      </c>
      <c r="D82" s="72">
        <v>46967</v>
      </c>
      <c r="E82" s="151">
        <v>5.5799846265019416E-2</v>
      </c>
      <c r="F82" s="220">
        <v>3.4081734026092603E-2</v>
      </c>
      <c r="G82" s="75">
        <f t="shared" si="15"/>
        <v>936.9068683772856</v>
      </c>
      <c r="H82" s="75">
        <f t="shared" si="16"/>
        <v>1086.8136057037832</v>
      </c>
      <c r="I82" s="37">
        <f t="shared" si="17"/>
        <v>2023.7204740810689</v>
      </c>
      <c r="J82" s="73">
        <f t="shared" si="18"/>
        <v>4.3088135799200906E-2</v>
      </c>
      <c r="K82" s="73">
        <f t="shared" si="19"/>
        <v>4.2173032498516561E-2</v>
      </c>
      <c r="L82" s="73">
        <f t="shared" si="27"/>
        <v>3.8011845110796139E-2</v>
      </c>
      <c r="M82" s="73">
        <f t="shared" si="26"/>
        <v>65783.732161994878</v>
      </c>
      <c r="N82" s="73">
        <f t="shared" si="20"/>
        <v>2500.561037751846</v>
      </c>
      <c r="O82" s="73">
        <f t="shared" si="21"/>
        <v>9124.5042475235678</v>
      </c>
      <c r="P82" s="73">
        <f t="shared" si="22"/>
        <v>83403.286345129745</v>
      </c>
      <c r="Q82" s="73">
        <f t="shared" si="24"/>
        <v>64533.451643118955</v>
      </c>
      <c r="R82" s="73">
        <f>SUM(Q82:$Q$102)</f>
        <v>665114.87640397355</v>
      </c>
      <c r="S82" s="73">
        <f t="shared" si="23"/>
        <v>10.11062848739113</v>
      </c>
      <c r="T82" s="73">
        <f t="shared" si="30"/>
        <v>1</v>
      </c>
      <c r="U82" s="73">
        <f t="shared" si="28"/>
        <v>4.161187387720422E-3</v>
      </c>
      <c r="V82" s="73">
        <f t="shared" si="29"/>
        <v>0.96198815488920386</v>
      </c>
      <c r="W82" s="73">
        <f t="shared" si="13"/>
        <v>0.95782696750148344</v>
      </c>
      <c r="X82" s="73">
        <f t="shared" si="31"/>
        <v>-4.3088135799200712E-2</v>
      </c>
      <c r="Y82" s="73"/>
      <c r="Z82" s="73"/>
      <c r="AA82" s="73"/>
      <c r="AB82" s="73"/>
      <c r="AC82" s="73"/>
      <c r="AD82" s="73"/>
      <c r="AE82" s="85"/>
    </row>
    <row r="83" spans="1:31" ht="15" x14ac:dyDescent="0.25">
      <c r="A83" s="77">
        <v>81</v>
      </c>
      <c r="B83" s="72">
        <v>18814</v>
      </c>
      <c r="C83" s="72">
        <v>27810</v>
      </c>
      <c r="D83" s="72">
        <v>46624</v>
      </c>
      <c r="E83" s="151">
        <v>6.2720716468652182E-2</v>
      </c>
      <c r="F83" s="220">
        <v>3.9375380216246196E-2</v>
      </c>
      <c r="G83" s="75">
        <f t="shared" si="15"/>
        <v>1095.0293238138067</v>
      </c>
      <c r="H83" s="75">
        <f t="shared" si="16"/>
        <v>1180.0275596412221</v>
      </c>
      <c r="I83" s="37">
        <f t="shared" si="17"/>
        <v>2275.0568834550286</v>
      </c>
      <c r="J83" s="73">
        <f t="shared" si="18"/>
        <v>4.8795832263534414E-2</v>
      </c>
      <c r="K83" s="73">
        <f t="shared" si="19"/>
        <v>4.7624445788608361E-2</v>
      </c>
      <c r="L83" s="73">
        <f t="shared" si="27"/>
        <v>4.2504638721547194E-2</v>
      </c>
      <c r="M83" s="73">
        <f t="shared" si="26"/>
        <v>63283.171124243032</v>
      </c>
      <c r="N83" s="73">
        <f t="shared" si="20"/>
        <v>2689.8283257898001</v>
      </c>
      <c r="O83" s="73">
        <f t="shared" si="21"/>
        <v>8563.5756149794161</v>
      </c>
      <c r="P83" s="73">
        <f t="shared" si="22"/>
        <v>74278.782097606163</v>
      </c>
      <c r="Q83" s="73">
        <f t="shared" si="24"/>
        <v>61938.256961348132</v>
      </c>
      <c r="R83" s="73">
        <f>SUM(Q83:$Q$102)</f>
        <v>600581.42476085457</v>
      </c>
      <c r="S83" s="73">
        <f t="shared" si="23"/>
        <v>9.4903813145163163</v>
      </c>
      <c r="T83" s="73">
        <f t="shared" si="30"/>
        <v>1</v>
      </c>
      <c r="U83" s="73">
        <f t="shared" si="28"/>
        <v>5.1198070670611662E-3</v>
      </c>
      <c r="V83" s="73">
        <f t="shared" si="29"/>
        <v>0.95749536127845281</v>
      </c>
      <c r="W83" s="73">
        <f t="shared" si="13"/>
        <v>0.95237555421139164</v>
      </c>
      <c r="X83" s="73">
        <f t="shared" si="31"/>
        <v>-4.87958322635344E-2</v>
      </c>
      <c r="Y83" s="73"/>
      <c r="Z83" s="73"/>
      <c r="AA83" s="73"/>
      <c r="AB83" s="73"/>
      <c r="AC83" s="73"/>
      <c r="AD83" s="73"/>
      <c r="AE83" s="85"/>
    </row>
    <row r="84" spans="1:31" ht="15" x14ac:dyDescent="0.25">
      <c r="A84" s="77">
        <v>82</v>
      </c>
      <c r="B84" s="72">
        <v>17942</v>
      </c>
      <c r="C84" s="72">
        <v>27428</v>
      </c>
      <c r="D84" s="72">
        <v>45370</v>
      </c>
      <c r="E84" s="151">
        <v>7.070676764543038E-2</v>
      </c>
      <c r="F84" s="220">
        <v>4.5705640266043547E-2</v>
      </c>
      <c r="G84" s="75">
        <f t="shared" si="15"/>
        <v>1253.6143012170423</v>
      </c>
      <c r="H84" s="75">
        <f t="shared" si="16"/>
        <v>1268.6208250943118</v>
      </c>
      <c r="I84" s="37">
        <f t="shared" si="17"/>
        <v>2522.2351263113542</v>
      </c>
      <c r="J84" s="73">
        <f t="shared" si="18"/>
        <v>5.5592574968290814E-2</v>
      </c>
      <c r="K84" s="73">
        <f t="shared" si="19"/>
        <v>5.4075549309063886E-2</v>
      </c>
      <c r="L84" s="73">
        <f t="shared" si="27"/>
        <v>4.7579623529411585E-2</v>
      </c>
      <c r="M84" s="73">
        <f t="shared" si="26"/>
        <v>60593.342798453232</v>
      </c>
      <c r="N84" s="73">
        <f t="shared" si="20"/>
        <v>2883.008438738987</v>
      </c>
      <c r="O84" s="73">
        <f t="shared" si="21"/>
        <v>7999.5940754146968</v>
      </c>
      <c r="P84" s="73">
        <f t="shared" si="22"/>
        <v>65715.206482626731</v>
      </c>
      <c r="Q84" s="73">
        <f t="shared" si="24"/>
        <v>59151.838579083735</v>
      </c>
      <c r="R84" s="73">
        <f>SUM(Q84:$Q$102)</f>
        <v>538643.16779950634</v>
      </c>
      <c r="S84" s="73">
        <f t="shared" si="23"/>
        <v>8.8894776706931626</v>
      </c>
      <c r="T84" s="73">
        <f t="shared" si="30"/>
        <v>1</v>
      </c>
      <c r="U84" s="73">
        <f t="shared" si="28"/>
        <v>6.4959257796523007E-3</v>
      </c>
      <c r="V84" s="73">
        <f t="shared" si="29"/>
        <v>0.95242037647058841</v>
      </c>
      <c r="W84" s="73">
        <f t="shared" si="13"/>
        <v>0.94592445069093611</v>
      </c>
      <c r="X84" s="73">
        <f t="shared" si="31"/>
        <v>-5.5592574968290766E-2</v>
      </c>
      <c r="Y84" s="73"/>
      <c r="Z84" s="73"/>
      <c r="AA84" s="73"/>
      <c r="AB84" s="73"/>
      <c r="AC84" s="73"/>
      <c r="AD84" s="73"/>
      <c r="AE84" s="85"/>
    </row>
    <row r="85" spans="1:31" ht="15" x14ac:dyDescent="0.25">
      <c r="A85" s="77">
        <v>83</v>
      </c>
      <c r="B85" s="72">
        <v>16548</v>
      </c>
      <c r="C85" s="72">
        <v>26963</v>
      </c>
      <c r="D85" s="72">
        <v>43511</v>
      </c>
      <c r="E85" s="151">
        <v>7.9811688422380095E-2</v>
      </c>
      <c r="F85" s="220">
        <v>5.3231199493115389E-2</v>
      </c>
      <c r="G85" s="75">
        <f t="shared" si="15"/>
        <v>1435.2728319328703</v>
      </c>
      <c r="H85" s="75">
        <f t="shared" si="16"/>
        <v>1320.7238200135457</v>
      </c>
      <c r="I85" s="37">
        <f t="shared" si="17"/>
        <v>2755.996651946416</v>
      </c>
      <c r="J85" s="73">
        <f t="shared" si="18"/>
        <v>6.334022780323173E-2</v>
      </c>
      <c r="K85" s="73">
        <f t="shared" si="19"/>
        <v>6.1375926648759904E-2</v>
      </c>
      <c r="L85" s="73">
        <f t="shared" si="27"/>
        <v>5.3308368782158944E-2</v>
      </c>
      <c r="M85" s="73">
        <f t="shared" si="26"/>
        <v>57710.334359714245</v>
      </c>
      <c r="N85" s="73">
        <f t="shared" si="20"/>
        <v>3076.4437865893487</v>
      </c>
      <c r="O85" s="73">
        <f t="shared" si="21"/>
        <v>7433.1477082130295</v>
      </c>
      <c r="P85" s="73">
        <f t="shared" si="22"/>
        <v>57715.612407212044</v>
      </c>
      <c r="Q85" s="73">
        <f t="shared" si="24"/>
        <v>56172.112466419567</v>
      </c>
      <c r="R85" s="73">
        <f>SUM(Q85:$Q$102)</f>
        <v>479491.3292204226</v>
      </c>
      <c r="S85" s="73">
        <f t="shared" si="23"/>
        <v>8.3085869201814972</v>
      </c>
      <c r="T85" s="73">
        <f t="shared" si="30"/>
        <v>1</v>
      </c>
      <c r="U85" s="73">
        <f t="shared" si="28"/>
        <v>8.0675578666009606E-3</v>
      </c>
      <c r="V85" s="73">
        <f t="shared" si="29"/>
        <v>0.94669163121784106</v>
      </c>
      <c r="W85" s="73">
        <f t="shared" si="13"/>
        <v>0.9386240733512401</v>
      </c>
      <c r="X85" s="73">
        <f t="shared" si="31"/>
        <v>-6.3340227803231508E-2</v>
      </c>
      <c r="Y85" s="73"/>
      <c r="Z85" s="73"/>
      <c r="AA85" s="73"/>
      <c r="AB85" s="73"/>
      <c r="AC85" s="73"/>
      <c r="AD85" s="73"/>
      <c r="AE85" s="85"/>
    </row>
    <row r="86" spans="1:31" ht="15" x14ac:dyDescent="0.25">
      <c r="A86" s="77">
        <v>84</v>
      </c>
      <c r="B86" s="72">
        <v>14976</v>
      </c>
      <c r="C86" s="72">
        <v>25260</v>
      </c>
      <c r="D86" s="72">
        <v>40236</v>
      </c>
      <c r="E86" s="151">
        <v>9.004436644478421E-2</v>
      </c>
      <c r="F86" s="220">
        <v>6.207825326253525E-2</v>
      </c>
      <c r="G86" s="75">
        <f t="shared" si="15"/>
        <v>1568.0966774116405</v>
      </c>
      <c r="H86" s="75">
        <f t="shared" si="16"/>
        <v>1348.5044318770883</v>
      </c>
      <c r="I86" s="37">
        <f t="shared" si="17"/>
        <v>2916.6011092887288</v>
      </c>
      <c r="J86" s="73">
        <f t="shared" si="18"/>
        <v>7.2487352353333548E-2</v>
      </c>
      <c r="K86" s="73">
        <f t="shared" si="19"/>
        <v>6.9922490122392711E-2</v>
      </c>
      <c r="L86" s="73">
        <f t="shared" si="27"/>
        <v>5.9770132441078205E-2</v>
      </c>
      <c r="M86" s="73">
        <f t="shared" si="26"/>
        <v>54633.890573124896</v>
      </c>
      <c r="N86" s="73">
        <f t="shared" si="20"/>
        <v>3265.4748753270469</v>
      </c>
      <c r="O86" s="73">
        <f t="shared" si="21"/>
        <v>6865.2670526549746</v>
      </c>
      <c r="P86" s="73">
        <f t="shared" si="22"/>
        <v>50282.464698999014</v>
      </c>
      <c r="Q86" s="73">
        <f t="shared" si="24"/>
        <v>53001.153135461369</v>
      </c>
      <c r="R86" s="73">
        <f>SUM(Q86:$Q$102)</f>
        <v>423319.21675400302</v>
      </c>
      <c r="S86" s="73">
        <f t="shared" si="23"/>
        <v>7.7482897943614342</v>
      </c>
      <c r="T86" s="73">
        <f t="shared" si="30"/>
        <v>1</v>
      </c>
      <c r="U86" s="73">
        <f t="shared" si="28"/>
        <v>1.0152357681314506E-2</v>
      </c>
      <c r="V86" s="73">
        <f t="shared" si="29"/>
        <v>0.94022986755892179</v>
      </c>
      <c r="W86" s="73">
        <f t="shared" si="13"/>
        <v>0.93007750987760729</v>
      </c>
      <c r="X86" s="73">
        <f t="shared" si="31"/>
        <v>-7.2487352353333395E-2</v>
      </c>
      <c r="Y86" s="73"/>
      <c r="Z86" s="73"/>
      <c r="AA86" s="73"/>
      <c r="AB86" s="73"/>
      <c r="AC86" s="73"/>
      <c r="AD86" s="73"/>
      <c r="AE86" s="85"/>
    </row>
    <row r="87" spans="1:31" ht="15" x14ac:dyDescent="0.25">
      <c r="A87" s="77">
        <v>85</v>
      </c>
      <c r="B87" s="72">
        <v>13217</v>
      </c>
      <c r="C87" s="72">
        <v>22918</v>
      </c>
      <c r="D87" s="72">
        <v>36135</v>
      </c>
      <c r="E87" s="151">
        <v>0.10136314579038744</v>
      </c>
      <c r="F87" s="220">
        <v>7.2314663399710918E-2</v>
      </c>
      <c r="G87" s="75">
        <f t="shared" si="15"/>
        <v>1657.3074557945749</v>
      </c>
      <c r="H87" s="75">
        <f t="shared" si="16"/>
        <v>1339.7166979115507</v>
      </c>
      <c r="I87" s="37">
        <f t="shared" si="17"/>
        <v>2997.0241537061256</v>
      </c>
      <c r="J87" s="73">
        <f t="shared" si="18"/>
        <v>8.2939647259059793E-2</v>
      </c>
      <c r="K87" s="73">
        <f t="shared" si="19"/>
        <v>7.9593305389311197E-2</v>
      </c>
      <c r="L87" s="73">
        <f t="shared" si="27"/>
        <v>6.7052362031337576E-2</v>
      </c>
      <c r="M87" s="73">
        <f t="shared" si="26"/>
        <v>51368.415697797849</v>
      </c>
      <c r="N87" s="73">
        <f t="shared" si="20"/>
        <v>3444.3736063449833</v>
      </c>
      <c r="O87" s="73">
        <f t="shared" si="21"/>
        <v>6297.4918357799197</v>
      </c>
      <c r="P87" s="73">
        <f t="shared" si="22"/>
        <v>43417.197646344037</v>
      </c>
      <c r="Q87" s="73">
        <f t="shared" si="24"/>
        <v>49646.228894625354</v>
      </c>
      <c r="R87" s="73">
        <f>SUM(Q87:$Q$102)</f>
        <v>370318.0636185417</v>
      </c>
      <c r="S87" s="73">
        <f t="shared" si="23"/>
        <v>7.2090614162043769</v>
      </c>
      <c r="T87" s="73">
        <f t="shared" si="30"/>
        <v>1</v>
      </c>
      <c r="U87" s="73">
        <f t="shared" si="28"/>
        <v>1.2540943357973622E-2</v>
      </c>
      <c r="V87" s="73">
        <f t="shared" si="29"/>
        <v>0.93294763796866242</v>
      </c>
      <c r="W87" s="73">
        <f t="shared" si="13"/>
        <v>0.9204066946106888</v>
      </c>
      <c r="X87" s="73">
        <f t="shared" si="31"/>
        <v>-8.2939647259059654E-2</v>
      </c>
      <c r="Y87" s="73"/>
      <c r="Z87" s="73"/>
      <c r="AA87" s="73"/>
      <c r="AB87" s="73"/>
      <c r="AC87" s="73"/>
      <c r="AD87" s="73"/>
      <c r="AE87" s="85"/>
    </row>
    <row r="88" spans="1:31" x14ac:dyDescent="0.3">
      <c r="A88" s="77">
        <v>86</v>
      </c>
      <c r="B88" s="72">
        <v>11626</v>
      </c>
      <c r="C88" s="72">
        <v>20815</v>
      </c>
      <c r="D88" s="72">
        <v>32441</v>
      </c>
      <c r="E88" s="151">
        <v>0.11367312681016596</v>
      </c>
      <c r="F88" s="220">
        <v>8.3927235279655732E-2</v>
      </c>
      <c r="G88" s="75">
        <f t="shared" si="15"/>
        <v>1746.9454023460341</v>
      </c>
      <c r="H88" s="75">
        <f t="shared" si="16"/>
        <v>1321.5637722949896</v>
      </c>
      <c r="I88" s="37">
        <f t="shared" si="17"/>
        <v>3068.5091746410235</v>
      </c>
      <c r="J88" s="73">
        <f t="shared" si="18"/>
        <v>9.4587379385377257E-2</v>
      </c>
      <c r="K88" s="73">
        <f t="shared" si="19"/>
        <v>9.0251762088983001E-2</v>
      </c>
      <c r="L88" s="73">
        <f t="shared" si="27"/>
        <v>7.5251123553063182E-2</v>
      </c>
      <c r="M88" s="73">
        <f t="shared" si="26"/>
        <v>47924.042091452866</v>
      </c>
      <c r="N88" s="73">
        <f t="shared" si="20"/>
        <v>3606.3380125861222</v>
      </c>
      <c r="O88" s="73">
        <f t="shared" si="21"/>
        <v>5731.9318373832311</v>
      </c>
      <c r="P88" s="73">
        <f t="shared" si="22"/>
        <v>37119.705810564119</v>
      </c>
      <c r="Q88" s="73">
        <f t="shared" si="24"/>
        <v>46120.873085159808</v>
      </c>
      <c r="R88" s="73">
        <f>SUM(Q88:$Q$102)</f>
        <v>320671.83472391631</v>
      </c>
      <c r="S88" s="73">
        <f t="shared" si="23"/>
        <v>6.6912518378976076</v>
      </c>
      <c r="T88" s="73">
        <f>T87</f>
        <v>1</v>
      </c>
      <c r="U88" s="73"/>
      <c r="V88" s="73">
        <f t="shared" si="29"/>
        <v>0.92474887644693682</v>
      </c>
      <c r="W88" s="73">
        <f t="shared" si="13"/>
        <v>0.909748237911017</v>
      </c>
      <c r="X88" s="73">
        <f t="shared" si="31"/>
        <v>-9.4587379385377049E-2</v>
      </c>
      <c r="Y88" s="73"/>
      <c r="Z88" s="73"/>
      <c r="AA88" s="73"/>
      <c r="AB88" s="73"/>
      <c r="AC88" s="73"/>
      <c r="AD88" s="73"/>
      <c r="AE88" s="85"/>
    </row>
    <row r="89" spans="1:31" x14ac:dyDescent="0.3">
      <c r="A89" s="77">
        <v>87</v>
      </c>
      <c r="B89" s="72">
        <v>10177</v>
      </c>
      <c r="C89" s="72">
        <v>19126</v>
      </c>
      <c r="D89" s="72">
        <v>29303</v>
      </c>
      <c r="E89" s="151">
        <v>0.1268257978014059</v>
      </c>
      <c r="F89" s="220">
        <v>9.6810161799993119E-2</v>
      </c>
      <c r="G89" s="75">
        <f t="shared" si="15"/>
        <v>1851.5911545866684</v>
      </c>
      <c r="H89" s="75">
        <f t="shared" si="16"/>
        <v>1290.7061442249078</v>
      </c>
      <c r="I89" s="37">
        <f t="shared" si="17"/>
        <v>3142.2972988115762</v>
      </c>
      <c r="J89" s="73">
        <f t="shared" si="18"/>
        <v>0.10723466193944566</v>
      </c>
      <c r="K89" s="73">
        <f t="shared" si="19"/>
        <v>0.10168515204948603</v>
      </c>
      <c r="L89" s="73">
        <f t="shared" si="27"/>
        <v>8.4471415390849791E-2</v>
      </c>
      <c r="M89" s="73">
        <f t="shared" si="26"/>
        <v>44317.704078866744</v>
      </c>
      <c r="N89" s="73">
        <f t="shared" si="20"/>
        <v>3743.5791904147118</v>
      </c>
      <c r="O89" s="73">
        <f t="shared" si="21"/>
        <v>5171.3146599908005</v>
      </c>
      <c r="P89" s="73">
        <f t="shared" si="22"/>
        <v>31387.773973180902</v>
      </c>
      <c r="Q89" s="73">
        <f t="shared" si="24"/>
        <v>42445.914483659391</v>
      </c>
      <c r="R89" s="73">
        <f>SUM(Q89:$Q$102)</f>
        <v>274550.96163875662</v>
      </c>
      <c r="S89" s="73">
        <f t="shared" si="23"/>
        <v>6.1950628387736915</v>
      </c>
      <c r="T89" s="73">
        <f t="shared" ref="T89:T102" si="32">T88</f>
        <v>1</v>
      </c>
      <c r="U89" s="73"/>
      <c r="V89" s="73">
        <f t="shared" si="29"/>
        <v>0.91552858460915021</v>
      </c>
      <c r="W89" s="73">
        <f t="shared" si="13"/>
        <v>0.89831484795051397</v>
      </c>
      <c r="X89" s="73">
        <f t="shared" si="31"/>
        <v>-0.10723466193944538</v>
      </c>
      <c r="Y89" s="73"/>
      <c r="Z89" s="73"/>
      <c r="AA89" s="73"/>
      <c r="AB89" s="73"/>
      <c r="AC89" s="73"/>
      <c r="AD89" s="73"/>
      <c r="AE89" s="85"/>
    </row>
    <row r="90" spans="1:31" x14ac:dyDescent="0.3">
      <c r="A90" s="77">
        <v>88</v>
      </c>
      <c r="B90" s="72">
        <v>8568</v>
      </c>
      <c r="C90" s="72">
        <v>16813</v>
      </c>
      <c r="D90" s="72">
        <v>25381</v>
      </c>
      <c r="E90" s="151">
        <v>0.14062021263409893</v>
      </c>
      <c r="F90" s="220">
        <v>0.11077180031844139</v>
      </c>
      <c r="G90" s="75">
        <f t="shared" si="15"/>
        <v>1862.4062787539551</v>
      </c>
      <c r="H90" s="75">
        <f t="shared" si="16"/>
        <v>1204.8339818489596</v>
      </c>
      <c r="I90" s="37">
        <f t="shared" si="17"/>
        <v>3067.2402606029145</v>
      </c>
      <c r="J90" s="73">
        <f t="shared" si="18"/>
        <v>0.12084788860182477</v>
      </c>
      <c r="K90" s="73">
        <f t="shared" si="19"/>
        <v>0.11383125429170748</v>
      </c>
      <c r="L90" s="73">
        <f t="shared" si="27"/>
        <v>9.4827311701264239E-2</v>
      </c>
      <c r="M90" s="73">
        <f t="shared" si="26"/>
        <v>40574.124888452032</v>
      </c>
      <c r="N90" s="73">
        <f t="shared" si="20"/>
        <v>3847.535187803267</v>
      </c>
      <c r="O90" s="73">
        <f t="shared" si="21"/>
        <v>4619.0111133950495</v>
      </c>
      <c r="P90" s="73">
        <f t="shared" si="22"/>
        <v>26216.459313190102</v>
      </c>
      <c r="Q90" s="73">
        <f t="shared" si="24"/>
        <v>38650.357294550398</v>
      </c>
      <c r="R90" s="73">
        <f>SUM(Q90:$Q$102)</f>
        <v>232105.04715509724</v>
      </c>
      <c r="S90" s="73">
        <f t="shared" si="23"/>
        <v>5.7205188723899649</v>
      </c>
      <c r="T90" s="73">
        <f t="shared" si="32"/>
        <v>1</v>
      </c>
      <c r="U90" s="73"/>
      <c r="V90" s="73">
        <f t="shared" si="29"/>
        <v>0.90517268829873576</v>
      </c>
      <c r="W90" s="73">
        <f t="shared" si="13"/>
        <v>0.88616874570829252</v>
      </c>
      <c r="X90" s="73">
        <f t="shared" si="31"/>
        <v>-0.12084788860182458</v>
      </c>
      <c r="Y90" s="73"/>
      <c r="Z90" s="73"/>
      <c r="AA90" s="73"/>
      <c r="AB90" s="73"/>
      <c r="AC90" s="73"/>
      <c r="AD90" s="73"/>
      <c r="AE90" s="85"/>
    </row>
    <row r="91" spans="1:31" x14ac:dyDescent="0.3">
      <c r="A91" s="77">
        <v>89</v>
      </c>
      <c r="B91" s="72">
        <v>6906</v>
      </c>
      <c r="C91" s="72">
        <v>14042</v>
      </c>
      <c r="D91" s="72">
        <v>20948</v>
      </c>
      <c r="E91" s="151">
        <v>0.15478735591261297</v>
      </c>
      <c r="F91" s="220">
        <v>0.12472117235983322</v>
      </c>
      <c r="G91" s="75">
        <f t="shared" si="15"/>
        <v>1751.3347022767782</v>
      </c>
      <c r="H91" s="75">
        <f t="shared" si="16"/>
        <v>1068.9614799325052</v>
      </c>
      <c r="I91" s="37">
        <f t="shared" si="17"/>
        <v>2820.2961822092834</v>
      </c>
      <c r="J91" s="73">
        <f t="shared" si="18"/>
        <v>0.13463319563725815</v>
      </c>
      <c r="K91" s="73">
        <f t="shared" si="19"/>
        <v>0.12596354671932786</v>
      </c>
      <c r="L91" s="73">
        <f t="shared" si="27"/>
        <v>0.10644186492681151</v>
      </c>
      <c r="M91" s="73">
        <f t="shared" si="26"/>
        <v>36726.589700648765</v>
      </c>
      <c r="N91" s="73">
        <f t="shared" si="20"/>
        <v>3909.2467001388795</v>
      </c>
      <c r="O91" s="73">
        <f t="shared" si="21"/>
        <v>4079.0270310180817</v>
      </c>
      <c r="P91" s="73">
        <f t="shared" si="22"/>
        <v>21597.448199795046</v>
      </c>
      <c r="Q91" s="73">
        <f t="shared" si="24"/>
        <v>34771.966350579329</v>
      </c>
      <c r="R91" s="73">
        <f>SUM(Q91:$Q$102)</f>
        <v>193454.68986054685</v>
      </c>
      <c r="S91" s="73">
        <f t="shared" si="23"/>
        <v>5.2674286242571968</v>
      </c>
      <c r="T91" s="73">
        <f t="shared" si="32"/>
        <v>1</v>
      </c>
      <c r="U91" s="73"/>
      <c r="V91" s="73">
        <f t="shared" si="29"/>
        <v>0.89355813507318849</v>
      </c>
      <c r="W91" s="73">
        <f t="shared" si="13"/>
        <v>0.87403645328067214</v>
      </c>
      <c r="X91" s="73">
        <f t="shared" si="31"/>
        <v>-0.13463319563725792</v>
      </c>
      <c r="Y91" s="73"/>
      <c r="Z91" s="73"/>
      <c r="AA91" s="73"/>
      <c r="AB91" s="73"/>
      <c r="AC91" s="73"/>
      <c r="AD91" s="73"/>
      <c r="AE91" s="85"/>
    </row>
    <row r="92" spans="1:31" x14ac:dyDescent="0.3">
      <c r="A92" s="77">
        <v>90</v>
      </c>
      <c r="B92" s="72">
        <v>5221</v>
      </c>
      <c r="C92" s="72">
        <v>11136</v>
      </c>
      <c r="D92" s="72">
        <v>16357</v>
      </c>
      <c r="E92" s="151">
        <v>0.17002631237205307</v>
      </c>
      <c r="F92" s="220">
        <v>0.13994916106493785</v>
      </c>
      <c r="G92" s="75">
        <f t="shared" si="15"/>
        <v>1558.4738576191478</v>
      </c>
      <c r="H92" s="75">
        <f t="shared" si="16"/>
        <v>887.70737689448902</v>
      </c>
      <c r="I92" s="37">
        <f t="shared" si="17"/>
        <v>2446.1812345136368</v>
      </c>
      <c r="J92" s="73">
        <f t="shared" si="18"/>
        <v>0.14954950385239571</v>
      </c>
      <c r="K92" s="73">
        <f t="shared" si="19"/>
        <v>0.1389041905952777</v>
      </c>
      <c r="L92" s="73">
        <f t="shared" si="27"/>
        <v>0.11944667983274704</v>
      </c>
      <c r="M92" s="73">
        <f t="shared" si="26"/>
        <v>32817.343000509885</v>
      </c>
      <c r="N92" s="73">
        <f t="shared" si="20"/>
        <v>3919.922662343346</v>
      </c>
      <c r="O92" s="73">
        <f t="shared" si="21"/>
        <v>3555.9490602435535</v>
      </c>
      <c r="P92" s="73">
        <f t="shared" si="22"/>
        <v>17518.421168776964</v>
      </c>
      <c r="Q92" s="73">
        <f t="shared" si="24"/>
        <v>30857.38166933821</v>
      </c>
      <c r="R92" s="73">
        <f>SUM(Q92:$Q$102)</f>
        <v>158682.7235099675</v>
      </c>
      <c r="S92" s="73">
        <f t="shared" si="23"/>
        <v>4.8353312304259983</v>
      </c>
      <c r="T92" s="73">
        <f t="shared" si="32"/>
        <v>1</v>
      </c>
      <c r="U92" s="73"/>
      <c r="V92" s="73">
        <f t="shared" si="29"/>
        <v>0.88055332016725296</v>
      </c>
      <c r="W92" s="73">
        <f t="shared" si="13"/>
        <v>0.8610958094047223</v>
      </c>
      <c r="X92" s="73">
        <f t="shared" si="31"/>
        <v>-0.14954950385239546</v>
      </c>
      <c r="Y92" s="73"/>
      <c r="Z92" s="73"/>
      <c r="AA92" s="73"/>
      <c r="AB92" s="73"/>
      <c r="AC92" s="73"/>
      <c r="AD92" s="73"/>
      <c r="AE92" s="85"/>
    </row>
    <row r="93" spans="1:31" x14ac:dyDescent="0.3">
      <c r="A93" s="77">
        <v>91</v>
      </c>
      <c r="B93" s="72">
        <v>4154</v>
      </c>
      <c r="C93" s="72">
        <v>9170</v>
      </c>
      <c r="D93" s="72">
        <v>13324</v>
      </c>
      <c r="E93" s="151">
        <v>0.1856859987248804</v>
      </c>
      <c r="F93" s="220">
        <v>0.15544985800870156</v>
      </c>
      <c r="G93" s="75">
        <f t="shared" si="15"/>
        <v>1425.4751979397934</v>
      </c>
      <c r="H93" s="75">
        <f t="shared" si="16"/>
        <v>771.33963870315313</v>
      </c>
      <c r="I93" s="37">
        <f t="shared" si="17"/>
        <v>2196.8148366429464</v>
      </c>
      <c r="J93" s="73">
        <f t="shared" si="18"/>
        <v>0.16487652631664262</v>
      </c>
      <c r="K93" s="73">
        <f t="shared" si="19"/>
        <v>0.15200159688969073</v>
      </c>
      <c r="L93" s="73">
        <f t="shared" si="27"/>
        <v>0.13398105197446319</v>
      </c>
      <c r="M93" s="73">
        <f t="shared" si="26"/>
        <v>28897.420338166539</v>
      </c>
      <c r="N93" s="73">
        <f t="shared" si="20"/>
        <v>3871.7067762557999</v>
      </c>
      <c r="O93" s="73">
        <f t="shared" si="21"/>
        <v>3054.8319525298389</v>
      </c>
      <c r="P93" s="73">
        <f t="shared" si="22"/>
        <v>13962.472108533411</v>
      </c>
      <c r="Q93" s="73">
        <f t="shared" si="24"/>
        <v>26961.566950038639</v>
      </c>
      <c r="R93" s="73">
        <f>SUM(Q93:$Q$102)</f>
        <v>127825.34184062923</v>
      </c>
      <c r="S93" s="73">
        <f t="shared" si="23"/>
        <v>4.4234170505456056</v>
      </c>
      <c r="T93" s="73">
        <f t="shared" si="32"/>
        <v>1</v>
      </c>
      <c r="U93" s="73"/>
      <c r="V93" s="73">
        <f t="shared" si="29"/>
        <v>0.86601894802553681</v>
      </c>
      <c r="W93" s="73">
        <f t="shared" si="13"/>
        <v>0.84799840311030927</v>
      </c>
      <c r="X93" s="73">
        <f t="shared" si="31"/>
        <v>-0.16487652631664235</v>
      </c>
      <c r="Y93" s="73"/>
      <c r="Z93" s="73"/>
      <c r="AA93" s="73"/>
      <c r="AB93" s="73"/>
      <c r="AC93" s="73"/>
      <c r="AD93" s="73"/>
      <c r="AE93" s="85"/>
    </row>
    <row r="94" spans="1:31" x14ac:dyDescent="0.3">
      <c r="A94" s="77">
        <v>92</v>
      </c>
      <c r="B94" s="72">
        <v>3118</v>
      </c>
      <c r="C94" s="72">
        <v>7244</v>
      </c>
      <c r="D94" s="72">
        <v>10362</v>
      </c>
      <c r="E94" s="151">
        <v>0.20144862103384037</v>
      </c>
      <c r="F94" s="220">
        <v>0.17084683879119286</v>
      </c>
      <c r="G94" s="75">
        <f t="shared" si="15"/>
        <v>1237.6145002034011</v>
      </c>
      <c r="H94" s="75">
        <f t="shared" si="16"/>
        <v>628.11680038351426</v>
      </c>
      <c r="I94" s="37">
        <f t="shared" si="17"/>
        <v>1865.7313005869155</v>
      </c>
      <c r="J94" s="73">
        <f t="shared" si="18"/>
        <v>0.1800551342006288</v>
      </c>
      <c r="K94" s="73">
        <f t="shared" si="19"/>
        <v>0.16477583927464734</v>
      </c>
      <c r="L94" s="73">
        <f t="shared" si="27"/>
        <v>0.15019054233609608</v>
      </c>
      <c r="M94" s="73">
        <f t="shared" si="26"/>
        <v>25025.713561910739</v>
      </c>
      <c r="N94" s="73">
        <f t="shared" si="20"/>
        <v>3758.6254922111693</v>
      </c>
      <c r="O94" s="73">
        <f t="shared" si="21"/>
        <v>2581.0169306582316</v>
      </c>
      <c r="P94" s="73">
        <f t="shared" si="22"/>
        <v>10907.640156003576</v>
      </c>
      <c r="Q94" s="73">
        <f t="shared" si="24"/>
        <v>23146.400815805155</v>
      </c>
      <c r="R94" s="73">
        <f>SUM(Q94:$Q$102)</f>
        <v>100863.7748905906</v>
      </c>
      <c r="S94" s="73">
        <f t="shared" si="23"/>
        <v>4.0304055523158295</v>
      </c>
      <c r="T94" s="73">
        <f t="shared" si="32"/>
        <v>1</v>
      </c>
      <c r="U94" s="73"/>
      <c r="V94" s="73">
        <f t="shared" si="29"/>
        <v>0.84980945766390392</v>
      </c>
      <c r="W94" s="73">
        <f t="shared" si="13"/>
        <v>0.83522416072535266</v>
      </c>
      <c r="X94" s="73">
        <f t="shared" si="31"/>
        <v>-0.18005513420062844</v>
      </c>
      <c r="Y94" s="73"/>
      <c r="Z94" s="73"/>
      <c r="AA94" s="73"/>
      <c r="AB94" s="73"/>
      <c r="AC94" s="73"/>
      <c r="AD94" s="73"/>
      <c r="AE94" s="85"/>
    </row>
    <row r="95" spans="1:31" x14ac:dyDescent="0.3">
      <c r="A95" s="77">
        <v>93</v>
      </c>
      <c r="B95" s="72">
        <v>2051</v>
      </c>
      <c r="C95" s="72">
        <v>4963</v>
      </c>
      <c r="D95" s="72">
        <v>7014</v>
      </c>
      <c r="E95" s="151">
        <v>0.21693397579647403</v>
      </c>
      <c r="F95" s="220">
        <v>0.18578011785507023</v>
      </c>
      <c r="G95" s="75">
        <f t="shared" si="15"/>
        <v>922.02672491471355</v>
      </c>
      <c r="H95" s="75">
        <f t="shared" si="16"/>
        <v>444.93158435856822</v>
      </c>
      <c r="I95" s="37">
        <f t="shared" si="17"/>
        <v>1366.9583092732819</v>
      </c>
      <c r="J95" s="73">
        <f t="shared" si="18"/>
        <v>0.19488997851059051</v>
      </c>
      <c r="K95" s="73">
        <f t="shared" si="19"/>
        <v>0.17707480746908666</v>
      </c>
      <c r="L95" s="73">
        <f t="shared" si="27"/>
        <v>0.16822483815999989</v>
      </c>
      <c r="M95" s="73">
        <f t="shared" si="26"/>
        <v>21267.08806969957</v>
      </c>
      <c r="N95" s="73">
        <f t="shared" si="20"/>
        <v>3577.6524486596754</v>
      </c>
      <c r="O95" s="73">
        <f t="shared" si="21"/>
        <v>2139.8757054283178</v>
      </c>
      <c r="P95" s="73">
        <f t="shared" si="22"/>
        <v>8326.6232253453418</v>
      </c>
      <c r="Q95" s="73">
        <f t="shared" si="24"/>
        <v>19478.261845369732</v>
      </c>
      <c r="R95" s="73">
        <f>SUM(Q95:$Q$102)</f>
        <v>77717.374074785446</v>
      </c>
      <c r="S95" s="73">
        <f t="shared" si="23"/>
        <v>3.6543495668085284</v>
      </c>
      <c r="T95" s="73">
        <f t="shared" si="32"/>
        <v>1</v>
      </c>
      <c r="U95" s="73"/>
      <c r="V95" s="73">
        <f t="shared" si="29"/>
        <v>0.83177516184000011</v>
      </c>
      <c r="W95" s="73">
        <f t="shared" si="13"/>
        <v>0.82292519253091334</v>
      </c>
      <c r="X95" s="73">
        <f t="shared" si="31"/>
        <v>-0.19488997851059012</v>
      </c>
      <c r="Y95" s="73"/>
      <c r="Z95" s="73"/>
      <c r="AA95" s="73"/>
      <c r="AB95" s="73"/>
      <c r="AC95" s="73"/>
      <c r="AD95" s="73"/>
      <c r="AE95" s="85"/>
    </row>
    <row r="96" spans="1:31" x14ac:dyDescent="0.3">
      <c r="A96" s="77">
        <v>94</v>
      </c>
      <c r="B96" s="72">
        <v>1394</v>
      </c>
      <c r="C96" s="72">
        <v>3556</v>
      </c>
      <c r="D96" s="72">
        <v>4950</v>
      </c>
      <c r="E96" s="151">
        <v>0.23175433148136929</v>
      </c>
      <c r="F96" s="220">
        <v>0.19995588205020581</v>
      </c>
      <c r="G96" s="75">
        <f t="shared" si="15"/>
        <v>711.04311657053188</v>
      </c>
      <c r="H96" s="75">
        <f t="shared" si="16"/>
        <v>323.06553808502878</v>
      </c>
      <c r="I96" s="37">
        <f t="shared" si="17"/>
        <v>1034.1086546555607</v>
      </c>
      <c r="J96" s="73">
        <f t="shared" si="18"/>
        <v>0.2089108393243557</v>
      </c>
      <c r="K96" s="73">
        <f t="shared" si="19"/>
        <v>0.1885324165839235</v>
      </c>
      <c r="L96" s="73">
        <f t="shared" si="27"/>
        <v>0.18823472965470844</v>
      </c>
      <c r="M96" s="73">
        <f t="shared" si="26"/>
        <v>17689.435621039895</v>
      </c>
      <c r="N96" s="73">
        <f t="shared" si="20"/>
        <v>3329.7661318708142</v>
      </c>
      <c r="O96" s="73">
        <f t="shared" si="21"/>
        <v>1736.4833767806085</v>
      </c>
      <c r="P96" s="73">
        <f t="shared" si="22"/>
        <v>6186.747519917024</v>
      </c>
      <c r="Q96" s="73">
        <f t="shared" si="24"/>
        <v>16024.552555104488</v>
      </c>
      <c r="R96" s="73">
        <f>SUM(Q96:$Q$102)</f>
        <v>58239.112229415739</v>
      </c>
      <c r="S96" s="73">
        <f t="shared" si="23"/>
        <v>3.2923103640540048</v>
      </c>
      <c r="T96" s="73">
        <f t="shared" si="32"/>
        <v>1</v>
      </c>
      <c r="U96" s="73"/>
      <c r="V96" s="73">
        <f t="shared" si="29"/>
        <v>0.81176527034529156</v>
      </c>
      <c r="W96" s="73">
        <f t="shared" si="13"/>
        <v>0.8114675834160765</v>
      </c>
      <c r="X96" s="73">
        <f t="shared" si="31"/>
        <v>-0.20891083932435531</v>
      </c>
      <c r="Y96" s="73"/>
      <c r="Z96" s="73"/>
      <c r="AA96" s="73"/>
      <c r="AB96" s="73"/>
      <c r="AC96" s="73"/>
      <c r="AD96" s="73"/>
      <c r="AE96" s="85"/>
    </row>
    <row r="97" spans="1:31" x14ac:dyDescent="0.3">
      <c r="A97" s="77">
        <v>95</v>
      </c>
      <c r="B97" s="72">
        <v>1033</v>
      </c>
      <c r="C97" s="72">
        <v>2730</v>
      </c>
      <c r="D97" s="72">
        <v>3763</v>
      </c>
      <c r="E97" s="151">
        <v>0.24558694204053691</v>
      </c>
      <c r="F97" s="220">
        <v>0.21318979312542577</v>
      </c>
      <c r="G97" s="75">
        <f t="shared" si="15"/>
        <v>582.00813523241231</v>
      </c>
      <c r="H97" s="75">
        <f t="shared" si="16"/>
        <v>253.69131112787463</v>
      </c>
      <c r="I97" s="37">
        <f t="shared" si="17"/>
        <v>835.69944636028697</v>
      </c>
      <c r="J97" s="73">
        <f t="shared" si="18"/>
        <v>0.22208329693337417</v>
      </c>
      <c r="K97" s="73">
        <f t="shared" si="19"/>
        <v>0.19915134668063184</v>
      </c>
      <c r="L97" s="73">
        <f t="shared" si="27"/>
        <v>0.21036801640041181</v>
      </c>
      <c r="M97" s="73">
        <f t="shared" si="26"/>
        <v>14359.66948916908</v>
      </c>
      <c r="N97" s="73">
        <f t="shared" si="20"/>
        <v>3020.8151866020144</v>
      </c>
      <c r="O97" s="73">
        <f t="shared" si="21"/>
        <v>1375.2359978560153</v>
      </c>
      <c r="P97" s="73">
        <f t="shared" si="22"/>
        <v>4450.2641431364154</v>
      </c>
      <c r="Q97" s="73">
        <f t="shared" si="24"/>
        <v>12849.261895868072</v>
      </c>
      <c r="R97" s="73">
        <f>SUM(Q97:$Q$102)</f>
        <v>42214.559674311255</v>
      </c>
      <c r="S97" s="73">
        <f t="shared" si="23"/>
        <v>2.9398002305103188</v>
      </c>
      <c r="T97" s="73">
        <f t="shared" si="32"/>
        <v>1</v>
      </c>
      <c r="U97" s="73"/>
      <c r="V97" s="73">
        <f t="shared" si="29"/>
        <v>0.78963198359958819</v>
      </c>
      <c r="W97" s="73">
        <f t="shared" si="13"/>
        <v>0.80084865331936816</v>
      </c>
      <c r="X97" s="73">
        <f t="shared" si="31"/>
        <v>-0.22208329693337386</v>
      </c>
      <c r="Y97" s="73"/>
      <c r="Z97" s="73"/>
      <c r="AA97" s="73"/>
      <c r="AB97" s="73"/>
      <c r="AC97" s="73"/>
      <c r="AD97" s="73"/>
      <c r="AE97" s="85"/>
    </row>
    <row r="98" spans="1:31" x14ac:dyDescent="0.3">
      <c r="A98" s="77">
        <v>96</v>
      </c>
      <c r="B98" s="72">
        <v>665</v>
      </c>
      <c r="C98" s="72">
        <v>1768</v>
      </c>
      <c r="D98" s="72">
        <v>2433</v>
      </c>
      <c r="E98" s="151">
        <v>0.25824286755801984</v>
      </c>
      <c r="F98" s="220">
        <v>0.22543235602480907</v>
      </c>
      <c r="G98" s="75">
        <f t="shared" si="15"/>
        <v>398.56440545186246</v>
      </c>
      <c r="H98" s="75">
        <f t="shared" si="16"/>
        <v>171.7315069260832</v>
      </c>
      <c r="I98" s="37">
        <f t="shared" si="17"/>
        <v>570.29591237794568</v>
      </c>
      <c r="J98" s="73">
        <f t="shared" si="18"/>
        <v>0.23440029279816921</v>
      </c>
      <c r="K98" s="73">
        <f t="shared" si="19"/>
        <v>0.20895489714686089</v>
      </c>
      <c r="L98" s="73">
        <f t="shared" si="27"/>
        <v>0.23476415043461163</v>
      </c>
      <c r="M98" s="73">
        <f t="shared" si="26"/>
        <v>11338.854302567066</v>
      </c>
      <c r="N98" s="73">
        <f t="shared" si="20"/>
        <v>2661.9564972439985</v>
      </c>
      <c r="O98" s="73">
        <f t="shared" si="21"/>
        <v>1059.444223321565</v>
      </c>
      <c r="P98" s="73">
        <f t="shared" si="22"/>
        <v>3075.0281452803997</v>
      </c>
      <c r="Q98" s="73">
        <f t="shared" si="24"/>
        <v>10007.876053945067</v>
      </c>
      <c r="R98" s="73">
        <f>SUM(Q98:$Q$102)</f>
        <v>29365.297778443182</v>
      </c>
      <c r="S98" s="73">
        <f t="shared" si="23"/>
        <v>2.5897940827932686</v>
      </c>
      <c r="T98" s="73">
        <f t="shared" si="32"/>
        <v>1</v>
      </c>
      <c r="U98" s="73"/>
      <c r="V98" s="73">
        <f t="shared" si="29"/>
        <v>0.76523584956538837</v>
      </c>
      <c r="W98" s="73">
        <f t="shared" si="13"/>
        <v>0.79104510285313911</v>
      </c>
      <c r="X98" s="73">
        <f t="shared" si="31"/>
        <v>-0.23440029279816876</v>
      </c>
      <c r="Y98" s="73"/>
      <c r="Z98" s="73"/>
      <c r="AA98" s="73"/>
      <c r="AB98" s="73"/>
      <c r="AC98" s="73"/>
      <c r="AD98" s="73"/>
      <c r="AE98" s="85"/>
    </row>
    <row r="99" spans="1:31" x14ac:dyDescent="0.3">
      <c r="A99" s="77">
        <v>97</v>
      </c>
      <c r="B99" s="72">
        <v>433</v>
      </c>
      <c r="C99" s="72">
        <v>1169</v>
      </c>
      <c r="D99" s="72">
        <v>1602</v>
      </c>
      <c r="E99" s="151">
        <v>0.2697076859873358</v>
      </c>
      <c r="F99" s="220">
        <v>0.23676814908150517</v>
      </c>
      <c r="G99" s="75">
        <f t="shared" si="15"/>
        <v>276.78196627627955</v>
      </c>
      <c r="H99" s="75">
        <f t="shared" si="16"/>
        <v>116.7834280325164</v>
      </c>
      <c r="I99" s="37">
        <f t="shared" si="17"/>
        <v>393.56539430879593</v>
      </c>
      <c r="J99" s="73">
        <f t="shared" si="18"/>
        <v>0.24567128234007238</v>
      </c>
      <c r="K99" s="73">
        <f t="shared" si="19"/>
        <v>0.21782070118044994</v>
      </c>
      <c r="L99" s="73">
        <f t="shared" si="27"/>
        <v>0.26154743163746341</v>
      </c>
      <c r="M99" s="73">
        <f t="shared" si="26"/>
        <v>8676.8978053230676</v>
      </c>
      <c r="N99" s="73">
        <f t="shared" si="20"/>
        <v>2269.4203355629916</v>
      </c>
      <c r="O99" s="73">
        <f t="shared" si="21"/>
        <v>790.950927122557</v>
      </c>
      <c r="P99" s="73">
        <f t="shared" si="22"/>
        <v>2015.5839219588343</v>
      </c>
      <c r="Q99" s="73">
        <f t="shared" si="24"/>
        <v>7542.1876375415723</v>
      </c>
      <c r="R99" s="73">
        <f>SUM(Q99:$Q$102)</f>
        <v>19357.421724498112</v>
      </c>
      <c r="S99" s="73">
        <f t="shared" si="23"/>
        <v>2.2309150296345313</v>
      </c>
      <c r="T99" s="73">
        <f t="shared" si="32"/>
        <v>1</v>
      </c>
      <c r="U99" s="73"/>
      <c r="V99" s="73">
        <f t="shared" si="29"/>
        <v>0.73845256836253659</v>
      </c>
      <c r="W99" s="73">
        <f t="shared" si="13"/>
        <v>0.78217929881955006</v>
      </c>
      <c r="X99" s="73">
        <f t="shared" si="31"/>
        <v>-0.24567128234007199</v>
      </c>
      <c r="Y99" s="73"/>
      <c r="Z99" s="73"/>
      <c r="AA99" s="73"/>
      <c r="AB99" s="73"/>
      <c r="AC99" s="73"/>
      <c r="AD99" s="73"/>
      <c r="AE99" s="85"/>
    </row>
    <row r="100" spans="1:31" x14ac:dyDescent="0.3">
      <c r="A100" s="77">
        <v>98</v>
      </c>
      <c r="B100" s="72">
        <v>274</v>
      </c>
      <c r="C100" s="72">
        <v>726</v>
      </c>
      <c r="D100" s="72">
        <v>1000</v>
      </c>
      <c r="E100" s="151">
        <v>0.2801361253105295</v>
      </c>
      <c r="F100" s="220">
        <v>0.24738635005616172</v>
      </c>
      <c r="G100" s="75">
        <f t="shared" si="15"/>
        <v>179.6024901407734</v>
      </c>
      <c r="H100" s="75">
        <f t="shared" si="16"/>
        <v>76.757298335085082</v>
      </c>
      <c r="I100" s="37">
        <f t="shared" si="17"/>
        <v>256.35978847585847</v>
      </c>
      <c r="J100" s="73">
        <f t="shared" si="18"/>
        <v>0.25635978847585844</v>
      </c>
      <c r="K100" s="73">
        <f t="shared" si="19"/>
        <v>0.22613650846734257</v>
      </c>
      <c r="L100" s="73">
        <f t="shared" si="27"/>
        <v>0.29081860377690882</v>
      </c>
      <c r="M100" s="73">
        <f t="shared" si="26"/>
        <v>6407.477469760076</v>
      </c>
      <c r="N100" s="73">
        <f t="shared" si="20"/>
        <v>1863.4136514876254</v>
      </c>
      <c r="O100" s="73">
        <f t="shared" si="21"/>
        <v>569.83389617793341</v>
      </c>
      <c r="P100" s="73">
        <f t="shared" si="22"/>
        <v>1224.6329948362772</v>
      </c>
      <c r="Q100" s="73">
        <f t="shared" si="24"/>
        <v>5475.7706440162638</v>
      </c>
      <c r="R100" s="73">
        <f>SUM(Q100:$Q$102)</f>
        <v>11815.234086956538</v>
      </c>
      <c r="S100" s="73">
        <f t="shared" si="23"/>
        <v>1.8439759082600335</v>
      </c>
      <c r="T100" s="73">
        <f t="shared" si="32"/>
        <v>1</v>
      </c>
      <c r="U100" s="73"/>
      <c r="V100" s="73">
        <f t="shared" si="29"/>
        <v>0.70918139622309118</v>
      </c>
      <c r="W100" s="73">
        <f t="shared" si="13"/>
        <v>0.77386349153265743</v>
      </c>
      <c r="X100" s="73">
        <f t="shared" si="31"/>
        <v>-0.25635978847585783</v>
      </c>
      <c r="Y100" s="73"/>
      <c r="Z100" s="73"/>
      <c r="AA100" s="73"/>
      <c r="AB100" s="73"/>
      <c r="AC100" s="73"/>
      <c r="AD100" s="73"/>
      <c r="AE100" s="85"/>
    </row>
    <row r="101" spans="1:31" x14ac:dyDescent="0.3">
      <c r="A101" s="77">
        <v>99</v>
      </c>
      <c r="B101" s="72">
        <v>166</v>
      </c>
      <c r="C101" s="72">
        <v>416</v>
      </c>
      <c r="D101" s="72">
        <v>582</v>
      </c>
      <c r="E101" s="151">
        <v>0.28979549989793951</v>
      </c>
      <c r="F101" s="220">
        <v>0.25752540005972546</v>
      </c>
      <c r="G101" s="75">
        <f t="shared" si="15"/>
        <v>107.1305664248458</v>
      </c>
      <c r="H101" s="75">
        <f t="shared" si="16"/>
        <v>48.106052983057957</v>
      </c>
      <c r="I101" s="37">
        <f t="shared" si="17"/>
        <v>155.23661940790376</v>
      </c>
      <c r="J101" s="73">
        <f t="shared" si="18"/>
        <v>0.26672958661151847</v>
      </c>
      <c r="K101" s="73">
        <f t="shared" si="19"/>
        <v>0.23411985228806864</v>
      </c>
      <c r="L101" s="73">
        <f t="shared" si="27"/>
        <v>0.32264476736118786</v>
      </c>
      <c r="M101" s="73">
        <f t="shared" si="26"/>
        <v>4544.0638182724506</v>
      </c>
      <c r="N101" s="73">
        <f t="shared" si="20"/>
        <v>1466.118413520906</v>
      </c>
      <c r="O101" s="73">
        <f t="shared" si="21"/>
        <v>394.25912010410821</v>
      </c>
      <c r="P101" s="73">
        <f t="shared" si="22"/>
        <v>654.79909865834384</v>
      </c>
      <c r="Q101" s="73">
        <f t="shared" si="24"/>
        <v>3811.0046115119976</v>
      </c>
      <c r="R101" s="73">
        <f>SUM(Q101:$Q$102)</f>
        <v>6339.4634429402749</v>
      </c>
      <c r="S101" s="73">
        <f t="shared" si="23"/>
        <v>1.3951088049089932</v>
      </c>
      <c r="T101" s="73">
        <f t="shared" si="32"/>
        <v>1</v>
      </c>
      <c r="U101" s="73"/>
      <c r="V101" s="73">
        <f t="shared" si="29"/>
        <v>0.67735523263881214</v>
      </c>
      <c r="W101" s="73">
        <f t="shared" si="13"/>
        <v>0.76588014771193136</v>
      </c>
      <c r="X101" s="73">
        <f t="shared" si="31"/>
        <v>-0.2667295866115178</v>
      </c>
      <c r="Y101" s="73"/>
      <c r="Z101" s="73"/>
      <c r="AA101" s="73"/>
      <c r="AB101" s="73"/>
      <c r="AC101" s="73"/>
      <c r="AD101" s="73"/>
      <c r="AE101" s="85"/>
    </row>
    <row r="102" spans="1:31" x14ac:dyDescent="0.3">
      <c r="A102" s="77">
        <v>100</v>
      </c>
      <c r="B102" s="72">
        <v>183</v>
      </c>
      <c r="C102" s="72">
        <v>417</v>
      </c>
      <c r="D102" s="72">
        <v>600</v>
      </c>
      <c r="E102" s="152">
        <v>0.30357855178119925</v>
      </c>
      <c r="F102" s="221">
        <v>0.26739757000929043</v>
      </c>
      <c r="G102" s="75">
        <f t="shared" si="15"/>
        <v>111.50478669387411</v>
      </c>
      <c r="H102" s="75">
        <f t="shared" si="16"/>
        <v>55.554874975959464</v>
      </c>
      <c r="I102" s="37">
        <f t="shared" si="17"/>
        <v>167.05966166983359</v>
      </c>
      <c r="J102" s="73">
        <f t="shared" si="18"/>
        <v>0.27843276944972267</v>
      </c>
      <c r="K102" s="73">
        <f t="shared" si="19"/>
        <v>0.24303084250778428</v>
      </c>
      <c r="L102" s="73">
        <f t="shared" si="27"/>
        <v>0.35704764124471045</v>
      </c>
      <c r="M102" s="73">
        <f t="shared" si="26"/>
        <v>3077.9454047515446</v>
      </c>
      <c r="N102" s="73">
        <f t="shared" si="20"/>
        <v>3077.9454047515446</v>
      </c>
      <c r="O102" s="73">
        <f t="shared" si="21"/>
        <v>260.53997855423569</v>
      </c>
      <c r="P102" s="73">
        <f t="shared" si="22"/>
        <v>260.53997855423569</v>
      </c>
      <c r="Q102">
        <f>M102-0.5*(M102*L102)</f>
        <v>2528.4588314282773</v>
      </c>
      <c r="R102">
        <f>M102-0.5*(M102*L102)</f>
        <v>2528.4588314282773</v>
      </c>
      <c r="S102" s="73">
        <f t="shared" si="23"/>
        <v>0.82147617937764483</v>
      </c>
      <c r="T102" s="73">
        <f t="shared" si="32"/>
        <v>1</v>
      </c>
      <c r="U102" s="73"/>
      <c r="V102" s="73">
        <f t="shared" si="29"/>
        <v>0.64295235875528955</v>
      </c>
      <c r="W102" s="73">
        <f t="shared" si="13"/>
        <v>0.75696915749221572</v>
      </c>
      <c r="X102" s="73">
        <f t="shared" si="31"/>
        <v>-0.27843276944972217</v>
      </c>
      <c r="Y102" s="73"/>
      <c r="Z102" s="73"/>
      <c r="AA102" s="73"/>
      <c r="AB102" s="73"/>
      <c r="AC102" s="73"/>
      <c r="AD102" s="73"/>
      <c r="AE102" s="85"/>
    </row>
    <row r="103" spans="1:31" x14ac:dyDescent="0.3">
      <c r="A103" s="77" t="s">
        <v>9</v>
      </c>
      <c r="B103" s="72">
        <v>2741019</v>
      </c>
      <c r="C103" s="72">
        <v>2795189</v>
      </c>
      <c r="D103" s="72">
        <v>5536208</v>
      </c>
      <c r="T103" s="73"/>
      <c r="U103" s="73"/>
      <c r="V103" s="73">
        <f t="shared" si="29"/>
        <v>0.60600961730320324</v>
      </c>
      <c r="W103" s="73"/>
      <c r="X103" s="73"/>
      <c r="Y103" s="73"/>
      <c r="Z103" s="73"/>
      <c r="AA103" s="73"/>
      <c r="AB103" s="73"/>
      <c r="AC103" s="73"/>
      <c r="AD103" s="73"/>
      <c r="AE103" s="85"/>
    </row>
  </sheetData>
  <pageMargins left="0.7" right="0.7" top="0.75" bottom="0.75" header="0.3" footer="0.3"/>
  <legacy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04"/>
  <sheetViews>
    <sheetView workbookViewId="0"/>
  </sheetViews>
  <sheetFormatPr defaultRowHeight="14.4" x14ac:dyDescent="0.3"/>
  <cols>
    <col min="1" max="1" width="9.109375" style="73"/>
    <col min="5" max="5" width="10.6640625" customWidth="1"/>
    <col min="6" max="6" width="10" customWidth="1"/>
    <col min="7" max="7" width="11" customWidth="1"/>
    <col min="8" max="8" width="12" customWidth="1"/>
    <col min="9" max="9" width="11.5546875" style="74" customWidth="1"/>
    <col min="15" max="15" width="12" bestFit="1" customWidth="1"/>
  </cols>
  <sheetData>
    <row r="1" spans="1:23" s="73" customFormat="1" x14ac:dyDescent="0.3">
      <c r="A1" s="73" t="s">
        <v>35</v>
      </c>
      <c r="I1" s="74"/>
    </row>
    <row r="2" spans="1:23" ht="72" x14ac:dyDescent="0.3">
      <c r="A2" s="79" t="s">
        <v>0</v>
      </c>
      <c r="B2" s="79" t="s">
        <v>1</v>
      </c>
      <c r="C2" s="79" t="s">
        <v>2</v>
      </c>
      <c r="D2" s="80" t="s">
        <v>3</v>
      </c>
      <c r="E2" s="81" t="s">
        <v>5</v>
      </c>
      <c r="F2" s="81" t="s">
        <v>4</v>
      </c>
      <c r="G2" s="7" t="s">
        <v>6</v>
      </c>
      <c r="H2" s="7" t="s">
        <v>7</v>
      </c>
      <c r="I2" s="86" t="s">
        <v>8</v>
      </c>
      <c r="J2" s="82" t="s">
        <v>10</v>
      </c>
      <c r="K2" s="7" t="s">
        <v>13</v>
      </c>
      <c r="L2" s="83" t="s">
        <v>14</v>
      </c>
      <c r="M2" s="79" t="s">
        <v>15</v>
      </c>
      <c r="N2" s="79" t="s">
        <v>16</v>
      </c>
      <c r="O2" s="79" t="s">
        <v>17</v>
      </c>
      <c r="P2" s="79" t="s">
        <v>18</v>
      </c>
      <c r="Q2" s="79" t="s">
        <v>19</v>
      </c>
      <c r="R2" s="79" t="s">
        <v>20</v>
      </c>
      <c r="S2" s="79" t="s">
        <v>21</v>
      </c>
    </row>
    <row r="3" spans="1:23" ht="28.8" x14ac:dyDescent="0.3">
      <c r="A3" s="77">
        <v>0</v>
      </c>
      <c r="B3" s="73">
        <v>23921</v>
      </c>
      <c r="C3" s="73">
        <v>22826</v>
      </c>
      <c r="D3" s="73">
        <v>46747</v>
      </c>
      <c r="E3" s="153">
        <v>3.3636662514673248E-3</v>
      </c>
      <c r="F3" s="222">
        <v>2.4486287085224209E-3</v>
      </c>
      <c r="G3" s="75">
        <f>C3*F3</f>
        <v>55.892398900732779</v>
      </c>
      <c r="H3" s="75">
        <f>B3*E3</f>
        <v>80.46226040134988</v>
      </c>
      <c r="I3" s="37">
        <f>G3+H3</f>
        <v>136.35465930208267</v>
      </c>
      <c r="J3">
        <f>I3/D3</f>
        <v>2.9168643827856902E-3</v>
      </c>
      <c r="K3">
        <f>1-($W$3^((-1)*J3))</f>
        <v>2.9126144670188481E-3</v>
      </c>
      <c r="M3">
        <v>100000</v>
      </c>
      <c r="N3">
        <f>M3-M4</f>
        <v>291.2614467018866</v>
      </c>
      <c r="O3">
        <f>M3*$W$4^A3</f>
        <v>100000</v>
      </c>
      <c r="P3">
        <f>SUM(O3:O103)</f>
        <v>3521608.6818193304</v>
      </c>
      <c r="Q3">
        <f>M3-(I3/D3)*M3*K3</f>
        <v>99999.150429860034</v>
      </c>
      <c r="R3">
        <f>SUM(Q3:$Q$103)</f>
        <v>8213710.2915608874</v>
      </c>
      <c r="S3">
        <f>R3/M3</f>
        <v>82.137102915608878</v>
      </c>
      <c r="V3" s="76" t="s">
        <v>11</v>
      </c>
      <c r="W3" s="73">
        <v>2.7182818284590402</v>
      </c>
    </row>
    <row r="4" spans="1:23" x14ac:dyDescent="0.3">
      <c r="A4" s="77">
        <v>1</v>
      </c>
      <c r="B4" s="73">
        <v>23846</v>
      </c>
      <c r="C4" s="73">
        <v>22829</v>
      </c>
      <c r="D4" s="73">
        <v>46675</v>
      </c>
      <c r="E4" s="154">
        <v>4.8819367943023342E-4</v>
      </c>
      <c r="F4" s="223">
        <v>3.8321315742905816E-4</v>
      </c>
      <c r="G4" s="75">
        <f t="shared" ref="G4:G67" si="0">C4*F4</f>
        <v>8.7483731709479695</v>
      </c>
      <c r="H4" s="75">
        <f t="shared" ref="H4:H67" si="1">B4*E4</f>
        <v>11.641466479693346</v>
      </c>
      <c r="I4" s="37">
        <f t="shared" ref="I4:I67" si="2">G4+H4</f>
        <v>20.389839650641314</v>
      </c>
      <c r="J4" s="73">
        <f t="shared" ref="J4:J67" si="3">I4/D4</f>
        <v>4.3684712695535755E-4</v>
      </c>
      <c r="K4" s="73">
        <f t="shared" ref="K4:K67" si="4">1-($W$3^((-1)*J4))</f>
        <v>4.3675172314194821E-4</v>
      </c>
      <c r="M4">
        <f>M3*(1-K3)</f>
        <v>99708.738553298113</v>
      </c>
      <c r="N4" s="73">
        <f t="shared" ref="N4:N67" si="5">M4-M5</f>
        <v>43.547963375458494</v>
      </c>
      <c r="O4" s="73">
        <f t="shared" ref="O4:O67" si="6">M4*$W$4^A4</f>
        <v>97276.818100778662</v>
      </c>
      <c r="P4" s="73">
        <f t="shared" ref="P4:P67" si="7">SUM(O4:O104)</f>
        <v>3421608.6818193314</v>
      </c>
      <c r="Q4">
        <f>AVERAGEA(M4:M5)</f>
        <v>99686.964571610384</v>
      </c>
      <c r="R4" s="73">
        <f>SUM(Q4:$Q$103)</f>
        <v>8113711.1411310276</v>
      </c>
      <c r="S4" s="73">
        <f t="shared" ref="S4:S67" si="8">R4/M4</f>
        <v>81.374122858789761</v>
      </c>
      <c r="V4" s="78" t="s">
        <v>12</v>
      </c>
      <c r="W4" s="73">
        <f>1/1.025</f>
        <v>0.97560975609756106</v>
      </c>
    </row>
    <row r="5" spans="1:23" x14ac:dyDescent="0.3">
      <c r="A5" s="77">
        <v>2</v>
      </c>
      <c r="B5" s="73">
        <v>23710</v>
      </c>
      <c r="C5" s="73">
        <v>22726</v>
      </c>
      <c r="D5" s="73">
        <v>46436</v>
      </c>
      <c r="E5" s="154">
        <v>1.5981260718483166E-4</v>
      </c>
      <c r="F5" s="223">
        <v>1.356474527727242E-4</v>
      </c>
      <c r="G5" s="75">
        <f t="shared" si="0"/>
        <v>3.0827240117129304</v>
      </c>
      <c r="H5" s="75">
        <f t="shared" si="1"/>
        <v>3.7891569163523586</v>
      </c>
      <c r="I5" s="37">
        <f t="shared" si="2"/>
        <v>6.8718809280652895</v>
      </c>
      <c r="J5" s="73">
        <f t="shared" si="3"/>
        <v>1.4798606529557433E-4</v>
      </c>
      <c r="K5" s="73">
        <f t="shared" si="4"/>
        <v>1.4797511589781376E-4</v>
      </c>
      <c r="M5" s="73">
        <f t="shared" ref="M5:M9" si="9">M4*(1-K4)</f>
        <v>99665.190589922655</v>
      </c>
      <c r="N5" s="73">
        <f t="shared" si="5"/>
        <v>14.747968128518551</v>
      </c>
      <c r="O5" s="73">
        <f t="shared" si="6"/>
        <v>94862.763202781833</v>
      </c>
      <c r="P5" s="73">
        <f t="shared" si="7"/>
        <v>3324331.863718552</v>
      </c>
      <c r="Q5" s="73">
        <f t="shared" ref="Q5:Q68" si="10">AVERAGEA(M5:M6)</f>
        <v>99657.816605858388</v>
      </c>
      <c r="R5" s="73">
        <f>SUM(Q5:$Q$103)</f>
        <v>8014024.1765594175</v>
      </c>
      <c r="S5" s="73">
        <f t="shared" si="8"/>
        <v>80.409460204952751</v>
      </c>
    </row>
    <row r="6" spans="1:23" x14ac:dyDescent="0.3">
      <c r="A6" s="77">
        <v>3</v>
      </c>
      <c r="B6" s="73">
        <v>23573</v>
      </c>
      <c r="C6" s="73">
        <v>22598</v>
      </c>
      <c r="D6" s="73">
        <v>46171</v>
      </c>
      <c r="E6" s="154">
        <v>1.1455233864943744E-4</v>
      </c>
      <c r="F6" s="223">
        <v>1.2254765472334233E-4</v>
      </c>
      <c r="G6" s="75">
        <f t="shared" si="0"/>
        <v>2.7693319014380902</v>
      </c>
      <c r="H6" s="75">
        <f t="shared" si="1"/>
        <v>2.700342278983189</v>
      </c>
      <c r="I6" s="37">
        <f t="shared" si="2"/>
        <v>5.4696741804212792</v>
      </c>
      <c r="J6" s="73">
        <f t="shared" si="3"/>
        <v>1.1846557753614345E-4</v>
      </c>
      <c r="K6" s="73">
        <f t="shared" si="4"/>
        <v>1.1845856076664329E-4</v>
      </c>
      <c r="M6" s="73">
        <f t="shared" si="9"/>
        <v>99650.442621794136</v>
      </c>
      <c r="N6" s="73">
        <f t="shared" si="5"/>
        <v>11.804448012742796</v>
      </c>
      <c r="O6" s="73">
        <f t="shared" si="6"/>
        <v>92535.342316490278</v>
      </c>
      <c r="P6" s="73">
        <f t="shared" si="7"/>
        <v>3229469.1005157712</v>
      </c>
      <c r="Q6" s="73">
        <f t="shared" si="10"/>
        <v>99644.540397787758</v>
      </c>
      <c r="R6" s="73">
        <f>SUM(Q6:$Q$103)</f>
        <v>7914366.359953559</v>
      </c>
      <c r="S6" s="73">
        <f t="shared" si="8"/>
        <v>79.421286566595143</v>
      </c>
    </row>
    <row r="7" spans="1:23" x14ac:dyDescent="0.3">
      <c r="A7" s="77">
        <v>4</v>
      </c>
      <c r="B7" s="73">
        <v>23439</v>
      </c>
      <c r="C7" s="73">
        <v>22498</v>
      </c>
      <c r="D7" s="73">
        <v>45937</v>
      </c>
      <c r="E7" s="154">
        <v>7.7396479763863012E-5</v>
      </c>
      <c r="F7" s="223">
        <v>9.3880780112067517E-5</v>
      </c>
      <c r="G7" s="75">
        <f t="shared" si="0"/>
        <v>2.1121297909612951</v>
      </c>
      <c r="H7" s="75">
        <f t="shared" si="1"/>
        <v>1.8140960891851852</v>
      </c>
      <c r="I7" s="37">
        <f t="shared" si="2"/>
        <v>3.9262258801464802</v>
      </c>
      <c r="J7" s="73">
        <f t="shared" si="3"/>
        <v>8.5469792980527248E-5</v>
      </c>
      <c r="K7" s="73">
        <f t="shared" si="4"/>
        <v>8.5466140541723412E-5</v>
      </c>
      <c r="M7" s="73">
        <f t="shared" si="9"/>
        <v>99638.638173781394</v>
      </c>
      <c r="N7" s="73">
        <f t="shared" si="5"/>
        <v>8.5157298535486916</v>
      </c>
      <c r="O7" s="73">
        <f t="shared" si="6"/>
        <v>90267.688500506745</v>
      </c>
      <c r="P7" s="73">
        <f t="shared" si="7"/>
        <v>3136933.7581992801</v>
      </c>
      <c r="Q7" s="73">
        <f t="shared" si="10"/>
        <v>99634.380308854626</v>
      </c>
      <c r="R7" s="73">
        <f>SUM(Q7:$Q$103)</f>
        <v>7814721.8195557715</v>
      </c>
      <c r="S7" s="73">
        <f t="shared" si="8"/>
        <v>78.430636576204364</v>
      </c>
    </row>
    <row r="8" spans="1:23" x14ac:dyDescent="0.3">
      <c r="A8" s="77">
        <v>5</v>
      </c>
      <c r="B8" s="73">
        <v>23347</v>
      </c>
      <c r="C8" s="73">
        <v>22424</v>
      </c>
      <c r="D8" s="73">
        <v>45771</v>
      </c>
      <c r="E8" s="154">
        <v>6.4098291104826939E-5</v>
      </c>
      <c r="F8" s="223">
        <v>6.6873202353535737E-5</v>
      </c>
      <c r="G8" s="75">
        <f t="shared" si="0"/>
        <v>1.4995646895756853</v>
      </c>
      <c r="H8" s="75">
        <f t="shared" si="1"/>
        <v>1.4965028024243945</v>
      </c>
      <c r="I8" s="37">
        <f t="shared" si="2"/>
        <v>2.9960674920000798</v>
      </c>
      <c r="J8" s="73">
        <f t="shared" si="3"/>
        <v>6.5457767844269944E-5</v>
      </c>
      <c r="K8" s="73">
        <f t="shared" si="4"/>
        <v>6.54556255313965E-5</v>
      </c>
      <c r="M8" s="73">
        <f t="shared" si="9"/>
        <v>99630.122443927845</v>
      </c>
      <c r="N8" s="73">
        <f t="shared" si="5"/>
        <v>6.5213519863318652</v>
      </c>
      <c r="O8" s="73">
        <f t="shared" si="6"/>
        <v>88058.51089712682</v>
      </c>
      <c r="P8" s="73">
        <f t="shared" si="7"/>
        <v>3046666.0696987738</v>
      </c>
      <c r="Q8" s="73">
        <f t="shared" si="10"/>
        <v>99626.861767934679</v>
      </c>
      <c r="R8" s="73">
        <f>SUM(Q8:$Q$103)</f>
        <v>7715087.4392469181</v>
      </c>
      <c r="S8" s="73">
        <f t="shared" si="8"/>
        <v>77.437297576232467</v>
      </c>
    </row>
    <row r="9" spans="1:23" x14ac:dyDescent="0.3">
      <c r="A9" s="77">
        <v>6</v>
      </c>
      <c r="B9" s="73">
        <v>23310</v>
      </c>
      <c r="C9" s="73">
        <v>22394</v>
      </c>
      <c r="D9" s="73">
        <v>45704</v>
      </c>
      <c r="E9" s="154">
        <v>5.6115496038534894E-5</v>
      </c>
      <c r="F9" s="223">
        <v>5.0649775360235322E-5</v>
      </c>
      <c r="G9" s="75">
        <f t="shared" si="0"/>
        <v>1.1342510694171097</v>
      </c>
      <c r="H9" s="75">
        <f t="shared" si="1"/>
        <v>1.3080522126582483</v>
      </c>
      <c r="I9" s="37">
        <f t="shared" si="2"/>
        <v>2.4423032820753581</v>
      </c>
      <c r="J9" s="73">
        <f t="shared" si="3"/>
        <v>5.3437407712133691E-5</v>
      </c>
      <c r="K9" s="73">
        <f t="shared" si="4"/>
        <v>5.3435979959215452E-5</v>
      </c>
      <c r="L9">
        <f>((105*K9+90*(K8+K10)+45*(K7+K11)-30*(K6+K12))/315)</f>
        <v>5.2504667844814678E-5</v>
      </c>
      <c r="M9" s="73">
        <f t="shared" si="9"/>
        <v>99623.601091941513</v>
      </c>
      <c r="N9" s="73">
        <f t="shared" si="5"/>
        <v>5.2307040848390898</v>
      </c>
      <c r="O9" s="73">
        <f t="shared" si="6"/>
        <v>85905.118997280675</v>
      </c>
      <c r="P9" s="73">
        <f t="shared" si="7"/>
        <v>2958607.5588016468</v>
      </c>
      <c r="Q9" s="73">
        <f t="shared" si="10"/>
        <v>99620.985739899101</v>
      </c>
      <c r="R9" s="73">
        <f>SUM(Q9:$Q$103)</f>
        <v>7615460.5774789834</v>
      </c>
      <c r="S9" s="73">
        <f t="shared" si="8"/>
        <v>76.442333884826752</v>
      </c>
    </row>
    <row r="10" spans="1:23" x14ac:dyDescent="0.3">
      <c r="A10" s="77">
        <v>7</v>
      </c>
      <c r="B10" s="73">
        <v>23320</v>
      </c>
      <c r="C10" s="73">
        <v>22413</v>
      </c>
      <c r="D10" s="73">
        <v>45733</v>
      </c>
      <c r="E10" s="154">
        <v>5.0251051863147183E-5</v>
      </c>
      <c r="F10" s="223">
        <v>4.3834852852101828E-5</v>
      </c>
      <c r="G10" s="75">
        <f t="shared" si="0"/>
        <v>0.9824705569741583</v>
      </c>
      <c r="H10" s="75">
        <f t="shared" si="1"/>
        <v>1.1718545294485923</v>
      </c>
      <c r="I10" s="37">
        <f t="shared" si="2"/>
        <v>2.1543250864227508</v>
      </c>
      <c r="J10" s="73">
        <f t="shared" si="3"/>
        <v>4.7106577010533984E-5</v>
      </c>
      <c r="K10" s="73">
        <f t="shared" si="4"/>
        <v>4.7105467513075538E-5</v>
      </c>
      <c r="L10" s="73">
        <f t="shared" ref="L10:L73" si="11">((105*K10+90*(K9+K11)+45*(K8+K12)-30*(K7+K13))/315)</f>
        <v>4.7635117614012022E-5</v>
      </c>
      <c r="M10" s="73">
        <f>M9*(1-L9)</f>
        <v>99618.370387856674</v>
      </c>
      <c r="N10" s="73">
        <f t="shared" si="5"/>
        <v>4.7453327899420401</v>
      </c>
      <c r="O10" s="73">
        <f t="shared" si="6"/>
        <v>83805.47178296739</v>
      </c>
      <c r="P10" s="73">
        <f t="shared" si="7"/>
        <v>2872702.4398043659</v>
      </c>
      <c r="Q10" s="73">
        <f t="shared" si="10"/>
        <v>99615.997721461696</v>
      </c>
      <c r="R10" s="73">
        <f>SUM(Q10:$Q$103)</f>
        <v>7515839.5917390836</v>
      </c>
      <c r="S10" s="73">
        <f t="shared" si="8"/>
        <v>75.446321421207003</v>
      </c>
    </row>
    <row r="11" spans="1:23" x14ac:dyDescent="0.3">
      <c r="A11" s="77">
        <v>8</v>
      </c>
      <c r="B11" s="73">
        <v>23390</v>
      </c>
      <c r="C11" s="73">
        <v>22478</v>
      </c>
      <c r="D11" s="73">
        <v>45868</v>
      </c>
      <c r="E11" s="154">
        <v>5.105754781931012E-5</v>
      </c>
      <c r="F11" s="223">
        <v>4.5361906247369372E-5</v>
      </c>
      <c r="G11" s="75">
        <f t="shared" si="0"/>
        <v>1.0196449286283686</v>
      </c>
      <c r="H11" s="75">
        <f t="shared" si="1"/>
        <v>1.1942360434936636</v>
      </c>
      <c r="I11" s="37">
        <f t="shared" si="2"/>
        <v>2.2138809721220323</v>
      </c>
      <c r="J11" s="73">
        <f t="shared" si="3"/>
        <v>4.8266350661071599E-5</v>
      </c>
      <c r="K11" s="73">
        <f t="shared" si="4"/>
        <v>4.8265185859430737E-5</v>
      </c>
      <c r="L11" s="73">
        <f t="shared" si="11"/>
        <v>4.8859918358504627E-5</v>
      </c>
      <c r="M11" s="73">
        <f t="shared" ref="M11:M74" si="12">M10*(1-L10)</f>
        <v>99613.625055066732</v>
      </c>
      <c r="N11" s="73">
        <f t="shared" si="5"/>
        <v>4.867113587577478</v>
      </c>
      <c r="O11" s="73">
        <f t="shared" si="6"/>
        <v>81757.541170207129</v>
      </c>
      <c r="P11" s="73">
        <f t="shared" si="7"/>
        <v>2788896.9680213984</v>
      </c>
      <c r="Q11" s="73">
        <f t="shared" si="10"/>
        <v>99611.191498272936</v>
      </c>
      <c r="R11" s="73">
        <f>SUM(Q11:$Q$103)</f>
        <v>7416223.5940176221</v>
      </c>
      <c r="S11" s="73">
        <f t="shared" si="8"/>
        <v>74.449891668111761</v>
      </c>
    </row>
    <row r="12" spans="1:23" x14ac:dyDescent="0.3">
      <c r="A12" s="77">
        <v>9</v>
      </c>
      <c r="B12" s="73">
        <v>23519</v>
      </c>
      <c r="C12" s="73">
        <v>22608</v>
      </c>
      <c r="D12" s="73">
        <v>46127</v>
      </c>
      <c r="E12" s="154">
        <v>5.6518718310124838E-5</v>
      </c>
      <c r="F12" s="223">
        <v>5.4542590187101909E-5</v>
      </c>
      <c r="G12" s="75">
        <f t="shared" si="0"/>
        <v>1.2330988789499999</v>
      </c>
      <c r="H12" s="75">
        <f t="shared" si="1"/>
        <v>1.3292637359358261</v>
      </c>
      <c r="I12" s="37">
        <f t="shared" si="2"/>
        <v>2.5623626148858261</v>
      </c>
      <c r="J12" s="73">
        <f t="shared" si="3"/>
        <v>5.5550168337108984E-5</v>
      </c>
      <c r="K12" s="73">
        <f t="shared" si="4"/>
        <v>5.5548625455204004E-5</v>
      </c>
      <c r="L12" s="73">
        <f t="shared" si="11"/>
        <v>5.5313994121360586E-5</v>
      </c>
      <c r="M12" s="73">
        <f t="shared" si="12"/>
        <v>99608.757941479154</v>
      </c>
      <c r="N12" s="73">
        <f t="shared" si="5"/>
        <v>5.5097582512098597</v>
      </c>
      <c r="O12" s="73">
        <f t="shared" si="6"/>
        <v>79759.557564312548</v>
      </c>
      <c r="P12" s="73">
        <f t="shared" si="7"/>
        <v>2707139.4268511916</v>
      </c>
      <c r="Q12" s="73">
        <f t="shared" si="10"/>
        <v>99606.003062353557</v>
      </c>
      <c r="R12" s="73">
        <f>SUM(Q12:$Q$103)</f>
        <v>7316612.4025193499</v>
      </c>
      <c r="S12" s="73">
        <f t="shared" si="8"/>
        <v>73.453505030329879</v>
      </c>
    </row>
    <row r="13" spans="1:23" x14ac:dyDescent="0.3">
      <c r="A13" s="77">
        <v>10</v>
      </c>
      <c r="B13" s="73">
        <v>23729</v>
      </c>
      <c r="C13" s="73">
        <v>22801</v>
      </c>
      <c r="D13" s="73">
        <v>46530</v>
      </c>
      <c r="E13" s="154">
        <v>6.2076496790554434E-5</v>
      </c>
      <c r="F13" s="223">
        <v>6.9769539314676565E-5</v>
      </c>
      <c r="G13" s="75">
        <f t="shared" si="0"/>
        <v>1.5908152659139403</v>
      </c>
      <c r="H13" s="75">
        <f t="shared" si="1"/>
        <v>1.473013192343066</v>
      </c>
      <c r="I13" s="37">
        <f t="shared" si="2"/>
        <v>3.0638284582570066</v>
      </c>
      <c r="J13" s="73">
        <f t="shared" si="3"/>
        <v>6.5846302563013251E-5</v>
      </c>
      <c r="K13" s="73">
        <f t="shared" si="4"/>
        <v>6.5844134742754079E-5</v>
      </c>
      <c r="L13" s="73">
        <f t="shared" si="11"/>
        <v>6.5507289110837479E-5</v>
      </c>
      <c r="M13" s="73">
        <f t="shared" si="12"/>
        <v>99603.248183227945</v>
      </c>
      <c r="N13" s="73">
        <f t="shared" si="5"/>
        <v>6.5247387751151109</v>
      </c>
      <c r="O13" s="73">
        <f t="shared" si="6"/>
        <v>77809.898287428616</v>
      </c>
      <c r="P13" s="73">
        <f t="shared" si="7"/>
        <v>2627379.8692868785</v>
      </c>
      <c r="Q13" s="73">
        <f t="shared" si="10"/>
        <v>99599.98581384038</v>
      </c>
      <c r="R13" s="73">
        <f>SUM(Q13:$Q$103)</f>
        <v>7217006.3994569955</v>
      </c>
      <c r="S13" s="73">
        <f t="shared" si="8"/>
        <v>72.457540603301908</v>
      </c>
    </row>
    <row r="14" spans="1:23" x14ac:dyDescent="0.3">
      <c r="A14" s="77">
        <v>11</v>
      </c>
      <c r="B14" s="73">
        <v>24012</v>
      </c>
      <c r="C14" s="73">
        <v>23063</v>
      </c>
      <c r="D14" s="73">
        <v>47075</v>
      </c>
      <c r="E14" s="154">
        <v>6.8295325435056882E-5</v>
      </c>
      <c r="F14" s="223">
        <v>8.6734032294159263E-5</v>
      </c>
      <c r="G14" s="75">
        <f t="shared" si="0"/>
        <v>2.0003469868001953</v>
      </c>
      <c r="H14" s="75">
        <f t="shared" si="1"/>
        <v>1.6399073543465859</v>
      </c>
      <c r="I14" s="37">
        <f t="shared" si="2"/>
        <v>3.6402543411467811</v>
      </c>
      <c r="J14" s="73">
        <f t="shared" si="3"/>
        <v>7.7328822966474375E-5</v>
      </c>
      <c r="K14" s="73">
        <f t="shared" si="4"/>
        <v>7.732583317010544E-5</v>
      </c>
      <c r="L14" s="73">
        <f t="shared" si="11"/>
        <v>7.7273429030960949E-5</v>
      </c>
      <c r="M14" s="73">
        <f t="shared" si="12"/>
        <v>99596.723444452829</v>
      </c>
      <c r="N14" s="73">
        <f t="shared" si="5"/>
        <v>7.6961803408048581</v>
      </c>
      <c r="O14" s="73">
        <f t="shared" si="6"/>
        <v>75907.123094561772</v>
      </c>
      <c r="P14" s="73">
        <f t="shared" si="7"/>
        <v>2549569.97099945</v>
      </c>
      <c r="Q14" s="73">
        <f t="shared" si="10"/>
        <v>99592.875354282427</v>
      </c>
      <c r="R14" s="73">
        <f>SUM(Q14:$Q$103)</f>
        <v>7117406.4136431562</v>
      </c>
      <c r="S14" s="73">
        <f t="shared" si="8"/>
        <v>71.462254655522699</v>
      </c>
    </row>
    <row r="15" spans="1:23" x14ac:dyDescent="0.3">
      <c r="A15" s="77">
        <v>12</v>
      </c>
      <c r="B15" s="73">
        <v>24361</v>
      </c>
      <c r="C15" s="73">
        <v>23397</v>
      </c>
      <c r="D15" s="73">
        <v>47758</v>
      </c>
      <c r="E15" s="154">
        <v>7.9636272609496305E-5</v>
      </c>
      <c r="F15" s="223">
        <v>9.9088694213226168E-5</v>
      </c>
      <c r="G15" s="75">
        <f t="shared" si="0"/>
        <v>2.3183781785068525</v>
      </c>
      <c r="H15" s="75">
        <f t="shared" si="1"/>
        <v>1.9400192370399394</v>
      </c>
      <c r="I15" s="37">
        <f t="shared" si="2"/>
        <v>4.2583974155467921</v>
      </c>
      <c r="J15" s="73">
        <f t="shared" si="3"/>
        <v>8.916615887488572E-5</v>
      </c>
      <c r="K15" s="73">
        <f t="shared" si="4"/>
        <v>8.9162183691038344E-5</v>
      </c>
      <c r="L15" s="73">
        <f t="shared" si="11"/>
        <v>8.8988719544584135E-5</v>
      </c>
      <c r="M15" s="73">
        <f t="shared" si="12"/>
        <v>99589.027264112025</v>
      </c>
      <c r="N15" s="73">
        <f t="shared" si="5"/>
        <v>8.8623000169172883</v>
      </c>
      <c r="O15" s="73">
        <f t="shared" si="6"/>
        <v>74050.007308168177</v>
      </c>
      <c r="P15" s="73">
        <f t="shared" si="7"/>
        <v>2473662.8479048884</v>
      </c>
      <c r="Q15" s="73">
        <f t="shared" si="10"/>
        <v>99584.596114103566</v>
      </c>
      <c r="R15" s="73">
        <f>SUM(Q15:$Q$103)</f>
        <v>7017813.5382888736</v>
      </c>
      <c r="S15" s="73">
        <f t="shared" si="8"/>
        <v>70.467738576033042</v>
      </c>
    </row>
    <row r="16" spans="1:23" x14ac:dyDescent="0.3">
      <c r="A16" s="77">
        <v>13</v>
      </c>
      <c r="B16" s="73">
        <v>24772</v>
      </c>
      <c r="C16" s="73">
        <v>23792</v>
      </c>
      <c r="D16" s="73">
        <v>48564</v>
      </c>
      <c r="E16" s="154">
        <v>9.7631617254840991E-5</v>
      </c>
      <c r="F16" s="223">
        <v>1.0306181715597178E-4</v>
      </c>
      <c r="G16" s="75">
        <f t="shared" si="0"/>
        <v>2.4520467537748805</v>
      </c>
      <c r="H16" s="75">
        <f t="shared" si="1"/>
        <v>2.4185304226369211</v>
      </c>
      <c r="I16" s="37">
        <f t="shared" si="2"/>
        <v>4.8705771764118015</v>
      </c>
      <c r="J16" s="73">
        <f t="shared" si="3"/>
        <v>1.0029192769153697E-4</v>
      </c>
      <c r="K16" s="73">
        <f t="shared" si="4"/>
        <v>1.002868986244021E-4</v>
      </c>
      <c r="L16" s="73">
        <f t="shared" si="11"/>
        <v>9.9523531988689377E-5</v>
      </c>
      <c r="M16" s="73">
        <f t="shared" si="12"/>
        <v>99580.164964095107</v>
      </c>
      <c r="N16" s="73">
        <f t="shared" si="5"/>
        <v>9.910569733241573</v>
      </c>
      <c r="O16" s="73">
        <f t="shared" si="6"/>
        <v>72237.480675937142</v>
      </c>
      <c r="P16" s="73">
        <f t="shared" si="7"/>
        <v>2399612.840596721</v>
      </c>
      <c r="Q16" s="73">
        <f t="shared" si="10"/>
        <v>99575.209679228486</v>
      </c>
      <c r="R16" s="73">
        <f>SUM(Q16:$Q$103)</f>
        <v>6918228.942174769</v>
      </c>
      <c r="S16" s="73">
        <f t="shared" si="8"/>
        <v>69.473965469621632</v>
      </c>
    </row>
    <row r="17" spans="1:19" x14ac:dyDescent="0.3">
      <c r="A17" s="77">
        <v>14</v>
      </c>
      <c r="B17" s="73">
        <v>25227</v>
      </c>
      <c r="C17" s="73">
        <v>24242</v>
      </c>
      <c r="D17" s="73">
        <v>49469</v>
      </c>
      <c r="E17" s="154">
        <v>1.1829775256449421E-4</v>
      </c>
      <c r="F17" s="223">
        <v>1.0092124114638478E-4</v>
      </c>
      <c r="G17" s="75">
        <f t="shared" si="0"/>
        <v>2.4465327278706597</v>
      </c>
      <c r="H17" s="75">
        <f t="shared" si="1"/>
        <v>2.9842974039444954</v>
      </c>
      <c r="I17" s="37">
        <f t="shared" si="2"/>
        <v>5.4308301318151546</v>
      </c>
      <c r="J17" s="73">
        <f t="shared" si="3"/>
        <v>1.097824927088713E-4</v>
      </c>
      <c r="K17" s="73">
        <f t="shared" si="4"/>
        <v>1.0977646683163478E-4</v>
      </c>
      <c r="L17" s="73">
        <f t="shared" si="11"/>
        <v>1.0855222704900114E-4</v>
      </c>
      <c r="M17" s="73">
        <f t="shared" si="12"/>
        <v>99570.254394361866</v>
      </c>
      <c r="N17" s="73">
        <f t="shared" si="5"/>
        <v>10.808572862340952</v>
      </c>
      <c r="O17" s="73">
        <f t="shared" si="6"/>
        <v>70468.576923627625</v>
      </c>
      <c r="P17" s="73">
        <f t="shared" si="7"/>
        <v>2327375.3599207844</v>
      </c>
      <c r="Q17" s="73">
        <f t="shared" si="10"/>
        <v>99564.850107930688</v>
      </c>
      <c r="R17" s="73">
        <f>SUM(Q17:$Q$103)</f>
        <v>6818653.7324955417</v>
      </c>
      <c r="S17" s="73">
        <f t="shared" si="8"/>
        <v>68.480830685530975</v>
      </c>
    </row>
    <row r="18" spans="1:19" x14ac:dyDescent="0.3">
      <c r="A18" s="77">
        <v>15</v>
      </c>
      <c r="B18" s="73">
        <v>25729</v>
      </c>
      <c r="C18" s="73">
        <v>24730</v>
      </c>
      <c r="D18" s="73">
        <v>50459</v>
      </c>
      <c r="E18" s="154">
        <v>1.3772237866133455E-4</v>
      </c>
      <c r="F18" s="223">
        <v>9.8324758526516137E-5</v>
      </c>
      <c r="G18" s="75">
        <f t="shared" si="0"/>
        <v>2.4315712783607442</v>
      </c>
      <c r="H18" s="75">
        <f t="shared" si="1"/>
        <v>3.5434590805774766</v>
      </c>
      <c r="I18" s="37">
        <f t="shared" si="2"/>
        <v>5.9750303589382208</v>
      </c>
      <c r="J18" s="73">
        <f t="shared" si="3"/>
        <v>1.1841357060065045E-4</v>
      </c>
      <c r="K18" s="73">
        <f t="shared" si="4"/>
        <v>1.1840655999040273E-4</v>
      </c>
      <c r="L18" s="73">
        <f t="shared" si="11"/>
        <v>1.177367961579338E-4</v>
      </c>
      <c r="M18" s="73">
        <f t="shared" si="12"/>
        <v>99559.445821499525</v>
      </c>
      <c r="N18" s="73">
        <f t="shared" si="5"/>
        <v>11.721810178278247</v>
      </c>
      <c r="O18" s="73">
        <f t="shared" si="6"/>
        <v>68742.368197722535</v>
      </c>
      <c r="P18" s="73">
        <f t="shared" si="7"/>
        <v>2256906.7829971565</v>
      </c>
      <c r="Q18" s="73">
        <f t="shared" si="10"/>
        <v>99553.584916410386</v>
      </c>
      <c r="R18" s="73">
        <f>SUM(Q18:$Q$103)</f>
        <v>6719088.8823876111</v>
      </c>
      <c r="S18" s="73">
        <f t="shared" si="8"/>
        <v>67.488210957243467</v>
      </c>
    </row>
    <row r="19" spans="1:19" x14ac:dyDescent="0.3">
      <c r="A19" s="77">
        <v>16</v>
      </c>
      <c r="B19" s="73">
        <v>26272</v>
      </c>
      <c r="C19" s="73">
        <v>25245</v>
      </c>
      <c r="D19" s="73">
        <v>51517</v>
      </c>
      <c r="E19" s="154">
        <v>1.6035968383398556E-4</v>
      </c>
      <c r="F19" s="223">
        <v>9.9601066683634848E-5</v>
      </c>
      <c r="G19" s="75">
        <f t="shared" si="0"/>
        <v>2.5144289284283619</v>
      </c>
      <c r="H19" s="75">
        <f t="shared" si="1"/>
        <v>4.2129696136864689</v>
      </c>
      <c r="I19" s="37">
        <f t="shared" si="2"/>
        <v>6.7273985421148303</v>
      </c>
      <c r="J19" s="73">
        <f t="shared" si="3"/>
        <v>1.3058599184958034E-4</v>
      </c>
      <c r="K19" s="73">
        <f t="shared" si="4"/>
        <v>1.3057746587019636E-4</v>
      </c>
      <c r="L19" s="73">
        <f t="shared" si="11"/>
        <v>1.3144281791424968E-4</v>
      </c>
      <c r="M19" s="73">
        <f t="shared" si="12"/>
        <v>99547.724011321247</v>
      </c>
      <c r="N19" s="73">
        <f t="shared" si="5"/>
        <v>13.08483336099016</v>
      </c>
      <c r="O19" s="73">
        <f t="shared" si="6"/>
        <v>67057.828967346955</v>
      </c>
      <c r="P19" s="73">
        <f t="shared" si="7"/>
        <v>2188164.4147994341</v>
      </c>
      <c r="Q19" s="73">
        <f t="shared" si="10"/>
        <v>99541.181594640744</v>
      </c>
      <c r="R19" s="73">
        <f>SUM(Q19:$Q$103)</f>
        <v>6619535.297471202</v>
      </c>
      <c r="S19" s="73">
        <f t="shared" si="8"/>
        <v>66.496098863278718</v>
      </c>
    </row>
    <row r="20" spans="1:19" x14ac:dyDescent="0.3">
      <c r="A20" s="77">
        <v>17</v>
      </c>
      <c r="B20" s="73">
        <v>26840</v>
      </c>
      <c r="C20" s="73">
        <v>25797</v>
      </c>
      <c r="D20" s="73">
        <v>52637</v>
      </c>
      <c r="E20" s="154">
        <v>1.9789212434874782E-4</v>
      </c>
      <c r="F20" s="223">
        <v>1.0587442768854206E-4</v>
      </c>
      <c r="G20" s="75">
        <f t="shared" si="0"/>
        <v>2.7312426110813197</v>
      </c>
      <c r="H20" s="75">
        <f t="shared" si="1"/>
        <v>5.3114246175203919</v>
      </c>
      <c r="I20" s="37">
        <f t="shared" si="2"/>
        <v>8.0426672286017116</v>
      </c>
      <c r="J20" s="73">
        <f t="shared" si="3"/>
        <v>1.5279493946466767E-4</v>
      </c>
      <c r="K20" s="73">
        <f t="shared" si="4"/>
        <v>1.5278326691237076E-4</v>
      </c>
      <c r="L20" s="73">
        <f t="shared" si="11"/>
        <v>1.5550060180103911E-4</v>
      </c>
      <c r="M20" s="73">
        <f t="shared" si="12"/>
        <v>99534.639177960256</v>
      </c>
      <c r="N20" s="73">
        <f t="shared" si="5"/>
        <v>15.477696292218752</v>
      </c>
      <c r="O20" s="73">
        <f t="shared" si="6"/>
        <v>65413.672875457843</v>
      </c>
      <c r="P20" s="73">
        <f t="shared" si="7"/>
        <v>2121106.5858320873</v>
      </c>
      <c r="Q20" s="73">
        <f t="shared" si="10"/>
        <v>99526.900329814147</v>
      </c>
      <c r="R20" s="73">
        <f>SUM(Q20:$Q$103)</f>
        <v>6519994.1158765601</v>
      </c>
      <c r="S20" s="73">
        <f t="shared" si="8"/>
        <v>65.504774716863281</v>
      </c>
    </row>
    <row r="21" spans="1:19" x14ac:dyDescent="0.3">
      <c r="A21" s="77">
        <v>18</v>
      </c>
      <c r="B21" s="73">
        <v>27491</v>
      </c>
      <c r="C21" s="73">
        <v>26439</v>
      </c>
      <c r="D21" s="73">
        <v>53930</v>
      </c>
      <c r="E21" s="154">
        <v>2.6124483780336325E-4</v>
      </c>
      <c r="F21" s="223">
        <v>1.1532770397266707E-4</v>
      </c>
      <c r="G21" s="75">
        <f t="shared" si="0"/>
        <v>3.0491491653333447</v>
      </c>
      <c r="H21" s="75">
        <f t="shared" si="1"/>
        <v>7.1818818360522592</v>
      </c>
      <c r="I21" s="37">
        <f t="shared" si="2"/>
        <v>10.231031001385604</v>
      </c>
      <c r="J21" s="73">
        <f t="shared" si="3"/>
        <v>1.8970945672882635E-4</v>
      </c>
      <c r="K21" s="73">
        <f t="shared" si="4"/>
        <v>1.8969146302771911E-4</v>
      </c>
      <c r="L21" s="73">
        <f t="shared" si="11"/>
        <v>1.930683138734087E-4</v>
      </c>
      <c r="M21" s="73">
        <f t="shared" si="12"/>
        <v>99519.161481668038</v>
      </c>
      <c r="N21" s="73">
        <f t="shared" si="5"/>
        <v>19.213996705366299</v>
      </c>
      <c r="O21" s="73">
        <f t="shared" si="6"/>
        <v>63808.293668253355</v>
      </c>
      <c r="P21" s="73">
        <f t="shared" si="7"/>
        <v>2055692.9129566303</v>
      </c>
      <c r="Q21" s="73">
        <f t="shared" si="10"/>
        <v>99509.554483315354</v>
      </c>
      <c r="R21" s="73">
        <f>SUM(Q21:$Q$103)</f>
        <v>6420467.2155467467</v>
      </c>
      <c r="S21" s="73">
        <f t="shared" si="8"/>
        <v>64.514884570540033</v>
      </c>
    </row>
    <row r="22" spans="1:19" x14ac:dyDescent="0.3">
      <c r="A22" s="77">
        <v>19</v>
      </c>
      <c r="B22" s="73">
        <v>28200</v>
      </c>
      <c r="C22" s="73">
        <v>27145</v>
      </c>
      <c r="D22" s="73">
        <v>55345</v>
      </c>
      <c r="E22" s="154">
        <v>3.50025551102944E-4</v>
      </c>
      <c r="F22" s="223">
        <v>1.2444369109378193E-4</v>
      </c>
      <c r="G22" s="75">
        <f t="shared" si="0"/>
        <v>3.3780239947407105</v>
      </c>
      <c r="H22" s="75">
        <f t="shared" si="1"/>
        <v>9.8707205411030206</v>
      </c>
      <c r="I22" s="37">
        <f t="shared" si="2"/>
        <v>13.248744535843731</v>
      </c>
      <c r="J22" s="73">
        <f t="shared" si="3"/>
        <v>2.3938466954275418E-4</v>
      </c>
      <c r="K22" s="73">
        <f t="shared" si="4"/>
        <v>2.3935601931901473E-4</v>
      </c>
      <c r="L22" s="73">
        <f t="shared" si="11"/>
        <v>2.4000814536821272E-4</v>
      </c>
      <c r="M22" s="73">
        <f t="shared" si="12"/>
        <v>99499.947484962671</v>
      </c>
      <c r="N22" s="73">
        <f t="shared" si="5"/>
        <v>23.880797860096209</v>
      </c>
      <c r="O22" s="73">
        <f t="shared" si="6"/>
        <v>62239.974935203609</v>
      </c>
      <c r="P22" s="73">
        <f t="shared" si="7"/>
        <v>1991884.6192883772</v>
      </c>
      <c r="Q22" s="73">
        <f t="shared" si="10"/>
        <v>99488.007086032623</v>
      </c>
      <c r="R22" s="73">
        <f>SUM(Q22:$Q$103)</f>
        <v>6320957.6610634318</v>
      </c>
      <c r="S22" s="73">
        <f t="shared" si="8"/>
        <v>63.527246203006406</v>
      </c>
    </row>
    <row r="23" spans="1:19" x14ac:dyDescent="0.3">
      <c r="A23" s="77">
        <v>20</v>
      </c>
      <c r="B23" s="73">
        <v>28899</v>
      </c>
      <c r="C23" s="73">
        <v>27829</v>
      </c>
      <c r="D23" s="73">
        <v>56728</v>
      </c>
      <c r="E23" s="154">
        <v>4.4309211319200885E-4</v>
      </c>
      <c r="F23" s="223">
        <v>1.3041267364438897E-4</v>
      </c>
      <c r="G23" s="75">
        <f t="shared" si="0"/>
        <v>3.6292542948497006</v>
      </c>
      <c r="H23" s="75">
        <f t="shared" si="1"/>
        <v>12.804918979135863</v>
      </c>
      <c r="I23" s="37">
        <f t="shared" si="2"/>
        <v>16.434173273985564</v>
      </c>
      <c r="J23" s="73">
        <f t="shared" si="3"/>
        <v>2.8970126346752157E-4</v>
      </c>
      <c r="K23" s="73">
        <f t="shared" si="4"/>
        <v>2.8965930410862484E-4</v>
      </c>
      <c r="L23" s="73">
        <f t="shared" si="11"/>
        <v>2.8583866323148683E-4</v>
      </c>
      <c r="M23" s="73">
        <f t="shared" si="12"/>
        <v>99476.066687102575</v>
      </c>
      <c r="N23" s="73">
        <f t="shared" si="5"/>
        <v>28.434105925363838</v>
      </c>
      <c r="O23" s="73">
        <f t="shared" si="6"/>
        <v>60707.353009025996</v>
      </c>
      <c r="P23" s="73">
        <f t="shared" si="7"/>
        <v>1929644.6443531734</v>
      </c>
      <c r="Q23" s="73">
        <f t="shared" si="10"/>
        <v>99461.849634139886</v>
      </c>
      <c r="R23" s="73">
        <f>SUM(Q23:$Q$103)</f>
        <v>6221469.6539773988</v>
      </c>
      <c r="S23" s="73">
        <f t="shared" si="8"/>
        <v>62.542376886962643</v>
      </c>
    </row>
    <row r="24" spans="1:19" x14ac:dyDescent="0.3">
      <c r="A24" s="77">
        <v>21</v>
      </c>
      <c r="B24" s="73">
        <v>29563</v>
      </c>
      <c r="C24" s="73">
        <v>28485</v>
      </c>
      <c r="D24" s="73">
        <v>58048</v>
      </c>
      <c r="E24" s="154">
        <v>5.1003804915826718E-4</v>
      </c>
      <c r="F24" s="223">
        <v>1.3320815407183507E-4</v>
      </c>
      <c r="G24" s="75">
        <f t="shared" si="0"/>
        <v>3.794434268736222</v>
      </c>
      <c r="H24" s="75">
        <f t="shared" si="1"/>
        <v>15.078254847265853</v>
      </c>
      <c r="I24" s="37">
        <f t="shared" si="2"/>
        <v>18.872689116002075</v>
      </c>
      <c r="J24" s="73">
        <f t="shared" si="3"/>
        <v>3.2512212506894425E-4</v>
      </c>
      <c r="K24" s="73">
        <f t="shared" si="4"/>
        <v>3.2506927859821122E-4</v>
      </c>
      <c r="L24" s="73">
        <f t="shared" si="11"/>
        <v>3.2048889297655485E-4</v>
      </c>
      <c r="M24" s="73">
        <f t="shared" si="12"/>
        <v>99447.632581177211</v>
      </c>
      <c r="N24" s="73">
        <f t="shared" si="5"/>
        <v>31.871861675084801</v>
      </c>
      <c r="O24" s="73">
        <f t="shared" si="6"/>
        <v>59209.756585749834</v>
      </c>
      <c r="P24" s="73">
        <f t="shared" si="7"/>
        <v>1868937.2913441474</v>
      </c>
      <c r="Q24" s="73">
        <f t="shared" si="10"/>
        <v>99431.696650339669</v>
      </c>
      <c r="R24" s="73">
        <f>SUM(Q24:$Q$103)</f>
        <v>6122007.8043432599</v>
      </c>
      <c r="S24" s="73">
        <f t="shared" si="8"/>
        <v>61.560116067579401</v>
      </c>
    </row>
    <row r="25" spans="1:19" x14ac:dyDescent="0.3">
      <c r="A25" s="77">
        <v>22</v>
      </c>
      <c r="B25" s="73">
        <v>30258</v>
      </c>
      <c r="C25" s="73">
        <v>29161</v>
      </c>
      <c r="D25" s="73">
        <v>59419</v>
      </c>
      <c r="E25" s="154">
        <v>5.4126157527686273E-4</v>
      </c>
      <c r="F25" s="223">
        <v>1.351867494820008E-4</v>
      </c>
      <c r="G25" s="75">
        <f t="shared" si="0"/>
        <v>3.9421808016446254</v>
      </c>
      <c r="H25" s="75">
        <f t="shared" si="1"/>
        <v>16.377492744727313</v>
      </c>
      <c r="I25" s="37">
        <f t="shared" si="2"/>
        <v>20.319673546371938</v>
      </c>
      <c r="J25" s="73">
        <f t="shared" si="3"/>
        <v>3.4197266104060887E-4</v>
      </c>
      <c r="K25" s="73">
        <f t="shared" si="4"/>
        <v>3.419141950550264E-4</v>
      </c>
      <c r="L25" s="73">
        <f t="shared" si="11"/>
        <v>3.4088390291802951E-4</v>
      </c>
      <c r="M25" s="73">
        <f t="shared" si="12"/>
        <v>99415.760719502126</v>
      </c>
      <c r="N25" s="73">
        <f t="shared" si="5"/>
        <v>33.889232525616535</v>
      </c>
      <c r="O25" s="73">
        <f t="shared" si="6"/>
        <v>57747.102942837322</v>
      </c>
      <c r="P25" s="73">
        <f t="shared" si="7"/>
        <v>1809727.5347583981</v>
      </c>
      <c r="Q25" s="73">
        <f t="shared" si="10"/>
        <v>99398.816103239311</v>
      </c>
      <c r="R25" s="73">
        <f>SUM(Q25:$Q$103)</f>
        <v>6022576.1076929187</v>
      </c>
      <c r="S25" s="73">
        <f t="shared" si="8"/>
        <v>60.579691430269222</v>
      </c>
    </row>
    <row r="26" spans="1:19" x14ac:dyDescent="0.3">
      <c r="A26" s="77">
        <v>23</v>
      </c>
      <c r="B26" s="73">
        <v>30917</v>
      </c>
      <c r="C26" s="73">
        <v>29773</v>
      </c>
      <c r="D26" s="73">
        <v>60690</v>
      </c>
      <c r="E26" s="154">
        <v>5.5406335247929134E-4</v>
      </c>
      <c r="F26" s="223">
        <v>1.3904177480887438E-4</v>
      </c>
      <c r="G26" s="75">
        <f t="shared" si="0"/>
        <v>4.1396907613846166</v>
      </c>
      <c r="H26" s="75">
        <f t="shared" si="1"/>
        <v>17.12997666860225</v>
      </c>
      <c r="I26" s="37">
        <f t="shared" si="2"/>
        <v>21.269667429986868</v>
      </c>
      <c r="J26" s="73">
        <f t="shared" si="3"/>
        <v>3.5046411978887574E-4</v>
      </c>
      <c r="K26" s="73">
        <f t="shared" si="4"/>
        <v>3.5040271441300064E-4</v>
      </c>
      <c r="L26" s="73">
        <f t="shared" si="11"/>
        <v>3.5261880716549082E-4</v>
      </c>
      <c r="M26" s="73">
        <f t="shared" si="12"/>
        <v>99381.87148697651</v>
      </c>
      <c r="N26" s="73">
        <f t="shared" si="5"/>
        <v>35.043916977621848</v>
      </c>
      <c r="O26" s="73">
        <f t="shared" si="6"/>
        <v>56319.432082930718</v>
      </c>
      <c r="P26" s="73">
        <f t="shared" si="7"/>
        <v>1751980.4318155604</v>
      </c>
      <c r="Q26" s="73">
        <f t="shared" si="10"/>
        <v>99364.349528487699</v>
      </c>
      <c r="R26" s="73">
        <f>SUM(Q26:$Q$103)</f>
        <v>5923177.2915896801</v>
      </c>
      <c r="S26" s="73">
        <f t="shared" si="8"/>
        <v>59.600178613721141</v>
      </c>
    </row>
    <row r="27" spans="1:19" x14ac:dyDescent="0.3">
      <c r="A27" s="77">
        <v>24</v>
      </c>
      <c r="B27" s="73">
        <v>31346</v>
      </c>
      <c r="C27" s="73">
        <v>30160</v>
      </c>
      <c r="D27" s="73">
        <v>61506</v>
      </c>
      <c r="E27" s="154">
        <v>5.7016098681841182E-4</v>
      </c>
      <c r="F27" s="223">
        <v>1.4635055946459556E-4</v>
      </c>
      <c r="G27" s="75">
        <f t="shared" si="0"/>
        <v>4.4139328734522021</v>
      </c>
      <c r="H27" s="75">
        <f t="shared" si="1"/>
        <v>17.872266292809936</v>
      </c>
      <c r="I27" s="37">
        <f t="shared" si="2"/>
        <v>22.286199166262136</v>
      </c>
      <c r="J27" s="73">
        <f t="shared" si="3"/>
        <v>3.6234187178912848E-4</v>
      </c>
      <c r="K27" s="73">
        <f t="shared" si="4"/>
        <v>3.6227623390117092E-4</v>
      </c>
      <c r="L27" s="73">
        <f t="shared" si="11"/>
        <v>3.6505935568511986E-4</v>
      </c>
      <c r="M27" s="73">
        <f t="shared" si="12"/>
        <v>99346.827569998888</v>
      </c>
      <c r="N27" s="73">
        <f t="shared" si="5"/>
        <v>36.267488862067694</v>
      </c>
      <c r="O27" s="73">
        <f t="shared" si="6"/>
        <v>54926.412479970124</v>
      </c>
      <c r="P27" s="73">
        <f t="shared" si="7"/>
        <v>1695660.9997326296</v>
      </c>
      <c r="Q27" s="73">
        <f t="shared" si="10"/>
        <v>99328.693825567854</v>
      </c>
      <c r="R27" s="73">
        <f>SUM(Q27:$Q$103)</f>
        <v>5823812.9420611905</v>
      </c>
      <c r="S27" s="73">
        <f t="shared" si="8"/>
        <v>58.621025799316882</v>
      </c>
    </row>
    <row r="28" spans="1:19" x14ac:dyDescent="0.3">
      <c r="A28" s="77">
        <v>25</v>
      </c>
      <c r="B28" s="73">
        <v>31778</v>
      </c>
      <c r="C28" s="73">
        <v>30524</v>
      </c>
      <c r="D28" s="73">
        <v>62302</v>
      </c>
      <c r="E28" s="154">
        <v>5.98711673287281E-4</v>
      </c>
      <c r="F28" s="223">
        <v>1.573141724706376E-4</v>
      </c>
      <c r="G28" s="75">
        <f t="shared" si="0"/>
        <v>4.8018578004937424</v>
      </c>
      <c r="H28" s="75">
        <f t="shared" si="1"/>
        <v>19.025859553723215</v>
      </c>
      <c r="I28" s="37">
        <f t="shared" si="2"/>
        <v>23.827717354216958</v>
      </c>
      <c r="J28" s="73">
        <f t="shared" si="3"/>
        <v>3.8245509540972935E-4</v>
      </c>
      <c r="K28" s="73">
        <f t="shared" si="4"/>
        <v>3.8238196878259689E-4</v>
      </c>
      <c r="L28" s="73">
        <f t="shared" si="11"/>
        <v>3.8376053992397611E-4</v>
      </c>
      <c r="M28" s="73">
        <f t="shared" si="12"/>
        <v>99310.56008113682</v>
      </c>
      <c r="N28" s="73">
        <f t="shared" si="5"/>
        <v>38.111474156889017</v>
      </c>
      <c r="O28" s="73">
        <f t="shared" si="6"/>
        <v>53567.181540702535</v>
      </c>
      <c r="P28" s="73">
        <f t="shared" si="7"/>
        <v>1640734.5872526597</v>
      </c>
      <c r="Q28" s="73">
        <f t="shared" si="10"/>
        <v>99291.504344058369</v>
      </c>
      <c r="R28" s="73">
        <f>SUM(Q28:$Q$103)</f>
        <v>5724484.2482356234</v>
      </c>
      <c r="S28" s="73">
        <f t="shared" si="8"/>
        <v>57.642251172067851</v>
      </c>
    </row>
    <row r="29" spans="1:19" x14ac:dyDescent="0.3">
      <c r="A29" s="77">
        <v>26</v>
      </c>
      <c r="B29" s="73">
        <v>32168</v>
      </c>
      <c r="C29" s="73">
        <v>30822</v>
      </c>
      <c r="D29" s="73">
        <v>62990</v>
      </c>
      <c r="E29" s="154">
        <v>6.3512968052061361E-4</v>
      </c>
      <c r="F29" s="223">
        <v>1.7112348453829289E-4</v>
      </c>
      <c r="G29" s="75">
        <f t="shared" si="0"/>
        <v>5.2743680404392634</v>
      </c>
      <c r="H29" s="75">
        <f t="shared" si="1"/>
        <v>20.430851562987097</v>
      </c>
      <c r="I29" s="37">
        <f t="shared" si="2"/>
        <v>25.705219603426361</v>
      </c>
      <c r="J29" s="73">
        <f t="shared" si="3"/>
        <v>4.0808413404391748E-4</v>
      </c>
      <c r="K29" s="73">
        <f t="shared" si="4"/>
        <v>4.0800087903902771E-4</v>
      </c>
      <c r="L29" s="73">
        <f t="shared" si="11"/>
        <v>4.074992874141312E-4</v>
      </c>
      <c r="M29" s="73">
        <f t="shared" si="12"/>
        <v>99272.448606979931</v>
      </c>
      <c r="N29" s="73">
        <f t="shared" si="5"/>
        <v>40.453452067202306</v>
      </c>
      <c r="O29" s="73">
        <f t="shared" si="6"/>
        <v>52240.609336772948</v>
      </c>
      <c r="P29" s="73">
        <f t="shared" si="7"/>
        <v>1587167.4057119573</v>
      </c>
      <c r="Q29" s="73">
        <f t="shared" si="10"/>
        <v>99252.221880946337</v>
      </c>
      <c r="R29" s="73">
        <f>SUM(Q29:$Q$103)</f>
        <v>5625192.7438915623</v>
      </c>
      <c r="S29" s="73">
        <f t="shared" si="8"/>
        <v>56.664188531923145</v>
      </c>
    </row>
    <row r="30" spans="1:19" x14ac:dyDescent="0.3">
      <c r="A30" s="77">
        <v>27</v>
      </c>
      <c r="B30" s="73">
        <v>32563</v>
      </c>
      <c r="C30" s="73">
        <v>31073</v>
      </c>
      <c r="D30" s="73">
        <v>63636</v>
      </c>
      <c r="E30" s="154">
        <v>6.684159486406477E-4</v>
      </c>
      <c r="F30" s="223">
        <v>1.8648949946144529E-4</v>
      </c>
      <c r="G30" s="75">
        <f t="shared" si="0"/>
        <v>5.7947882167654896</v>
      </c>
      <c r="H30" s="75">
        <f t="shared" si="1"/>
        <v>21.76562853558541</v>
      </c>
      <c r="I30" s="37">
        <f t="shared" si="2"/>
        <v>27.5604167523509</v>
      </c>
      <c r="J30" s="73">
        <f t="shared" si="3"/>
        <v>4.3309473807830314E-4</v>
      </c>
      <c r="K30" s="73">
        <f t="shared" si="4"/>
        <v>4.3300096609000249E-4</v>
      </c>
      <c r="L30" s="73">
        <f t="shared" si="11"/>
        <v>4.3142536172392445E-4</v>
      </c>
      <c r="M30" s="73">
        <f t="shared" si="12"/>
        <v>99231.995154912729</v>
      </c>
      <c r="N30" s="73">
        <f t="shared" si="5"/>
        <v>42.811199404299259</v>
      </c>
      <c r="O30" s="73">
        <f t="shared" si="6"/>
        <v>50945.679342140626</v>
      </c>
      <c r="P30" s="73">
        <f t="shared" si="7"/>
        <v>1534926.7963751843</v>
      </c>
      <c r="Q30" s="73">
        <f t="shared" si="10"/>
        <v>99210.589555210579</v>
      </c>
      <c r="R30" s="73">
        <f>SUM(Q30:$Q$103)</f>
        <v>5525940.522010616</v>
      </c>
      <c r="S30" s="73">
        <f t="shared" si="8"/>
        <v>55.687084728912062</v>
      </c>
    </row>
    <row r="31" spans="1:19" x14ac:dyDescent="0.3">
      <c r="A31" s="77">
        <v>28</v>
      </c>
      <c r="B31" s="73">
        <v>32931</v>
      </c>
      <c r="C31" s="73">
        <v>31271</v>
      </c>
      <c r="D31" s="73">
        <v>64202</v>
      </c>
      <c r="E31" s="154">
        <v>6.9119359672037038E-4</v>
      </c>
      <c r="F31" s="223">
        <v>2.0211373586564684E-4</v>
      </c>
      <c r="G31" s="75">
        <f t="shared" si="0"/>
        <v>6.3202986342546428</v>
      </c>
      <c r="H31" s="75">
        <f t="shared" si="1"/>
        <v>22.761696333598518</v>
      </c>
      <c r="I31" s="37">
        <f t="shared" si="2"/>
        <v>29.081994967853163</v>
      </c>
      <c r="J31" s="73">
        <f t="shared" si="3"/>
        <v>4.5297646440692135E-4</v>
      </c>
      <c r="K31" s="73">
        <f t="shared" si="4"/>
        <v>4.5287388605741441E-4</v>
      </c>
      <c r="L31" s="73">
        <f t="shared" si="11"/>
        <v>4.5076022799011862E-4</v>
      </c>
      <c r="M31" s="73">
        <f t="shared" si="12"/>
        <v>99189.18395550843</v>
      </c>
      <c r="N31" s="73">
        <f t="shared" si="5"/>
        <v>44.710539173931465</v>
      </c>
      <c r="O31" s="73">
        <f t="shared" si="6"/>
        <v>49681.658618538706</v>
      </c>
      <c r="P31" s="73">
        <f t="shared" si="7"/>
        <v>1483981.1170330439</v>
      </c>
      <c r="Q31" s="73">
        <f t="shared" si="10"/>
        <v>99166.828685921471</v>
      </c>
      <c r="R31" s="73">
        <f>SUM(Q31:$Q$103)</f>
        <v>5426729.9324554065</v>
      </c>
      <c r="S31" s="73">
        <f t="shared" si="8"/>
        <v>54.71090411319021</v>
      </c>
    </row>
    <row r="32" spans="1:19" x14ac:dyDescent="0.3">
      <c r="A32" s="77">
        <v>29</v>
      </c>
      <c r="B32" s="73">
        <v>33411</v>
      </c>
      <c r="C32" s="73">
        <v>31676</v>
      </c>
      <c r="D32" s="73">
        <v>65087</v>
      </c>
      <c r="E32" s="154">
        <v>7.0566800365195971E-4</v>
      </c>
      <c r="F32" s="223">
        <v>2.1698793224012104E-4</v>
      </c>
      <c r="G32" s="75">
        <f t="shared" si="0"/>
        <v>6.8733097416380744</v>
      </c>
      <c r="H32" s="75">
        <f t="shared" si="1"/>
        <v>23.577073670015626</v>
      </c>
      <c r="I32" s="37">
        <f t="shared" si="2"/>
        <v>30.4503834116537</v>
      </c>
      <c r="J32" s="73">
        <f t="shared" si="3"/>
        <v>4.6784124958369104E-4</v>
      </c>
      <c r="K32" s="73">
        <f t="shared" si="4"/>
        <v>4.6773182893089515E-4</v>
      </c>
      <c r="L32" s="73">
        <f t="shared" si="11"/>
        <v>4.6720403051362221E-4</v>
      </c>
      <c r="M32" s="73">
        <f t="shared" si="12"/>
        <v>99144.473416334498</v>
      </c>
      <c r="N32" s="73">
        <f t="shared" si="5"/>
        <v>46.320697583258152</v>
      </c>
      <c r="O32" s="73">
        <f t="shared" si="6"/>
        <v>48448.062539290622</v>
      </c>
      <c r="P32" s="73">
        <f t="shared" si="7"/>
        <v>1434299.4584145052</v>
      </c>
      <c r="Q32" s="73">
        <f t="shared" si="10"/>
        <v>99121.313067542869</v>
      </c>
      <c r="R32" s="73">
        <f>SUM(Q32:$Q$103)</f>
        <v>5327563.103769484</v>
      </c>
      <c r="S32" s="73">
        <f t="shared" si="8"/>
        <v>53.735351252485891</v>
      </c>
    </row>
    <row r="33" spans="1:19" x14ac:dyDescent="0.3">
      <c r="A33" s="77">
        <v>30</v>
      </c>
      <c r="B33" s="73">
        <v>31882</v>
      </c>
      <c r="C33" s="73">
        <v>30534</v>
      </c>
      <c r="D33" s="73">
        <v>62416</v>
      </c>
      <c r="E33" s="154">
        <v>7.2116083092857918E-4</v>
      </c>
      <c r="F33" s="223">
        <v>2.3058741332753399E-4</v>
      </c>
      <c r="G33" s="75">
        <f t="shared" si="0"/>
        <v>7.0407560785429224</v>
      </c>
      <c r="H33" s="75">
        <f t="shared" si="1"/>
        <v>22.99204961166496</v>
      </c>
      <c r="I33" s="37">
        <f t="shared" si="2"/>
        <v>30.032805690207883</v>
      </c>
      <c r="J33" s="73">
        <f t="shared" si="3"/>
        <v>4.8117158565444569E-4</v>
      </c>
      <c r="K33" s="73">
        <f t="shared" si="4"/>
        <v>4.8105584117219546E-4</v>
      </c>
      <c r="L33" s="73">
        <f t="shared" si="11"/>
        <v>4.8360192413436707E-4</v>
      </c>
      <c r="M33" s="73">
        <f t="shared" si="12"/>
        <v>99098.15271875124</v>
      </c>
      <c r="N33" s="73">
        <f t="shared" si="5"/>
        <v>47.924057332944358</v>
      </c>
      <c r="O33" s="73">
        <f t="shared" si="6"/>
        <v>47244.319423611414</v>
      </c>
      <c r="P33" s="73">
        <f t="shared" si="7"/>
        <v>1385851.3958752144</v>
      </c>
      <c r="Q33" s="73">
        <f t="shared" si="10"/>
        <v>99074.190690084768</v>
      </c>
      <c r="R33" s="73">
        <f>SUM(Q33:$Q$103)</f>
        <v>5228441.7907019416</v>
      </c>
      <c r="S33" s="73">
        <f t="shared" si="8"/>
        <v>52.760234648779907</v>
      </c>
    </row>
    <row r="34" spans="1:19" x14ac:dyDescent="0.3">
      <c r="A34" s="77">
        <v>31</v>
      </c>
      <c r="B34" s="73">
        <v>33662</v>
      </c>
      <c r="C34" s="73">
        <v>30997</v>
      </c>
      <c r="D34" s="73">
        <v>64659</v>
      </c>
      <c r="E34" s="154">
        <v>7.4731739476630098E-4</v>
      </c>
      <c r="F34" s="223">
        <v>2.4311217005339362E-4</v>
      </c>
      <c r="G34" s="75">
        <f t="shared" si="0"/>
        <v>7.535747935145042</v>
      </c>
      <c r="H34" s="75">
        <f t="shared" si="1"/>
        <v>25.156198142623225</v>
      </c>
      <c r="I34" s="37">
        <f t="shared" si="2"/>
        <v>32.691946077768264</v>
      </c>
      <c r="J34" s="73">
        <f t="shared" si="3"/>
        <v>5.0560550082383369E-4</v>
      </c>
      <c r="K34" s="73">
        <f t="shared" si="4"/>
        <v>5.054777039016356E-4</v>
      </c>
      <c r="L34" s="73">
        <f t="shared" si="11"/>
        <v>5.0441603652029963E-4</v>
      </c>
      <c r="M34" s="73">
        <f t="shared" si="12"/>
        <v>99050.228661418296</v>
      </c>
      <c r="N34" s="73">
        <f t="shared" si="5"/>
        <v>49.962523757814779</v>
      </c>
      <c r="O34" s="73">
        <f t="shared" si="6"/>
        <v>46069.728760813414</v>
      </c>
      <c r="P34" s="73">
        <f t="shared" si="7"/>
        <v>1338607.0764516029</v>
      </c>
      <c r="Q34" s="73">
        <f t="shared" si="10"/>
        <v>99025.247399539396</v>
      </c>
      <c r="R34" s="73">
        <f>SUM(Q34:$Q$103)</f>
        <v>5129367.6000118563</v>
      </c>
      <c r="S34" s="73">
        <f t="shared" si="8"/>
        <v>51.785520026869257</v>
      </c>
    </row>
    <row r="35" spans="1:19" x14ac:dyDescent="0.3">
      <c r="A35" s="77">
        <v>32</v>
      </c>
      <c r="B35" s="73">
        <v>32363</v>
      </c>
      <c r="C35" s="73">
        <v>29919</v>
      </c>
      <c r="D35" s="73">
        <v>62282</v>
      </c>
      <c r="E35" s="154">
        <v>7.8942433305809743E-4</v>
      </c>
      <c r="F35" s="223">
        <v>2.5576947218654798E-4</v>
      </c>
      <c r="G35" s="75">
        <f t="shared" si="0"/>
        <v>7.6523668383493293</v>
      </c>
      <c r="H35" s="75">
        <f t="shared" si="1"/>
        <v>25.548139690759207</v>
      </c>
      <c r="I35" s="37">
        <f t="shared" si="2"/>
        <v>33.200506529108537</v>
      </c>
      <c r="J35" s="73">
        <f t="shared" si="3"/>
        <v>5.3306744370939499E-4</v>
      </c>
      <c r="K35" s="73">
        <f t="shared" si="4"/>
        <v>5.3292538850235882E-4</v>
      </c>
      <c r="L35" s="73">
        <f t="shared" si="11"/>
        <v>5.3334544163110989E-4</v>
      </c>
      <c r="M35" s="73">
        <f t="shared" si="12"/>
        <v>99000.266137660481</v>
      </c>
      <c r="N35" s="73">
        <f t="shared" si="5"/>
        <v>52.801340664780582</v>
      </c>
      <c r="O35" s="73">
        <f t="shared" si="6"/>
        <v>44923.405317881283</v>
      </c>
      <c r="P35" s="73">
        <f t="shared" si="7"/>
        <v>1292537.3476907895</v>
      </c>
      <c r="Q35" s="73">
        <f t="shared" si="10"/>
        <v>98973.865467328083</v>
      </c>
      <c r="R35" s="73">
        <f>SUM(Q35:$Q$103)</f>
        <v>5030342.3526123175</v>
      </c>
      <c r="S35" s="73">
        <f t="shared" si="8"/>
        <v>50.811402321056342</v>
      </c>
    </row>
    <row r="36" spans="1:19" x14ac:dyDescent="0.3">
      <c r="A36" s="77">
        <v>33</v>
      </c>
      <c r="B36" s="73">
        <v>31201</v>
      </c>
      <c r="C36" s="73">
        <v>28699</v>
      </c>
      <c r="D36" s="73">
        <v>59900</v>
      </c>
      <c r="E36" s="154">
        <v>8.4774252825660769E-4</v>
      </c>
      <c r="F36" s="223">
        <v>2.7089263902006766E-4</v>
      </c>
      <c r="G36" s="75">
        <f t="shared" si="0"/>
        <v>7.7743478472369221</v>
      </c>
      <c r="H36" s="75">
        <f t="shared" si="1"/>
        <v>26.450414624134417</v>
      </c>
      <c r="I36" s="37">
        <f t="shared" si="2"/>
        <v>34.224762471371342</v>
      </c>
      <c r="J36" s="73">
        <f t="shared" si="3"/>
        <v>5.7136498282756834E-4</v>
      </c>
      <c r="K36" s="73">
        <f t="shared" si="4"/>
        <v>5.7120178493907936E-4</v>
      </c>
      <c r="L36" s="73">
        <f t="shared" si="11"/>
        <v>5.7178953389316228E-4</v>
      </c>
      <c r="M36" s="73">
        <f t="shared" si="12"/>
        <v>98947.4647969957</v>
      </c>
      <c r="N36" s="73">
        <f t="shared" si="5"/>
        <v>56.577124776187702</v>
      </c>
      <c r="O36" s="73">
        <f t="shared" si="6"/>
        <v>43804.337194568245</v>
      </c>
      <c r="P36" s="73">
        <f t="shared" si="7"/>
        <v>1247613.9423729084</v>
      </c>
      <c r="Q36" s="73">
        <f t="shared" si="10"/>
        <v>98919.176234607614</v>
      </c>
      <c r="R36" s="73">
        <f>SUM(Q36:$Q$103)</f>
        <v>4931368.4871449899</v>
      </c>
      <c r="S36" s="73">
        <f t="shared" si="8"/>
        <v>49.838249997232055</v>
      </c>
    </row>
    <row r="37" spans="1:19" x14ac:dyDescent="0.3">
      <c r="A37" s="77">
        <v>34</v>
      </c>
      <c r="B37" s="73">
        <v>31239</v>
      </c>
      <c r="C37" s="73">
        <v>28436</v>
      </c>
      <c r="D37" s="73">
        <v>59675</v>
      </c>
      <c r="E37" s="154">
        <v>9.1969541321826255E-4</v>
      </c>
      <c r="F37" s="223">
        <v>2.9174140718873047E-4</v>
      </c>
      <c r="G37" s="75">
        <f t="shared" si="0"/>
        <v>8.2959586548187403</v>
      </c>
      <c r="H37" s="75">
        <f t="shared" si="1"/>
        <v>28.730365013525304</v>
      </c>
      <c r="I37" s="37">
        <f t="shared" si="2"/>
        <v>37.026323668344048</v>
      </c>
      <c r="J37" s="73">
        <f t="shared" si="3"/>
        <v>6.204662533446845E-4</v>
      </c>
      <c r="K37" s="73">
        <f t="shared" si="4"/>
        <v>6.2027380396378895E-4</v>
      </c>
      <c r="L37" s="73">
        <f t="shared" si="11"/>
        <v>6.193729889203256E-4</v>
      </c>
      <c r="M37" s="73">
        <f t="shared" si="12"/>
        <v>98890.887672219513</v>
      </c>
      <c r="N37" s="73">
        <f t="shared" si="5"/>
        <v>61.250344674524968</v>
      </c>
      <c r="O37" s="73">
        <f t="shared" si="6"/>
        <v>42711.502763923185</v>
      </c>
      <c r="P37" s="73">
        <f t="shared" si="7"/>
        <v>1203809.6051783401</v>
      </c>
      <c r="Q37" s="73">
        <f t="shared" si="10"/>
        <v>98860.262499882258</v>
      </c>
      <c r="R37" s="73">
        <f>SUM(Q37:$Q$103)</f>
        <v>4832449.3109103823</v>
      </c>
      <c r="S37" s="73">
        <f t="shared" si="8"/>
        <v>48.86647723223863</v>
      </c>
    </row>
    <row r="38" spans="1:19" x14ac:dyDescent="0.3">
      <c r="A38" s="77">
        <v>35</v>
      </c>
      <c r="B38" s="73">
        <v>31682</v>
      </c>
      <c r="C38" s="73">
        <v>28674</v>
      </c>
      <c r="D38" s="73">
        <v>60356</v>
      </c>
      <c r="E38" s="154">
        <v>1.0032978971449521E-3</v>
      </c>
      <c r="F38" s="223">
        <v>3.2203714851957241E-4</v>
      </c>
      <c r="G38" s="75">
        <f t="shared" si="0"/>
        <v>9.2340931966502193</v>
      </c>
      <c r="H38" s="75">
        <f t="shared" si="1"/>
        <v>31.786483977346371</v>
      </c>
      <c r="I38" s="37">
        <f t="shared" si="2"/>
        <v>41.020577173996593</v>
      </c>
      <c r="J38" s="73">
        <f t="shared" si="3"/>
        <v>6.7964373341501412E-4</v>
      </c>
      <c r="K38" s="73">
        <f t="shared" si="4"/>
        <v>6.7941282792682856E-4</v>
      </c>
      <c r="L38" s="73">
        <f t="shared" si="11"/>
        <v>6.7890987511304551E-4</v>
      </c>
      <c r="M38" s="73">
        <f t="shared" si="12"/>
        <v>98829.637327544988</v>
      </c>
      <c r="N38" s="73">
        <f t="shared" si="5"/>
        <v>67.096416735512321</v>
      </c>
      <c r="O38" s="73">
        <f t="shared" si="6"/>
        <v>41643.949671019531</v>
      </c>
      <c r="P38" s="73">
        <f t="shared" si="7"/>
        <v>1161098.1024144168</v>
      </c>
      <c r="Q38" s="73">
        <f t="shared" si="10"/>
        <v>98796.089119177224</v>
      </c>
      <c r="R38" s="73">
        <f>SUM(Q38:$Q$103)</f>
        <v>4733589.0484105004</v>
      </c>
      <c r="S38" s="73">
        <f t="shared" si="8"/>
        <v>47.896452687793008</v>
      </c>
    </row>
    <row r="39" spans="1:19" x14ac:dyDescent="0.3">
      <c r="A39" s="77">
        <v>36</v>
      </c>
      <c r="B39" s="73">
        <v>31555</v>
      </c>
      <c r="C39" s="73">
        <v>28454</v>
      </c>
      <c r="D39" s="73">
        <v>60009</v>
      </c>
      <c r="E39" s="154">
        <v>1.09986602091366E-3</v>
      </c>
      <c r="F39" s="223">
        <v>3.6532839560965912E-4</v>
      </c>
      <c r="G39" s="75">
        <f t="shared" si="0"/>
        <v>10.395054168677241</v>
      </c>
      <c r="H39" s="75">
        <f t="shared" si="1"/>
        <v>34.706272289930546</v>
      </c>
      <c r="I39" s="37">
        <f t="shared" si="2"/>
        <v>45.101326458607787</v>
      </c>
      <c r="J39" s="73">
        <f t="shared" si="3"/>
        <v>7.5157603790444413E-4</v>
      </c>
      <c r="K39" s="73">
        <f t="shared" si="4"/>
        <v>7.512936753775179E-4</v>
      </c>
      <c r="L39" s="73">
        <f t="shared" si="11"/>
        <v>7.5127906466121973E-4</v>
      </c>
      <c r="M39" s="73">
        <f t="shared" si="12"/>
        <v>98762.540910809475</v>
      </c>
      <c r="N39" s="73">
        <f t="shared" si="5"/>
        <v>74.198229359040852</v>
      </c>
      <c r="O39" s="73">
        <f t="shared" si="6"/>
        <v>40600.660665706499</v>
      </c>
      <c r="P39" s="73">
        <f t="shared" si="7"/>
        <v>1119454.1527433975</v>
      </c>
      <c r="Q39" s="73">
        <f t="shared" si="10"/>
        <v>98725.441796129948</v>
      </c>
      <c r="R39" s="73">
        <f>SUM(Q39:$Q$103)</f>
        <v>4634792.9592913231</v>
      </c>
      <c r="S39" s="73">
        <f t="shared" si="8"/>
        <v>46.928652468317054</v>
      </c>
    </row>
    <row r="40" spans="1:19" x14ac:dyDescent="0.3">
      <c r="A40" s="77">
        <v>37</v>
      </c>
      <c r="B40" s="73">
        <v>30483</v>
      </c>
      <c r="C40" s="73">
        <v>27348</v>
      </c>
      <c r="D40" s="73">
        <v>57831</v>
      </c>
      <c r="E40" s="154">
        <v>1.2142108840286973E-3</v>
      </c>
      <c r="F40" s="223">
        <v>4.2413930327424537E-4</v>
      </c>
      <c r="G40" s="75">
        <f t="shared" si="0"/>
        <v>11.599361665944063</v>
      </c>
      <c r="H40" s="75">
        <f t="shared" si="1"/>
        <v>37.012790377846784</v>
      </c>
      <c r="I40" s="37">
        <f t="shared" si="2"/>
        <v>48.612152043790843</v>
      </c>
      <c r="J40" s="73">
        <f t="shared" si="3"/>
        <v>8.4058985740849792E-4</v>
      </c>
      <c r="K40" s="73">
        <f t="shared" si="4"/>
        <v>8.402366607257461E-4</v>
      </c>
      <c r="L40" s="73">
        <f t="shared" si="11"/>
        <v>8.4179756872110063E-4</v>
      </c>
      <c r="M40" s="73">
        <f t="shared" si="12"/>
        <v>98688.342681450435</v>
      </c>
      <c r="N40" s="73">
        <f t="shared" si="5"/>
        <v>83.075606930360664</v>
      </c>
      <c r="O40" s="73">
        <f t="shared" si="6"/>
        <v>39580.64218471897</v>
      </c>
      <c r="P40" s="73">
        <f t="shared" si="7"/>
        <v>1078853.4920776908</v>
      </c>
      <c r="Q40" s="73">
        <f t="shared" si="10"/>
        <v>98646.804877985254</v>
      </c>
      <c r="R40" s="73">
        <f>SUM(Q40:$Q$103)</f>
        <v>4536067.5174951935</v>
      </c>
      <c r="S40" s="73">
        <f t="shared" si="8"/>
        <v>45.963559567890051</v>
      </c>
    </row>
    <row r="41" spans="1:19" x14ac:dyDescent="0.3">
      <c r="A41" s="77">
        <v>38</v>
      </c>
      <c r="B41" s="73">
        <v>30137</v>
      </c>
      <c r="C41" s="73">
        <v>27015</v>
      </c>
      <c r="D41" s="73">
        <v>57152</v>
      </c>
      <c r="E41" s="154">
        <v>1.3520634211575107E-3</v>
      </c>
      <c r="F41" s="223">
        <v>4.9888222643155458E-4</v>
      </c>
      <c r="G41" s="75">
        <f t="shared" si="0"/>
        <v>13.477303347048446</v>
      </c>
      <c r="H41" s="75">
        <f t="shared" si="1"/>
        <v>40.747135323423898</v>
      </c>
      <c r="I41" s="37">
        <f t="shared" si="2"/>
        <v>54.224438670472345</v>
      </c>
      <c r="J41" s="73">
        <f t="shared" si="3"/>
        <v>9.487758725936511E-4</v>
      </c>
      <c r="K41" s="73">
        <f t="shared" si="4"/>
        <v>9.4832592707572161E-4</v>
      </c>
      <c r="L41" s="73">
        <f t="shared" si="11"/>
        <v>9.5190915701935468E-4</v>
      </c>
      <c r="M41" s="73">
        <f t="shared" si="12"/>
        <v>98605.267074520074</v>
      </c>
      <c r="N41" s="73">
        <f t="shared" si="5"/>
        <v>93.863256658572936</v>
      </c>
      <c r="O41" s="73">
        <f t="shared" si="6"/>
        <v>38582.754435472641</v>
      </c>
      <c r="P41" s="73">
        <f t="shared" si="7"/>
        <v>1039272.8498929717</v>
      </c>
      <c r="Q41" s="73">
        <f t="shared" si="10"/>
        <v>98558.335446190787</v>
      </c>
      <c r="R41" s="73">
        <f>SUM(Q41:$Q$103)</f>
        <v>4437420.7126172082</v>
      </c>
      <c r="S41" s="73">
        <f t="shared" si="8"/>
        <v>45.001862925472999</v>
      </c>
    </row>
    <row r="42" spans="1:19" x14ac:dyDescent="0.3">
      <c r="A42" s="77">
        <v>39</v>
      </c>
      <c r="B42" s="73">
        <v>30822</v>
      </c>
      <c r="C42" s="73">
        <v>26992</v>
      </c>
      <c r="D42" s="73">
        <v>57814</v>
      </c>
      <c r="E42" s="154">
        <v>1.516136527543194E-3</v>
      </c>
      <c r="F42" s="223">
        <v>5.8696783905033256E-4</v>
      </c>
      <c r="G42" s="75">
        <f t="shared" si="0"/>
        <v>15.843435911646576</v>
      </c>
      <c r="H42" s="75">
        <f t="shared" si="1"/>
        <v>46.730360051936323</v>
      </c>
      <c r="I42" s="37">
        <f t="shared" si="2"/>
        <v>62.573795963582896</v>
      </c>
      <c r="J42" s="73">
        <f t="shared" si="3"/>
        <v>1.0823294697405973E-3</v>
      </c>
      <c r="K42" s="73">
        <f t="shared" si="4"/>
        <v>1.0817439624564162E-3</v>
      </c>
      <c r="L42" s="73">
        <f t="shared" si="11"/>
        <v>1.0796541636079117E-3</v>
      </c>
      <c r="M42" s="73">
        <f t="shared" si="12"/>
        <v>98511.403817861501</v>
      </c>
      <c r="N42" s="73">
        <f t="shared" si="5"/>
        <v>106.35824729481828</v>
      </c>
      <c r="O42" s="73">
        <f t="shared" si="6"/>
        <v>37605.880154363404</v>
      </c>
      <c r="P42" s="73">
        <f t="shared" si="7"/>
        <v>1000690.095457499</v>
      </c>
      <c r="Q42" s="73">
        <f t="shared" si="10"/>
        <v>98458.224694214092</v>
      </c>
      <c r="R42" s="73">
        <f>SUM(Q42:$Q$103)</f>
        <v>4338862.3771710182</v>
      </c>
      <c r="S42" s="73">
        <f t="shared" si="8"/>
        <v>44.044265019237514</v>
      </c>
    </row>
    <row r="43" spans="1:19" x14ac:dyDescent="0.3">
      <c r="A43" s="77">
        <v>40</v>
      </c>
      <c r="B43" s="73">
        <v>32436</v>
      </c>
      <c r="C43" s="73">
        <v>28828</v>
      </c>
      <c r="D43" s="73">
        <v>61264</v>
      </c>
      <c r="E43" s="154">
        <v>1.7029187816061428E-3</v>
      </c>
      <c r="F43" s="223">
        <v>6.8306239374777864E-4</v>
      </c>
      <c r="G43" s="75">
        <f t="shared" si="0"/>
        <v>19.691322686960962</v>
      </c>
      <c r="H43" s="75">
        <f t="shared" si="1"/>
        <v>55.235873600176845</v>
      </c>
      <c r="I43" s="37">
        <f t="shared" si="2"/>
        <v>74.927196287137804</v>
      </c>
      <c r="J43" s="73">
        <f t="shared" si="3"/>
        <v>1.2230216160736779E-3</v>
      </c>
      <c r="K43" s="73">
        <f t="shared" si="4"/>
        <v>1.222274029939352E-3</v>
      </c>
      <c r="L43" s="73">
        <f t="shared" si="11"/>
        <v>1.2224109883984284E-3</v>
      </c>
      <c r="M43" s="73">
        <f t="shared" si="12"/>
        <v>98405.045570566683</v>
      </c>
      <c r="N43" s="73">
        <f t="shared" si="5"/>
        <v>120.29140901930805</v>
      </c>
      <c r="O43" s="73">
        <f t="shared" si="6"/>
        <v>36649.052496857177</v>
      </c>
      <c r="P43" s="73">
        <f t="shared" si="7"/>
        <v>963084.21530313569</v>
      </c>
      <c r="Q43" s="73">
        <f t="shared" si="10"/>
        <v>98344.899866057036</v>
      </c>
      <c r="R43" s="73">
        <f>SUM(Q43:$Q$103)</f>
        <v>4240404.1524768034</v>
      </c>
      <c r="S43" s="73">
        <f t="shared" si="8"/>
        <v>43.091328578634631</v>
      </c>
    </row>
    <row r="44" spans="1:19" x14ac:dyDescent="0.3">
      <c r="A44" s="77">
        <v>41</v>
      </c>
      <c r="B44" s="73">
        <v>32730</v>
      </c>
      <c r="C44" s="73">
        <v>29387</v>
      </c>
      <c r="D44" s="73">
        <v>62117</v>
      </c>
      <c r="E44" s="154">
        <v>1.9023699782283337E-3</v>
      </c>
      <c r="F44" s="223">
        <v>7.8111841865760633E-4</v>
      </c>
      <c r="G44" s="75">
        <f t="shared" si="0"/>
        <v>22.954726969091077</v>
      </c>
      <c r="H44" s="75">
        <f t="shared" si="1"/>
        <v>62.26456938741336</v>
      </c>
      <c r="I44" s="37">
        <f t="shared" si="2"/>
        <v>85.219296356504429</v>
      </c>
      <c r="J44" s="73">
        <f t="shared" si="3"/>
        <v>1.3719158419837473E-3</v>
      </c>
      <c r="K44" s="73">
        <f t="shared" si="4"/>
        <v>1.3709751956567651E-3</v>
      </c>
      <c r="L44" s="73">
        <f t="shared" si="11"/>
        <v>1.3724026789032194E-3</v>
      </c>
      <c r="M44" s="73">
        <f t="shared" si="12"/>
        <v>98284.754161547375</v>
      </c>
      <c r="N44" s="73">
        <f t="shared" si="5"/>
        <v>134.88625990666333</v>
      </c>
      <c r="O44" s="73">
        <f t="shared" si="6"/>
        <v>35711.465651093298</v>
      </c>
      <c r="P44" s="73">
        <f t="shared" si="7"/>
        <v>926435.16280627868</v>
      </c>
      <c r="Q44" s="73">
        <f t="shared" si="10"/>
        <v>98217.311031594043</v>
      </c>
      <c r="R44" s="73">
        <f>SUM(Q44:$Q$103)</f>
        <v>4142059.2526107463</v>
      </c>
      <c r="S44" s="73">
        <f t="shared" si="8"/>
        <v>42.143456408331467</v>
      </c>
    </row>
    <row r="45" spans="1:19" x14ac:dyDescent="0.3">
      <c r="A45" s="77">
        <v>42</v>
      </c>
      <c r="B45" s="73">
        <v>33400</v>
      </c>
      <c r="C45" s="73">
        <v>29438</v>
      </c>
      <c r="D45" s="73">
        <v>62838</v>
      </c>
      <c r="E45" s="154">
        <v>2.1018788544621184E-3</v>
      </c>
      <c r="F45" s="223">
        <v>8.7736697033888127E-4</v>
      </c>
      <c r="G45" s="75">
        <f t="shared" si="0"/>
        <v>25.827928872835987</v>
      </c>
      <c r="H45" s="75">
        <f t="shared" si="1"/>
        <v>70.202753739034762</v>
      </c>
      <c r="I45" s="37">
        <f t="shared" si="2"/>
        <v>96.030682611870745</v>
      </c>
      <c r="J45" s="73">
        <f t="shared" si="3"/>
        <v>1.5282262740996012E-3</v>
      </c>
      <c r="K45" s="73">
        <f t="shared" si="4"/>
        <v>1.5270591309558545E-3</v>
      </c>
      <c r="L45" s="73">
        <f t="shared" si="11"/>
        <v>1.5233543251679407E-3</v>
      </c>
      <c r="M45" s="73">
        <f t="shared" si="12"/>
        <v>98149.867901640711</v>
      </c>
      <c r="N45" s="73">
        <f t="shared" si="5"/>
        <v>149.51702578262484</v>
      </c>
      <c r="O45" s="73">
        <f t="shared" si="6"/>
        <v>34792.639160942614</v>
      </c>
      <c r="P45" s="73">
        <f t="shared" si="7"/>
        <v>890723.69715518516</v>
      </c>
      <c r="Q45" s="73">
        <f t="shared" si="10"/>
        <v>98075.109388749406</v>
      </c>
      <c r="R45" s="73">
        <f>SUM(Q45:$Q$103)</f>
        <v>4043841.9415791533</v>
      </c>
      <c r="S45" s="73">
        <f t="shared" si="8"/>
        <v>41.200686542254175</v>
      </c>
    </row>
    <row r="46" spans="1:19" x14ac:dyDescent="0.3">
      <c r="A46" s="77">
        <v>43</v>
      </c>
      <c r="B46" s="73">
        <v>34309</v>
      </c>
      <c r="C46" s="73">
        <v>30180</v>
      </c>
      <c r="D46" s="73">
        <v>64489</v>
      </c>
      <c r="E46" s="154">
        <v>2.2932195136318471E-3</v>
      </c>
      <c r="F46" s="223">
        <v>9.7229486786488961E-4</v>
      </c>
      <c r="G46" s="75">
        <f t="shared" si="0"/>
        <v>29.34385911216237</v>
      </c>
      <c r="H46" s="75">
        <f t="shared" si="1"/>
        <v>78.678068293195039</v>
      </c>
      <c r="I46" s="37">
        <f t="shared" si="2"/>
        <v>108.02192740535742</v>
      </c>
      <c r="J46" s="73">
        <f t="shared" si="3"/>
        <v>1.6750442308821258E-3</v>
      </c>
      <c r="K46" s="73">
        <f t="shared" si="4"/>
        <v>1.6736421272653956E-3</v>
      </c>
      <c r="L46" s="73">
        <f t="shared" si="11"/>
        <v>1.6718509640715989E-3</v>
      </c>
      <c r="M46" s="73">
        <f t="shared" si="12"/>
        <v>98000.350875858087</v>
      </c>
      <c r="N46" s="73">
        <f t="shared" si="5"/>
        <v>163.84198109115823</v>
      </c>
      <c r="O46" s="73">
        <f t="shared" si="6"/>
        <v>33892.329408383208</v>
      </c>
      <c r="P46" s="73">
        <f t="shared" si="7"/>
        <v>855931.05799424264</v>
      </c>
      <c r="Q46" s="73">
        <f t="shared" si="10"/>
        <v>97918.429885312507</v>
      </c>
      <c r="R46" s="73">
        <f>SUM(Q46:$Q$103)</f>
        <v>3945766.8321904032</v>
      </c>
      <c r="S46" s="73">
        <f t="shared" si="8"/>
        <v>40.262782703591562</v>
      </c>
    </row>
    <row r="47" spans="1:19" x14ac:dyDescent="0.3">
      <c r="A47" s="77">
        <v>44</v>
      </c>
      <c r="B47" s="73">
        <v>34918</v>
      </c>
      <c r="C47" s="73">
        <v>30433</v>
      </c>
      <c r="D47" s="73">
        <v>65351</v>
      </c>
      <c r="E47" s="154">
        <v>2.4782919325886778E-3</v>
      </c>
      <c r="F47" s="223">
        <v>1.0702718288233212E-3</v>
      </c>
      <c r="G47" s="75">
        <f t="shared" si="0"/>
        <v>32.571582566580133</v>
      </c>
      <c r="H47" s="75">
        <f t="shared" si="1"/>
        <v>86.536997702131458</v>
      </c>
      <c r="I47" s="37">
        <f t="shared" si="2"/>
        <v>119.10858026871159</v>
      </c>
      <c r="J47" s="73">
        <f t="shared" si="3"/>
        <v>1.8225976690289605E-3</v>
      </c>
      <c r="K47" s="73">
        <f t="shared" si="4"/>
        <v>1.8209377465074894E-3</v>
      </c>
      <c r="L47" s="73">
        <f t="shared" si="11"/>
        <v>1.8166989997022128E-3</v>
      </c>
      <c r="M47" s="73">
        <f t="shared" si="12"/>
        <v>97836.508894766928</v>
      </c>
      <c r="N47" s="73">
        <f t="shared" si="5"/>
        <v>177.73948784347158</v>
      </c>
      <c r="O47" s="73">
        <f t="shared" si="6"/>
        <v>33010.406326621633</v>
      </c>
      <c r="P47" s="73">
        <f t="shared" si="7"/>
        <v>822038.72858585941</v>
      </c>
      <c r="Q47" s="73">
        <f t="shared" si="10"/>
        <v>97747.639150845192</v>
      </c>
      <c r="R47" s="73">
        <f>SUM(Q47:$Q$103)</f>
        <v>3847848.4023050913</v>
      </c>
      <c r="S47" s="73">
        <f t="shared" si="8"/>
        <v>39.329371476693247</v>
      </c>
    </row>
    <row r="48" spans="1:19" x14ac:dyDescent="0.3">
      <c r="A48" s="77">
        <v>45</v>
      </c>
      <c r="B48" s="73">
        <v>35220</v>
      </c>
      <c r="C48" s="73">
        <v>31225</v>
      </c>
      <c r="D48" s="73">
        <v>66445</v>
      </c>
      <c r="E48" s="154">
        <v>2.6697044691158852E-3</v>
      </c>
      <c r="F48" s="223">
        <v>1.1772586351954095E-3</v>
      </c>
      <c r="G48" s="75">
        <f t="shared" si="0"/>
        <v>36.759900883976663</v>
      </c>
      <c r="H48" s="75">
        <f t="shared" si="1"/>
        <v>94.026991402261473</v>
      </c>
      <c r="I48" s="37">
        <f t="shared" si="2"/>
        <v>130.78689228623813</v>
      </c>
      <c r="J48" s="73">
        <f t="shared" si="3"/>
        <v>1.9683481418652738E-3</v>
      </c>
      <c r="K48" s="73">
        <f t="shared" si="4"/>
        <v>1.9664122150624408E-3</v>
      </c>
      <c r="L48" s="73">
        <f t="shared" si="11"/>
        <v>1.9676520840429153E-3</v>
      </c>
      <c r="M48" s="73">
        <f t="shared" si="12"/>
        <v>97658.769406923457</v>
      </c>
      <c r="N48" s="73">
        <f t="shared" si="5"/>
        <v>192.15848114859546</v>
      </c>
      <c r="O48" s="73">
        <f t="shared" si="6"/>
        <v>32146.767175091019</v>
      </c>
      <c r="P48" s="73">
        <f t="shared" si="7"/>
        <v>789028.32225923764</v>
      </c>
      <c r="Q48" s="73">
        <f t="shared" si="10"/>
        <v>97562.690166349159</v>
      </c>
      <c r="R48" s="73">
        <f>SUM(Q48:$Q$103)</f>
        <v>3750100.7631542464</v>
      </c>
      <c r="S48" s="73">
        <f t="shared" si="8"/>
        <v>38.400041142525247</v>
      </c>
    </row>
    <row r="49" spans="1:31" x14ac:dyDescent="0.3">
      <c r="A49" s="77">
        <v>46</v>
      </c>
      <c r="B49" s="73">
        <v>37267</v>
      </c>
      <c r="C49" s="73">
        <v>33577</v>
      </c>
      <c r="D49" s="73">
        <v>70844</v>
      </c>
      <c r="E49" s="154">
        <v>2.8860286288527252E-3</v>
      </c>
      <c r="F49" s="223">
        <v>1.2980264285506722E-3</v>
      </c>
      <c r="G49" s="75">
        <f t="shared" si="0"/>
        <v>43.583833391445921</v>
      </c>
      <c r="H49" s="75">
        <f t="shared" si="1"/>
        <v>107.55362891145451</v>
      </c>
      <c r="I49" s="37">
        <f t="shared" si="2"/>
        <v>151.13746230290042</v>
      </c>
      <c r="J49" s="73">
        <f t="shared" si="3"/>
        <v>2.1333840876136359E-3</v>
      </c>
      <c r="K49" s="73">
        <f t="shared" si="4"/>
        <v>2.1311100412065853E-3</v>
      </c>
      <c r="L49" s="73">
        <f t="shared" si="11"/>
        <v>2.1373400664374672E-3</v>
      </c>
      <c r="M49" s="73">
        <f t="shared" si="12"/>
        <v>97466.610925774861</v>
      </c>
      <c r="N49" s="73">
        <f t="shared" si="5"/>
        <v>208.31929267152736</v>
      </c>
      <c r="O49" s="73">
        <f t="shared" si="6"/>
        <v>31300.988801623142</v>
      </c>
      <c r="P49" s="73">
        <f t="shared" si="7"/>
        <v>756881.55508414668</v>
      </c>
      <c r="Q49" s="73">
        <f t="shared" si="10"/>
        <v>97362.45127943909</v>
      </c>
      <c r="R49" s="73">
        <f>SUM(Q49:$Q$103)</f>
        <v>3652538.0729878969</v>
      </c>
      <c r="S49" s="73">
        <f t="shared" si="8"/>
        <v>37.474762262632339</v>
      </c>
    </row>
    <row r="50" spans="1:31" x14ac:dyDescent="0.3">
      <c r="A50" s="77">
        <v>47</v>
      </c>
      <c r="B50" s="73">
        <v>40604</v>
      </c>
      <c r="C50" s="73">
        <v>36314</v>
      </c>
      <c r="D50" s="73">
        <v>76918</v>
      </c>
      <c r="E50" s="154">
        <v>3.1447234581107632E-3</v>
      </c>
      <c r="F50" s="223">
        <v>1.4340947372178604E-3</v>
      </c>
      <c r="G50" s="75">
        <f t="shared" si="0"/>
        <v>52.077716287329388</v>
      </c>
      <c r="H50" s="75">
        <f t="shared" si="1"/>
        <v>127.68835129312943</v>
      </c>
      <c r="I50" s="37">
        <f t="shared" si="2"/>
        <v>179.76606758045881</v>
      </c>
      <c r="J50" s="73">
        <f t="shared" si="3"/>
        <v>2.3371131280124132E-3</v>
      </c>
      <c r="K50" s="73">
        <f t="shared" si="4"/>
        <v>2.3343842054733832E-3</v>
      </c>
      <c r="L50" s="73">
        <f t="shared" si="11"/>
        <v>2.3338939226646297E-3</v>
      </c>
      <c r="M50" s="73">
        <f t="shared" si="12"/>
        <v>97258.291633103334</v>
      </c>
      <c r="N50" s="73">
        <f t="shared" si="5"/>
        <v>226.99053577124141</v>
      </c>
      <c r="O50" s="73">
        <f t="shared" si="6"/>
        <v>30472.28092111056</v>
      </c>
      <c r="P50" s="73">
        <f t="shared" si="7"/>
        <v>725580.56628252345</v>
      </c>
      <c r="Q50" s="73">
        <f t="shared" si="10"/>
        <v>97144.796365217713</v>
      </c>
      <c r="R50" s="73">
        <f>SUM(Q50:$Q$103)</f>
        <v>3555175.6217084578</v>
      </c>
      <c r="S50" s="73">
        <f t="shared" si="8"/>
        <v>36.553959174195491</v>
      </c>
    </row>
    <row r="51" spans="1:31" x14ac:dyDescent="0.3">
      <c r="A51" s="77">
        <v>48</v>
      </c>
      <c r="B51" s="73">
        <v>40817</v>
      </c>
      <c r="C51" s="73">
        <v>36907</v>
      </c>
      <c r="D51" s="73">
        <v>77724</v>
      </c>
      <c r="E51" s="154">
        <v>3.4557542262239841E-3</v>
      </c>
      <c r="F51" s="223">
        <v>1.5830580710411977E-3</v>
      </c>
      <c r="G51" s="75">
        <f t="shared" si="0"/>
        <v>58.425924227917484</v>
      </c>
      <c r="H51" s="75">
        <f t="shared" si="1"/>
        <v>141.05352025178436</v>
      </c>
      <c r="I51" s="37">
        <f t="shared" si="2"/>
        <v>199.47944447970184</v>
      </c>
      <c r="J51" s="73">
        <f t="shared" si="3"/>
        <v>2.566510273270828E-3</v>
      </c>
      <c r="K51" s="73">
        <f t="shared" si="4"/>
        <v>2.563219601562472E-3</v>
      </c>
      <c r="L51" s="73">
        <f t="shared" si="11"/>
        <v>2.566022215410791E-3</v>
      </c>
      <c r="M51" s="73">
        <f t="shared" si="12"/>
        <v>97031.301097332092</v>
      </c>
      <c r="N51" s="73">
        <f t="shared" si="5"/>
        <v>248.98447420596494</v>
      </c>
      <c r="O51" s="73">
        <f t="shared" si="6"/>
        <v>29659.670097423463</v>
      </c>
      <c r="P51" s="73">
        <f t="shared" si="7"/>
        <v>695108.2853614128</v>
      </c>
      <c r="Q51" s="73">
        <f t="shared" si="10"/>
        <v>96906.80886022911</v>
      </c>
      <c r="R51" s="73">
        <f>SUM(Q51:$Q$103)</f>
        <v>3458030.8253432405</v>
      </c>
      <c r="S51" s="73">
        <f t="shared" si="8"/>
        <v>35.638302137930623</v>
      </c>
    </row>
    <row r="52" spans="1:31" x14ac:dyDescent="0.3">
      <c r="A52" s="77">
        <v>49</v>
      </c>
      <c r="B52" s="73">
        <v>42193</v>
      </c>
      <c r="C52" s="73">
        <v>38528</v>
      </c>
      <c r="D52" s="73">
        <v>80721</v>
      </c>
      <c r="E52" s="154">
        <v>3.817619475669711E-3</v>
      </c>
      <c r="F52" s="223">
        <v>1.7396045419691654E-3</v>
      </c>
      <c r="G52" s="75">
        <f t="shared" si="0"/>
        <v>67.023483792988003</v>
      </c>
      <c r="H52" s="75">
        <f t="shared" si="1"/>
        <v>161.07681853693211</v>
      </c>
      <c r="I52" s="37">
        <f t="shared" si="2"/>
        <v>228.10030232992011</v>
      </c>
      <c r="J52" s="73">
        <f t="shared" si="3"/>
        <v>2.8257863793798407E-3</v>
      </c>
      <c r="K52" s="73">
        <f t="shared" si="4"/>
        <v>2.8217976030766589E-3</v>
      </c>
      <c r="L52" s="73">
        <f t="shared" si="11"/>
        <v>2.8257435286914391E-3</v>
      </c>
      <c r="M52" s="73">
        <f t="shared" si="12"/>
        <v>96782.316623126128</v>
      </c>
      <c r="N52" s="73">
        <f t="shared" si="5"/>
        <v>273.48200488956354</v>
      </c>
      <c r="O52" s="73">
        <f t="shared" si="6"/>
        <v>28862.012414684603</v>
      </c>
      <c r="P52" s="73">
        <f t="shared" si="7"/>
        <v>665448.61526398931</v>
      </c>
      <c r="Q52" s="73">
        <f t="shared" si="10"/>
        <v>96645.575620681338</v>
      </c>
      <c r="R52" s="73">
        <f>SUM(Q52:$Q$103)</f>
        <v>3361124.0164830121</v>
      </c>
      <c r="S52" s="73">
        <f t="shared" si="8"/>
        <v>34.728699764145468</v>
      </c>
    </row>
    <row r="53" spans="1:31" x14ac:dyDescent="0.3">
      <c r="A53" s="77">
        <v>50</v>
      </c>
      <c r="B53" s="73">
        <v>42834</v>
      </c>
      <c r="C53" s="73">
        <v>38878</v>
      </c>
      <c r="D53" s="73">
        <v>81712</v>
      </c>
      <c r="E53" s="154">
        <v>4.217048210143925E-3</v>
      </c>
      <c r="F53" s="223">
        <v>1.898011845989909E-3</v>
      </c>
      <c r="G53" s="75">
        <f t="shared" si="0"/>
        <v>73.790904548395687</v>
      </c>
      <c r="H53" s="75">
        <f t="shared" si="1"/>
        <v>180.63304303330489</v>
      </c>
      <c r="I53" s="37">
        <f t="shared" si="2"/>
        <v>254.42394758170059</v>
      </c>
      <c r="J53" s="73">
        <f t="shared" si="3"/>
        <v>3.1136668736746207E-3</v>
      </c>
      <c r="K53" s="73">
        <f t="shared" si="4"/>
        <v>3.1088244401865639E-3</v>
      </c>
      <c r="L53" s="73">
        <f t="shared" si="11"/>
        <v>3.1036554537255427E-3</v>
      </c>
      <c r="M53" s="73">
        <f t="shared" si="12"/>
        <v>96508.834618236564</v>
      </c>
      <c r="N53" s="73">
        <f t="shared" si="5"/>
        <v>299.5301708955958</v>
      </c>
      <c r="O53" s="73">
        <f t="shared" si="6"/>
        <v>28078.4934340281</v>
      </c>
      <c r="P53" s="73">
        <f t="shared" si="7"/>
        <v>636586.60284930479</v>
      </c>
      <c r="Q53" s="73">
        <f t="shared" si="10"/>
        <v>96359.069532788766</v>
      </c>
      <c r="R53" s="73">
        <f>SUM(Q53:$Q$103)</f>
        <v>3264478.4408623301</v>
      </c>
      <c r="S53" s="73">
        <f t="shared" si="8"/>
        <v>33.825695375721239</v>
      </c>
    </row>
    <row r="54" spans="1:31" x14ac:dyDescent="0.3">
      <c r="A54" s="77">
        <v>51</v>
      </c>
      <c r="B54" s="73">
        <v>42302</v>
      </c>
      <c r="C54" s="73">
        <v>39049</v>
      </c>
      <c r="D54" s="73">
        <v>81351</v>
      </c>
      <c r="E54" s="154">
        <v>4.6334563008194364E-3</v>
      </c>
      <c r="F54" s="223">
        <v>2.0551016439973764E-3</v>
      </c>
      <c r="G54" s="75">
        <f t="shared" si="0"/>
        <v>80.249664096453557</v>
      </c>
      <c r="H54" s="75">
        <f t="shared" si="1"/>
        <v>196.0044684372638</v>
      </c>
      <c r="I54" s="37">
        <f t="shared" si="2"/>
        <v>276.25413253371732</v>
      </c>
      <c r="J54" s="73">
        <f t="shared" si="3"/>
        <v>3.3958295845621729E-3</v>
      </c>
      <c r="K54" s="73">
        <f t="shared" si="4"/>
        <v>3.3900702763327573E-3</v>
      </c>
      <c r="L54" s="73">
        <f t="shared" si="11"/>
        <v>3.3884564374472401E-3</v>
      </c>
      <c r="M54" s="73">
        <f t="shared" si="12"/>
        <v>96209.304447340968</v>
      </c>
      <c r="N54" s="73">
        <f t="shared" si="5"/>
        <v>326.00103699690953</v>
      </c>
      <c r="O54" s="73">
        <f t="shared" si="6"/>
        <v>27308.631672926032</v>
      </c>
      <c r="P54" s="73">
        <f t="shared" si="7"/>
        <v>608508.10941527679</v>
      </c>
      <c r="Q54" s="73">
        <f t="shared" si="10"/>
        <v>96046.303928842506</v>
      </c>
      <c r="R54" s="73">
        <f>SUM(Q54:$Q$103)</f>
        <v>3168119.3713295418</v>
      </c>
      <c r="S54" s="73">
        <f t="shared" si="8"/>
        <v>32.92944886701239</v>
      </c>
    </row>
    <row r="55" spans="1:31" x14ac:dyDescent="0.3">
      <c r="A55" s="77">
        <v>52</v>
      </c>
      <c r="B55" s="73">
        <v>43272</v>
      </c>
      <c r="C55" s="73">
        <v>40062</v>
      </c>
      <c r="D55" s="73">
        <v>83334</v>
      </c>
      <c r="E55" s="154">
        <v>5.0475512648151376E-3</v>
      </c>
      <c r="F55" s="223">
        <v>2.2121659437878542E-3</v>
      </c>
      <c r="G55" s="75">
        <f t="shared" si="0"/>
        <v>88.623792040029016</v>
      </c>
      <c r="H55" s="75">
        <f t="shared" si="1"/>
        <v>218.41763833108064</v>
      </c>
      <c r="I55" s="37">
        <f t="shared" si="2"/>
        <v>307.04143037110964</v>
      </c>
      <c r="J55" s="73">
        <f t="shared" si="3"/>
        <v>3.6844676887118062E-3</v>
      </c>
      <c r="K55" s="73">
        <f t="shared" si="4"/>
        <v>3.6776883662579252E-3</v>
      </c>
      <c r="L55" s="73">
        <f t="shared" si="11"/>
        <v>3.6732423795337874E-3</v>
      </c>
      <c r="M55" s="73">
        <f t="shared" si="12"/>
        <v>95883.303410344059</v>
      </c>
      <c r="N55" s="73">
        <f t="shared" si="5"/>
        <v>352.20261357657728</v>
      </c>
      <c r="O55" s="73">
        <f t="shared" si="6"/>
        <v>26552.290306474177</v>
      </c>
      <c r="P55" s="73">
        <f t="shared" si="7"/>
        <v>581199.47774235078</v>
      </c>
      <c r="Q55" s="73">
        <f t="shared" si="10"/>
        <v>95707.20210355577</v>
      </c>
      <c r="R55" s="73">
        <f>SUM(Q55:$Q$103)</f>
        <v>3072073.067400699</v>
      </c>
      <c r="S55" s="73">
        <f t="shared" si="8"/>
        <v>32.039708250907829</v>
      </c>
    </row>
    <row r="56" spans="1:31" x14ac:dyDescent="0.3">
      <c r="A56" s="77">
        <v>53</v>
      </c>
      <c r="B56" s="73">
        <v>43198</v>
      </c>
      <c r="C56" s="73">
        <v>40466</v>
      </c>
      <c r="D56" s="73">
        <v>83664</v>
      </c>
      <c r="E56" s="154">
        <v>5.450535842567235E-3</v>
      </c>
      <c r="F56" s="223">
        <v>2.3748838894423344E-3</v>
      </c>
      <c r="G56" s="75">
        <f t="shared" si="0"/>
        <v>96.102051470173507</v>
      </c>
      <c r="H56" s="75">
        <f t="shared" si="1"/>
        <v>235.45224732721942</v>
      </c>
      <c r="I56" s="37">
        <f t="shared" si="2"/>
        <v>331.5542987973929</v>
      </c>
      <c r="J56" s="73">
        <f t="shared" si="3"/>
        <v>3.9629266924530613E-3</v>
      </c>
      <c r="K56" s="73">
        <f t="shared" si="4"/>
        <v>3.9550846610202361E-3</v>
      </c>
      <c r="L56" s="73">
        <f t="shared" si="11"/>
        <v>3.9558504345841719E-3</v>
      </c>
      <c r="M56" s="73">
        <f t="shared" si="12"/>
        <v>95531.100796767481</v>
      </c>
      <c r="N56" s="73">
        <f t="shared" si="5"/>
        <v>377.90674660319928</v>
      </c>
      <c r="O56" s="73">
        <f t="shared" si="6"/>
        <v>25809.519325313904</v>
      </c>
      <c r="P56" s="73">
        <f t="shared" si="7"/>
        <v>554647.18743587669</v>
      </c>
      <c r="Q56" s="73">
        <f t="shared" si="10"/>
        <v>95342.147423465882</v>
      </c>
      <c r="R56" s="73">
        <f>SUM(Q56:$Q$103)</f>
        <v>2976365.8652971433</v>
      </c>
      <c r="S56" s="73">
        <f t="shared" si="8"/>
        <v>31.155988368950688</v>
      </c>
    </row>
    <row r="57" spans="1:31" x14ac:dyDescent="0.3">
      <c r="A57" s="77">
        <v>54</v>
      </c>
      <c r="B57" s="73">
        <v>44191</v>
      </c>
      <c r="C57" s="73">
        <v>41243</v>
      </c>
      <c r="D57" s="73">
        <v>85434</v>
      </c>
      <c r="E57" s="154">
        <v>5.8490988848742716E-3</v>
      </c>
      <c r="F57" s="223">
        <v>2.5513988869210191E-3</v>
      </c>
      <c r="G57" s="75">
        <f t="shared" si="0"/>
        <v>105.22734429328359</v>
      </c>
      <c r="H57" s="75">
        <f t="shared" si="1"/>
        <v>258.47752882147893</v>
      </c>
      <c r="I57" s="37">
        <f t="shared" si="2"/>
        <v>363.70487311476251</v>
      </c>
      <c r="J57" s="73">
        <f t="shared" si="3"/>
        <v>4.2571443818007178E-3</v>
      </c>
      <c r="K57" s="73">
        <f t="shared" si="4"/>
        <v>4.2480955878849702E-3</v>
      </c>
      <c r="L57" s="73">
        <f t="shared" si="11"/>
        <v>4.2443644257984412E-3</v>
      </c>
      <c r="M57" s="73">
        <f t="shared" si="12"/>
        <v>95153.194050164282</v>
      </c>
      <c r="N57" s="73">
        <f t="shared" si="5"/>
        <v>403.86483182761003</v>
      </c>
      <c r="O57" s="73">
        <f t="shared" si="6"/>
        <v>25080.41046543849</v>
      </c>
      <c r="P57" s="73">
        <f t="shared" si="7"/>
        <v>528837.66811056295</v>
      </c>
      <c r="Q57" s="73">
        <f t="shared" si="10"/>
        <v>94951.261634250477</v>
      </c>
      <c r="R57" s="73">
        <f>SUM(Q57:$Q$103)</f>
        <v>2881023.7178736776</v>
      </c>
      <c r="S57" s="73">
        <f t="shared" si="8"/>
        <v>30.277740507111265</v>
      </c>
    </row>
    <row r="58" spans="1:31" x14ac:dyDescent="0.3">
      <c r="A58" s="77">
        <v>55</v>
      </c>
      <c r="B58" s="73">
        <v>45336</v>
      </c>
      <c r="C58" s="73">
        <v>42552</v>
      </c>
      <c r="D58" s="73">
        <v>87888</v>
      </c>
      <c r="E58" s="154">
        <v>6.2637249269958178E-3</v>
      </c>
      <c r="F58" s="223">
        <v>2.7495642175356821E-3</v>
      </c>
      <c r="G58" s="75">
        <f t="shared" si="0"/>
        <v>116.99945658457834</v>
      </c>
      <c r="H58" s="75">
        <f t="shared" si="1"/>
        <v>283.97223329028242</v>
      </c>
      <c r="I58" s="37">
        <f t="shared" si="2"/>
        <v>400.97168987486077</v>
      </c>
      <c r="J58" s="73">
        <f t="shared" si="3"/>
        <v>4.5623030433604222E-3</v>
      </c>
      <c r="K58" s="73">
        <f t="shared" si="4"/>
        <v>4.5519115478875882E-3</v>
      </c>
      <c r="L58" s="73">
        <f t="shared" si="11"/>
        <v>4.550952837508203E-3</v>
      </c>
      <c r="M58" s="73">
        <f t="shared" si="12"/>
        <v>94749.329218336672</v>
      </c>
      <c r="N58" s="73">
        <f t="shared" si="5"/>
        <v>431.19972865819</v>
      </c>
      <c r="O58" s="73">
        <f t="shared" si="6"/>
        <v>24364.83908631665</v>
      </c>
      <c r="P58" s="73">
        <f t="shared" si="7"/>
        <v>503757.25764512439</v>
      </c>
      <c r="Q58" s="73">
        <f t="shared" si="10"/>
        <v>94533.729354007577</v>
      </c>
      <c r="R58" s="73">
        <f>SUM(Q58:$Q$103)</f>
        <v>2786072.456239427</v>
      </c>
      <c r="S58" s="73">
        <f t="shared" si="8"/>
        <v>29.404666811089605</v>
      </c>
    </row>
    <row r="59" spans="1:31" x14ac:dyDescent="0.3">
      <c r="A59" s="77">
        <v>56</v>
      </c>
      <c r="B59" s="73">
        <v>44911</v>
      </c>
      <c r="C59" s="73">
        <v>42498</v>
      </c>
      <c r="D59" s="73">
        <v>87409</v>
      </c>
      <c r="E59" s="154">
        <v>6.7218164833799743E-3</v>
      </c>
      <c r="F59" s="223">
        <v>2.9744371116919373E-3</v>
      </c>
      <c r="G59" s="75">
        <f t="shared" si="0"/>
        <v>126.40762837268394</v>
      </c>
      <c r="H59" s="75">
        <f t="shared" si="1"/>
        <v>301.88350008507803</v>
      </c>
      <c r="I59" s="37">
        <f t="shared" si="2"/>
        <v>428.29112845776194</v>
      </c>
      <c r="J59" s="73">
        <f t="shared" si="3"/>
        <v>4.8998515994664385E-3</v>
      </c>
      <c r="K59" s="73">
        <f t="shared" si="4"/>
        <v>4.8878669090096638E-3</v>
      </c>
      <c r="L59" s="73">
        <f t="shared" si="11"/>
        <v>4.8967730299291383E-3</v>
      </c>
      <c r="M59" s="73">
        <f t="shared" si="12"/>
        <v>94318.129489678482</v>
      </c>
      <c r="N59" s="73">
        <f t="shared" si="5"/>
        <v>461.85447271841986</v>
      </c>
      <c r="O59" s="73">
        <f t="shared" si="6"/>
        <v>23662.395953893993</v>
      </c>
      <c r="P59" s="73">
        <f t="shared" si="7"/>
        <v>479392.41855880787</v>
      </c>
      <c r="Q59" s="73">
        <f t="shared" si="10"/>
        <v>94087.202253319265</v>
      </c>
      <c r="R59" s="73">
        <f>SUM(Q59:$Q$103)</f>
        <v>2691538.7268854193</v>
      </c>
      <c r="S59" s="73">
        <f t="shared" si="8"/>
        <v>28.536811972930003</v>
      </c>
    </row>
    <row r="60" spans="1:31" x14ac:dyDescent="0.3">
      <c r="A60" s="77">
        <v>57</v>
      </c>
      <c r="B60" s="73">
        <v>44794</v>
      </c>
      <c r="C60" s="73">
        <v>42293</v>
      </c>
      <c r="D60" s="73">
        <v>87087</v>
      </c>
      <c r="E60" s="154">
        <v>7.2492387801506341E-3</v>
      </c>
      <c r="F60" s="223">
        <v>3.2267562273203807E-3</v>
      </c>
      <c r="G60" s="75">
        <f t="shared" si="0"/>
        <v>136.46920112206087</v>
      </c>
      <c r="H60" s="75">
        <f t="shared" si="1"/>
        <v>324.72240191806748</v>
      </c>
      <c r="I60" s="37">
        <f t="shared" si="2"/>
        <v>461.19160304012837</v>
      </c>
      <c r="J60" s="73">
        <f t="shared" si="3"/>
        <v>5.295757151355867E-3</v>
      </c>
      <c r="K60" s="73">
        <f t="shared" si="4"/>
        <v>5.2817593500058546E-3</v>
      </c>
      <c r="L60" s="73">
        <f t="shared" si="11"/>
        <v>5.2828825307032184E-3</v>
      </c>
      <c r="M60" s="73">
        <f t="shared" si="12"/>
        <v>93856.275016960062</v>
      </c>
      <c r="N60" s="73">
        <f t="shared" si="5"/>
        <v>495.83167568397766</v>
      </c>
      <c r="O60" s="73">
        <f t="shared" si="6"/>
        <v>22972.22104542777</v>
      </c>
      <c r="P60" s="73">
        <f t="shared" si="7"/>
        <v>455730.02260491386</v>
      </c>
      <c r="Q60" s="73">
        <f t="shared" si="10"/>
        <v>93608.359179118066</v>
      </c>
      <c r="R60" s="73">
        <f>SUM(Q60:$Q$103)</f>
        <v>2597451.5246320996</v>
      </c>
      <c r="S60" s="73">
        <f t="shared" si="8"/>
        <v>27.674777463336721</v>
      </c>
    </row>
    <row r="61" spans="1:31" x14ac:dyDescent="0.3">
      <c r="A61" s="77">
        <v>58</v>
      </c>
      <c r="B61" s="73">
        <v>44719</v>
      </c>
      <c r="C61" s="73">
        <v>42108</v>
      </c>
      <c r="D61" s="73">
        <v>86827</v>
      </c>
      <c r="E61" s="154">
        <v>7.8633317269092198E-3</v>
      </c>
      <c r="F61" s="223">
        <v>3.5028274668801331E-3</v>
      </c>
      <c r="G61" s="75">
        <f t="shared" si="0"/>
        <v>147.49705897538865</v>
      </c>
      <c r="H61" s="75">
        <f t="shared" si="1"/>
        <v>351.64033149565341</v>
      </c>
      <c r="I61" s="37">
        <f t="shared" si="2"/>
        <v>499.13739047104207</v>
      </c>
      <c r="J61" s="73">
        <f t="shared" si="3"/>
        <v>5.7486425935600917E-3</v>
      </c>
      <c r="K61" s="73">
        <f t="shared" si="4"/>
        <v>5.7321507647355441E-3</v>
      </c>
      <c r="L61" s="73">
        <f t="shared" si="11"/>
        <v>5.7289350235139045E-3</v>
      </c>
      <c r="M61" s="73">
        <f t="shared" si="12"/>
        <v>93360.443341276085</v>
      </c>
      <c r="N61" s="73">
        <f t="shared" si="5"/>
        <v>534.85591366862354</v>
      </c>
      <c r="O61" s="73">
        <f t="shared" si="6"/>
        <v>22293.523414805295</v>
      </c>
      <c r="P61" s="73">
        <f t="shared" si="7"/>
        <v>432757.80155948602</v>
      </c>
      <c r="Q61" s="73">
        <f t="shared" si="10"/>
        <v>93093.015384441765</v>
      </c>
      <c r="R61" s="73">
        <f>SUM(Q61:$Q$103)</f>
        <v>2503843.1654529814</v>
      </c>
      <c r="S61" s="73">
        <f t="shared" si="8"/>
        <v>26.819101065108093</v>
      </c>
      <c r="T61" s="73"/>
      <c r="U61" s="73"/>
      <c r="V61" s="73"/>
      <c r="W61" s="73"/>
      <c r="X61" s="73"/>
      <c r="Y61" s="73" t="s">
        <v>22</v>
      </c>
      <c r="Z61" s="73"/>
      <c r="AA61" s="73"/>
      <c r="AB61" s="73"/>
      <c r="AC61" s="73"/>
      <c r="AD61" s="73"/>
      <c r="AE61" s="85"/>
    </row>
    <row r="62" spans="1:31" x14ac:dyDescent="0.3">
      <c r="A62" s="77">
        <v>59</v>
      </c>
      <c r="B62" s="73">
        <v>43871</v>
      </c>
      <c r="C62" s="73">
        <v>42262</v>
      </c>
      <c r="D62" s="73">
        <v>86133</v>
      </c>
      <c r="E62" s="154">
        <v>8.5689751840900379E-3</v>
      </c>
      <c r="F62" s="223">
        <v>3.7959892764060799E-3</v>
      </c>
      <c r="G62" s="75">
        <f t="shared" si="0"/>
        <v>160.42609879947375</v>
      </c>
      <c r="H62" s="75">
        <f t="shared" si="1"/>
        <v>375.92951030121407</v>
      </c>
      <c r="I62" s="37">
        <f t="shared" si="2"/>
        <v>536.35560910068784</v>
      </c>
      <c r="J62" s="73">
        <f t="shared" si="3"/>
        <v>6.2270629038891929E-3</v>
      </c>
      <c r="K62" s="73">
        <f t="shared" si="4"/>
        <v>6.207714928868735E-3</v>
      </c>
      <c r="L62" s="73">
        <f t="shared" si="11"/>
        <v>6.2200792486977871E-3</v>
      </c>
      <c r="M62" s="73">
        <f t="shared" si="12"/>
        <v>92825.587427607461</v>
      </c>
      <c r="N62" s="73">
        <f t="shared" si="5"/>
        <v>577.38251010664681</v>
      </c>
      <c r="O62" s="73">
        <f t="shared" si="6"/>
        <v>21625.175870943112</v>
      </c>
      <c r="P62" s="73">
        <f t="shared" si="7"/>
        <v>410464.27814468072</v>
      </c>
      <c r="Q62" s="73">
        <f t="shared" si="10"/>
        <v>92536.896172554145</v>
      </c>
      <c r="R62" s="73">
        <f>SUM(Q62:$Q$103)</f>
        <v>2410750.1500685397</v>
      </c>
      <c r="S62" s="73">
        <f t="shared" si="8"/>
        <v>25.970750273448346</v>
      </c>
      <c r="T62" s="73" t="s">
        <v>23</v>
      </c>
      <c r="U62" s="73" t="s">
        <v>24</v>
      </c>
      <c r="V62" s="73" t="s">
        <v>25</v>
      </c>
      <c r="W62" s="73" t="s">
        <v>26</v>
      </c>
      <c r="X62" s="73" t="s">
        <v>27</v>
      </c>
      <c r="Y62" s="73" t="s">
        <v>28</v>
      </c>
      <c r="Z62" s="73" t="s">
        <v>29</v>
      </c>
      <c r="AA62" s="73" t="s">
        <v>30</v>
      </c>
      <c r="AB62" s="73" t="s">
        <v>31</v>
      </c>
      <c r="AC62" s="73" t="s">
        <v>32</v>
      </c>
      <c r="AD62" s="73" t="s">
        <v>33</v>
      </c>
      <c r="AE62" s="85" t="s">
        <v>34</v>
      </c>
    </row>
    <row r="63" spans="1:31" x14ac:dyDescent="0.3">
      <c r="A63" s="77">
        <v>60</v>
      </c>
      <c r="B63" s="73">
        <v>44285</v>
      </c>
      <c r="C63" s="73">
        <v>42265</v>
      </c>
      <c r="D63" s="73">
        <v>86550</v>
      </c>
      <c r="E63" s="154">
        <v>9.3584297421206962E-3</v>
      </c>
      <c r="F63" s="223">
        <v>4.0994098710577008E-3</v>
      </c>
      <c r="G63" s="75">
        <f t="shared" si="0"/>
        <v>173.26155820025372</v>
      </c>
      <c r="H63" s="75">
        <f t="shared" si="1"/>
        <v>414.43806112981503</v>
      </c>
      <c r="I63" s="37">
        <f t="shared" si="2"/>
        <v>587.6996193300688</v>
      </c>
      <c r="J63" s="73">
        <f t="shared" si="3"/>
        <v>6.790290229116913E-3</v>
      </c>
      <c r="K63" s="73">
        <f t="shared" si="4"/>
        <v>6.7672883011218321E-3</v>
      </c>
      <c r="L63" s="73">
        <f t="shared" si="11"/>
        <v>6.7491935676470384E-3</v>
      </c>
      <c r="M63" s="73">
        <f t="shared" si="12"/>
        <v>92248.204917500814</v>
      </c>
      <c r="N63" s="73">
        <f t="shared" si="5"/>
        <v>622.60099125618581</v>
      </c>
      <c r="O63" s="73">
        <f t="shared" si="6"/>
        <v>20966.502988545191</v>
      </c>
      <c r="P63" s="73">
        <f t="shared" si="7"/>
        <v>388839.1022737376</v>
      </c>
      <c r="Q63" s="73">
        <f t="shared" si="10"/>
        <v>91936.904421872721</v>
      </c>
      <c r="R63" s="73">
        <f>SUM(Q63:$Q$103)</f>
        <v>2318213.253895985</v>
      </c>
      <c r="S63" s="73">
        <f t="shared" si="8"/>
        <v>25.130171974286153</v>
      </c>
      <c r="T63" s="73"/>
      <c r="U63" s="73">
        <f>MIN(U79:U88)</f>
        <v>2.2934876757048084E-3</v>
      </c>
      <c r="V63" s="73"/>
      <c r="W63" s="73">
        <f>1-K63</f>
        <v>0.99323271169887817</v>
      </c>
      <c r="X63" s="73">
        <f>LN(W63)</f>
        <v>-6.7902902291169728E-3</v>
      </c>
      <c r="Y63" s="73">
        <f>SUM(X63:X70)</f>
        <v>-7.2069159910411656E-2</v>
      </c>
      <c r="Z63" s="73">
        <f>SUM(X71:X78)</f>
        <v>-0.14185612128180372</v>
      </c>
      <c r="AA63" s="73">
        <f>SUM(X79:X86)</f>
        <v>-0.33497474752240353</v>
      </c>
      <c r="AB63" s="73">
        <f>(AA63-Z63)/(Z63-Y63)</f>
        <v>2.7672594198916558</v>
      </c>
      <c r="AC63" s="73">
        <f>(Y63-(Z63-Y63)/(AB63-1))/8</f>
        <v>-4.0725444518702088E-3</v>
      </c>
      <c r="AD63" s="73">
        <f>AB63^(1/8)</f>
        <v>1.1356806711206748</v>
      </c>
      <c r="AE63" s="85">
        <f>(AD63-1)*(Z63-Y63)/(AD63^60*(AB63-1)^2)</f>
        <v>-1.466619999450981E-6</v>
      </c>
    </row>
    <row r="64" spans="1:31" x14ac:dyDescent="0.3">
      <c r="A64" s="77">
        <v>61</v>
      </c>
      <c r="B64" s="73">
        <v>45196</v>
      </c>
      <c r="C64" s="73">
        <v>44501</v>
      </c>
      <c r="D64" s="73">
        <v>89697</v>
      </c>
      <c r="E64" s="154">
        <v>1.0215193263220509E-2</v>
      </c>
      <c r="F64" s="223">
        <v>4.4093975293392736E-3</v>
      </c>
      <c r="G64" s="75">
        <f t="shared" si="0"/>
        <v>196.222599453127</v>
      </c>
      <c r="H64" s="75">
        <f t="shared" si="1"/>
        <v>461.68587472451412</v>
      </c>
      <c r="I64" s="37">
        <f t="shared" si="2"/>
        <v>657.9084741776411</v>
      </c>
      <c r="J64" s="73">
        <f t="shared" si="3"/>
        <v>7.334787943606153E-3</v>
      </c>
      <c r="K64" s="73">
        <f t="shared" si="4"/>
        <v>7.3079540336118409E-3</v>
      </c>
      <c r="L64" s="73">
        <f t="shared" si="11"/>
        <v>7.3155878724500151E-3</v>
      </c>
      <c r="M64" s="73">
        <f t="shared" si="12"/>
        <v>91625.603926244628</v>
      </c>
      <c r="N64" s="73">
        <f t="shared" si="5"/>
        <v>670.29515688873653</v>
      </c>
      <c r="O64" s="73">
        <f t="shared" si="6"/>
        <v>20317.069269696436</v>
      </c>
      <c r="P64" s="73">
        <f t="shared" si="7"/>
        <v>367872.59928519238</v>
      </c>
      <c r="Q64" s="73">
        <f t="shared" si="10"/>
        <v>91290.456347800267</v>
      </c>
      <c r="R64" s="73">
        <f>SUM(Q64:$Q$103)</f>
        <v>2226276.349474112</v>
      </c>
      <c r="S64" s="73">
        <f t="shared" si="8"/>
        <v>24.297535340298392</v>
      </c>
      <c r="T64" s="73"/>
      <c r="U64" s="73"/>
      <c r="V64" s="73"/>
      <c r="W64" s="73">
        <f t="shared" ref="W64:W103" si="13">1-K64</f>
        <v>0.99269204596638816</v>
      </c>
      <c r="X64" s="73">
        <f t="shared" ref="X64:X80" si="14">LN(W64)</f>
        <v>-7.3347879436060004E-3</v>
      </c>
      <c r="Y64" s="73"/>
      <c r="Z64" s="73"/>
      <c r="AA64" s="73"/>
      <c r="AB64" s="73"/>
      <c r="AC64" s="73"/>
      <c r="AD64" s="73"/>
      <c r="AE64" s="85"/>
    </row>
    <row r="65" spans="1:31" x14ac:dyDescent="0.3">
      <c r="A65" s="77">
        <v>62</v>
      </c>
      <c r="B65" s="73">
        <v>44251</v>
      </c>
      <c r="C65" s="73">
        <v>43754</v>
      </c>
      <c r="D65" s="73">
        <v>88005</v>
      </c>
      <c r="E65" s="154">
        <v>1.1121132996708609E-2</v>
      </c>
      <c r="F65" s="223">
        <v>4.7280627425156018E-3</v>
      </c>
      <c r="G65" s="75">
        <f t="shared" si="0"/>
        <v>206.87165723602763</v>
      </c>
      <c r="H65" s="75">
        <f t="shared" si="1"/>
        <v>492.12125623735261</v>
      </c>
      <c r="I65" s="37">
        <f t="shared" si="2"/>
        <v>698.99291347338021</v>
      </c>
      <c r="J65" s="73">
        <f t="shared" si="3"/>
        <v>7.9426500025382672E-3</v>
      </c>
      <c r="K65" s="73">
        <f t="shared" si="4"/>
        <v>7.9111905037028141E-3</v>
      </c>
      <c r="L65" s="73">
        <f t="shared" si="11"/>
        <v>7.918473961945614E-3</v>
      </c>
      <c r="M65" s="73">
        <f t="shared" si="12"/>
        <v>90955.308769355892</v>
      </c>
      <c r="N65" s="73">
        <f t="shared" si="5"/>
        <v>720.22724419085716</v>
      </c>
      <c r="O65" s="73">
        <f t="shared" si="6"/>
        <v>19676.524843066658</v>
      </c>
      <c r="P65" s="73">
        <f t="shared" si="7"/>
        <v>347555.53001549601</v>
      </c>
      <c r="Q65" s="73">
        <f t="shared" si="10"/>
        <v>90595.195147260471</v>
      </c>
      <c r="R65" s="73">
        <f>SUM(Q65:$Q$103)</f>
        <v>2134985.8931263112</v>
      </c>
      <c r="S65" s="73">
        <f t="shared" si="8"/>
        <v>23.472911279320705</v>
      </c>
      <c r="T65" s="73"/>
      <c r="U65" s="73"/>
      <c r="V65" s="73"/>
      <c r="W65" s="73">
        <f t="shared" si="13"/>
        <v>0.99208880949629719</v>
      </c>
      <c r="X65" s="73">
        <f t="shared" si="14"/>
        <v>-7.942650002538262E-3</v>
      </c>
      <c r="Y65" s="73"/>
      <c r="Z65" s="73"/>
      <c r="AA65" s="73"/>
      <c r="AB65" s="73"/>
      <c r="AC65" s="73"/>
      <c r="AD65" s="73"/>
      <c r="AE65" s="85"/>
    </row>
    <row r="66" spans="1:31" x14ac:dyDescent="0.3">
      <c r="A66" s="77">
        <v>63</v>
      </c>
      <c r="B66" s="73">
        <v>43591</v>
      </c>
      <c r="C66" s="73">
        <v>43060</v>
      </c>
      <c r="D66" s="73">
        <v>86651</v>
      </c>
      <c r="E66" s="154">
        <v>1.2064659438048462E-2</v>
      </c>
      <c r="F66" s="223">
        <v>5.0644236674965981E-3</v>
      </c>
      <c r="G66" s="75">
        <f t="shared" si="0"/>
        <v>218.07408312240352</v>
      </c>
      <c r="H66" s="75">
        <f t="shared" si="1"/>
        <v>525.91056956397051</v>
      </c>
      <c r="I66" s="37">
        <f t="shared" si="2"/>
        <v>743.98465268637403</v>
      </c>
      <c r="J66" s="73">
        <f t="shared" si="3"/>
        <v>8.5859903831043381E-3</v>
      </c>
      <c r="K66" s="73">
        <f t="shared" si="4"/>
        <v>8.5492360337259266E-3</v>
      </c>
      <c r="L66" s="73">
        <f t="shared" si="11"/>
        <v>8.5336023672485262E-3</v>
      </c>
      <c r="M66" s="73">
        <f t="shared" si="12"/>
        <v>90235.081525165035</v>
      </c>
      <c r="N66" s="73">
        <f t="shared" si="5"/>
        <v>770.03030531201512</v>
      </c>
      <c r="O66" s="73">
        <f t="shared" si="6"/>
        <v>19044.601749692942</v>
      </c>
      <c r="P66" s="73">
        <f t="shared" si="7"/>
        <v>327879.00517242932</v>
      </c>
      <c r="Q66" s="73">
        <f t="shared" si="10"/>
        <v>89850.066372509027</v>
      </c>
      <c r="R66" s="73">
        <f>SUM(Q66:$Q$103)</f>
        <v>2044390.6979790507</v>
      </c>
      <c r="S66" s="73">
        <f t="shared" si="8"/>
        <v>22.656273629108483</v>
      </c>
      <c r="T66" s="73"/>
      <c r="U66" s="73"/>
      <c r="V66" s="73"/>
      <c r="W66" s="73">
        <f t="shared" si="13"/>
        <v>0.99145076396627407</v>
      </c>
      <c r="X66" s="73">
        <f t="shared" si="14"/>
        <v>-8.5859903831043641E-3</v>
      </c>
      <c r="Y66" s="73"/>
      <c r="Z66" s="73"/>
      <c r="AA66" s="73"/>
      <c r="AB66" s="73"/>
      <c r="AC66" s="73"/>
      <c r="AD66" s="73"/>
      <c r="AE66" s="85"/>
    </row>
    <row r="67" spans="1:31" x14ac:dyDescent="0.3">
      <c r="A67" s="77">
        <v>64</v>
      </c>
      <c r="B67" s="73">
        <v>42659</v>
      </c>
      <c r="C67" s="73">
        <v>42543</v>
      </c>
      <c r="D67" s="73">
        <v>85202</v>
      </c>
      <c r="E67" s="154">
        <v>1.3046819346265282E-2</v>
      </c>
      <c r="F67" s="223">
        <v>5.4337890389433334E-3</v>
      </c>
      <c r="G67" s="75">
        <f t="shared" si="0"/>
        <v>231.16968708376623</v>
      </c>
      <c r="H67" s="75">
        <f t="shared" si="1"/>
        <v>556.5642664923306</v>
      </c>
      <c r="I67" s="37">
        <f t="shared" si="2"/>
        <v>787.73395357609684</v>
      </c>
      <c r="J67" s="73">
        <f t="shared" si="3"/>
        <v>9.2454866502675627E-3</v>
      </c>
      <c r="K67" s="73">
        <f t="shared" si="4"/>
        <v>9.2028785505466892E-3</v>
      </c>
      <c r="L67" s="73">
        <f t="shared" si="11"/>
        <v>9.191272312115235E-3</v>
      </c>
      <c r="M67" s="73">
        <f t="shared" si="12"/>
        <v>89465.05121985302</v>
      </c>
      <c r="N67" s="73">
        <f t="shared" si="5"/>
        <v>822.29764817901014</v>
      </c>
      <c r="O67" s="73">
        <f t="shared" si="6"/>
        <v>18421.544088896051</v>
      </c>
      <c r="P67" s="73">
        <f t="shared" si="7"/>
        <v>308834.40342273639</v>
      </c>
      <c r="Q67" s="73">
        <f t="shared" si="10"/>
        <v>89053.902395763522</v>
      </c>
      <c r="R67" s="73">
        <f>SUM(Q67:$Q$103)</f>
        <v>1954540.6316065418</v>
      </c>
      <c r="S67" s="73">
        <f t="shared" si="8"/>
        <v>21.846973817780739</v>
      </c>
      <c r="T67" s="73"/>
      <c r="U67" s="73"/>
      <c r="V67" s="73"/>
      <c r="W67" s="73">
        <f t="shared" si="13"/>
        <v>0.99079712144945331</v>
      </c>
      <c r="X67" s="73">
        <f t="shared" si="14"/>
        <v>-9.2454866502674343E-3</v>
      </c>
      <c r="Y67" s="73"/>
      <c r="Z67" s="73"/>
      <c r="AA67" s="73"/>
      <c r="AB67" s="73"/>
      <c r="AC67" s="73"/>
      <c r="AD67" s="73"/>
      <c r="AE67" s="85"/>
    </row>
    <row r="68" spans="1:31" x14ac:dyDescent="0.3">
      <c r="A68" s="77">
        <v>65</v>
      </c>
      <c r="B68" s="73">
        <v>40625</v>
      </c>
      <c r="C68" s="73">
        <v>41750</v>
      </c>
      <c r="D68" s="73">
        <v>82375</v>
      </c>
      <c r="E68" s="154">
        <v>1.4082932228272151E-2</v>
      </c>
      <c r="F68" s="223">
        <v>5.8559643543553367E-3</v>
      </c>
      <c r="G68" s="75">
        <f t="shared" ref="G68:G103" si="15">C68*F68</f>
        <v>244.48651179433531</v>
      </c>
      <c r="H68" s="75">
        <f t="shared" ref="H68:H103" si="16">B68*E68</f>
        <v>572.11912177355612</v>
      </c>
      <c r="I68" s="37">
        <f t="shared" ref="I68:I103" si="17">G68+H68</f>
        <v>816.60563356789146</v>
      </c>
      <c r="J68" s="73">
        <f t="shared" ref="J68:J103" si="18">I68/D68</f>
        <v>9.9132702102323698E-3</v>
      </c>
      <c r="K68" s="73">
        <f t="shared" ref="K68:K103" si="19">1-($W$3^((-1)*J68))</f>
        <v>9.8642957131782616E-3</v>
      </c>
      <c r="L68" s="73">
        <f t="shared" si="11"/>
        <v>9.8817421750189826E-3</v>
      </c>
      <c r="M68" s="73">
        <f t="shared" si="12"/>
        <v>88642.753571674009</v>
      </c>
      <c r="N68" s="73">
        <f t="shared" ref="N68:N103" si="20">M68-M69</f>
        <v>875.94483647902962</v>
      </c>
      <c r="O68" s="73">
        <f t="shared" ref="O68:O103" si="21">M68*$W$4^A68</f>
        <v>17807.050400746703</v>
      </c>
      <c r="P68" s="73">
        <f t="shared" ref="P68:P103" si="22">SUM(O68:O168)</f>
        <v>290412.85933384026</v>
      </c>
      <c r="Q68" s="73">
        <f t="shared" si="10"/>
        <v>88204.781153434495</v>
      </c>
      <c r="R68" s="73">
        <f>SUM(Q68:$Q$103)</f>
        <v>1865486.7292107784</v>
      </c>
      <c r="S68" s="73">
        <f t="shared" ref="S68:S103" si="23">R68/M68</f>
        <v>21.044999777702063</v>
      </c>
      <c r="T68" s="73"/>
      <c r="U68" s="73"/>
      <c r="V68" s="73"/>
      <c r="W68" s="73">
        <f t="shared" si="13"/>
        <v>0.99013570428682174</v>
      </c>
      <c r="X68" s="73">
        <f t="shared" si="14"/>
        <v>-9.9132702102322379E-3</v>
      </c>
      <c r="Y68" s="73"/>
      <c r="Z68" s="73"/>
      <c r="AA68" s="73"/>
      <c r="AB68" s="73"/>
      <c r="AC68" s="73"/>
      <c r="AD68" s="73"/>
      <c r="AE68" s="85"/>
    </row>
    <row r="69" spans="1:31" x14ac:dyDescent="0.3">
      <c r="A69" s="77">
        <v>66</v>
      </c>
      <c r="B69" s="73">
        <v>40003</v>
      </c>
      <c r="C69" s="73">
        <v>41221</v>
      </c>
      <c r="D69" s="73">
        <v>81224</v>
      </c>
      <c r="E69" s="154">
        <v>1.5199463466466499E-2</v>
      </c>
      <c r="F69" s="223">
        <v>6.3530770722844652E-3</v>
      </c>
      <c r="G69" s="75">
        <f t="shared" si="15"/>
        <v>261.88018999663797</v>
      </c>
      <c r="H69" s="75">
        <f t="shared" si="16"/>
        <v>608.02413704905939</v>
      </c>
      <c r="I69" s="37">
        <f t="shared" si="17"/>
        <v>869.9043270456973</v>
      </c>
      <c r="J69" s="73">
        <f t="shared" si="18"/>
        <v>1.0709941975840851E-2</v>
      </c>
      <c r="K69" s="73">
        <f t="shared" si="19"/>
        <v>1.0652794743743033E-2</v>
      </c>
      <c r="L69" s="73">
        <f t="shared" si="11"/>
        <v>1.063528005921237E-2</v>
      </c>
      <c r="M69" s="73">
        <f t="shared" si="12"/>
        <v>87766.80873519498</v>
      </c>
      <c r="N69" s="73">
        <f t="shared" si="20"/>
        <v>933.42459080212575</v>
      </c>
      <c r="O69" s="73">
        <f t="shared" si="21"/>
        <v>17201.059238818492</v>
      </c>
      <c r="P69" s="73">
        <f t="shared" si="22"/>
        <v>272605.80893309362</v>
      </c>
      <c r="Q69" s="73">
        <f t="shared" ref="Q69:Q102" si="24">AVERAGEA(M69:M70)</f>
        <v>87300.09643979391</v>
      </c>
      <c r="R69" s="73">
        <f>SUM(Q69:$Q$103)</f>
        <v>1777281.948057344</v>
      </c>
      <c r="S69" s="73">
        <f t="shared" si="23"/>
        <v>20.250046386210279</v>
      </c>
      <c r="T69" s="73"/>
      <c r="U69" s="73"/>
      <c r="V69" s="73"/>
      <c r="W69" s="73">
        <f t="shared" si="13"/>
        <v>0.98934720525625697</v>
      </c>
      <c r="X69" s="73">
        <f t="shared" si="14"/>
        <v>-1.0709941975840844E-2</v>
      </c>
      <c r="Y69" s="73"/>
      <c r="Z69" s="73"/>
      <c r="AA69" s="73"/>
      <c r="AB69" s="73"/>
      <c r="AC69" s="73"/>
      <c r="AD69" s="73"/>
      <c r="AE69" s="85"/>
    </row>
    <row r="70" spans="1:31" x14ac:dyDescent="0.3">
      <c r="A70" s="77">
        <v>67</v>
      </c>
      <c r="B70" s="73">
        <v>36832</v>
      </c>
      <c r="C70" s="73">
        <v>39090</v>
      </c>
      <c r="D70" s="73">
        <v>75922</v>
      </c>
      <c r="E70" s="154">
        <v>1.6427825740107337E-2</v>
      </c>
      <c r="F70" s="223">
        <v>6.9476108369853568E-3</v>
      </c>
      <c r="G70" s="75">
        <f t="shared" si="15"/>
        <v>271.58210761775757</v>
      </c>
      <c r="H70" s="75">
        <f t="shared" si="16"/>
        <v>605.06967765963338</v>
      </c>
      <c r="I70" s="37">
        <f t="shared" si="17"/>
        <v>876.6517852773909</v>
      </c>
      <c r="J70" s="73">
        <f t="shared" si="18"/>
        <v>1.1546742515705474E-2</v>
      </c>
      <c r="K70" s="73">
        <f t="shared" si="19"/>
        <v>1.1480334727972941E-2</v>
      </c>
      <c r="L70" s="73">
        <f t="shared" si="11"/>
        <v>1.1490483847825224E-2</v>
      </c>
      <c r="M70" s="73">
        <f t="shared" si="12"/>
        <v>86833.384144392854</v>
      </c>
      <c r="N70" s="73">
        <f t="shared" si="20"/>
        <v>997.75759796315106</v>
      </c>
      <c r="O70" s="73">
        <f t="shared" si="21"/>
        <v>16603.0450307303</v>
      </c>
      <c r="P70" s="73">
        <f t="shared" si="22"/>
        <v>255404.74969427509</v>
      </c>
      <c r="Q70" s="73">
        <f t="shared" si="24"/>
        <v>86334.505345411279</v>
      </c>
      <c r="R70" s="73">
        <f>SUM(Q70:$Q$103)</f>
        <v>1689981.8516175502</v>
      </c>
      <c r="S70" s="73">
        <f t="shared" si="23"/>
        <v>19.462351585967511</v>
      </c>
      <c r="T70" s="73"/>
      <c r="U70" s="73"/>
      <c r="V70" s="73"/>
      <c r="W70" s="73">
        <f t="shared" si="13"/>
        <v>0.98851966527202706</v>
      </c>
      <c r="X70" s="73">
        <f t="shared" si="14"/>
        <v>-1.1546742515705546E-2</v>
      </c>
      <c r="Y70" s="73"/>
      <c r="Z70" s="73"/>
      <c r="AA70" s="73"/>
      <c r="AB70" s="73"/>
      <c r="AC70" s="73"/>
      <c r="AD70" s="73"/>
      <c r="AE70" s="85"/>
    </row>
    <row r="71" spans="1:31" x14ac:dyDescent="0.3">
      <c r="A71" s="77">
        <v>68</v>
      </c>
      <c r="B71" s="73">
        <v>34022</v>
      </c>
      <c r="C71" s="73">
        <v>36585</v>
      </c>
      <c r="D71" s="73">
        <v>70607</v>
      </c>
      <c r="E71" s="154">
        <v>1.7797653965350376E-2</v>
      </c>
      <c r="F71" s="223">
        <v>7.6608893174647625E-3</v>
      </c>
      <c r="G71" s="75">
        <f t="shared" si="15"/>
        <v>280.27363567944832</v>
      </c>
      <c r="H71" s="75">
        <f t="shared" si="16"/>
        <v>605.51178320915051</v>
      </c>
      <c r="I71" s="37">
        <f t="shared" si="17"/>
        <v>885.78541888859877</v>
      </c>
      <c r="J71" s="73">
        <f t="shared" si="18"/>
        <v>1.2545291810848765E-2</v>
      </c>
      <c r="K71" s="73">
        <f t="shared" si="19"/>
        <v>1.2466927680139239E-2</v>
      </c>
      <c r="L71" s="73">
        <f t="shared" si="11"/>
        <v>1.2477312878225262E-2</v>
      </c>
      <c r="M71" s="73">
        <f t="shared" si="12"/>
        <v>85835.626546429703</v>
      </c>
      <c r="N71" s="73">
        <f t="shared" si="20"/>
        <v>1070.9979685183062</v>
      </c>
      <c r="O71" s="73">
        <f t="shared" si="21"/>
        <v>16011.968790224371</v>
      </c>
      <c r="P71" s="73">
        <f t="shared" si="22"/>
        <v>238801.70466354481</v>
      </c>
      <c r="Q71" s="73">
        <f t="shared" si="24"/>
        <v>85300.127562170557</v>
      </c>
      <c r="R71" s="73">
        <f>SUM(Q71:$Q$103)</f>
        <v>1603647.3462721389</v>
      </c>
      <c r="S71" s="73">
        <f t="shared" si="23"/>
        <v>18.682770905210361</v>
      </c>
      <c r="T71" s="73"/>
      <c r="U71" s="73"/>
      <c r="V71" s="73"/>
      <c r="W71" s="73">
        <f t="shared" si="13"/>
        <v>0.98753307231986076</v>
      </c>
      <c r="X71" s="73">
        <f t="shared" si="14"/>
        <v>-1.2545291810848668E-2</v>
      </c>
      <c r="Y71" s="73"/>
      <c r="Z71" s="73"/>
      <c r="AA71" s="73"/>
      <c r="AB71" s="73"/>
      <c r="AC71" s="73"/>
      <c r="AD71" s="73"/>
      <c r="AE71" s="85"/>
    </row>
    <row r="72" spans="1:31" x14ac:dyDescent="0.3">
      <c r="A72" s="77">
        <v>69</v>
      </c>
      <c r="B72" s="73">
        <v>31442</v>
      </c>
      <c r="C72" s="73">
        <v>34169</v>
      </c>
      <c r="D72" s="73">
        <v>65611</v>
      </c>
      <c r="E72" s="154">
        <v>1.933183053811886E-2</v>
      </c>
      <c r="F72" s="223">
        <v>8.5120416908172642E-3</v>
      </c>
      <c r="G72" s="75">
        <f t="shared" si="15"/>
        <v>290.84795253353508</v>
      </c>
      <c r="H72" s="75">
        <f t="shared" si="16"/>
        <v>607.83141577953313</v>
      </c>
      <c r="I72" s="37">
        <f t="shared" si="17"/>
        <v>898.67936831306815</v>
      </c>
      <c r="J72" s="73">
        <f t="shared" si="18"/>
        <v>1.3697083847419916E-2</v>
      </c>
      <c r="K72" s="73">
        <f t="shared" si="19"/>
        <v>1.3603705617127315E-2</v>
      </c>
      <c r="L72" s="73">
        <f t="shared" si="11"/>
        <v>1.3602392080293501E-2</v>
      </c>
      <c r="M72" s="73">
        <f t="shared" si="12"/>
        <v>84764.628577911397</v>
      </c>
      <c r="N72" s="73">
        <f t="shared" si="20"/>
        <v>1153.0017124572041</v>
      </c>
      <c r="O72" s="73">
        <f t="shared" si="21"/>
        <v>15426.519459348647</v>
      </c>
      <c r="P72" s="73">
        <f t="shared" si="22"/>
        <v>222789.73587332043</v>
      </c>
      <c r="Q72" s="73">
        <f t="shared" si="24"/>
        <v>84188.127721682802</v>
      </c>
      <c r="R72" s="73">
        <f>SUM(Q72:$Q$103)</f>
        <v>1518347.2187099683</v>
      </c>
      <c r="S72" s="73">
        <f t="shared" si="23"/>
        <v>17.912509547710453</v>
      </c>
      <c r="T72" s="73"/>
      <c r="U72" s="73"/>
      <c r="V72" s="73"/>
      <c r="W72" s="73">
        <f t="shared" si="13"/>
        <v>0.98639629438287268</v>
      </c>
      <c r="X72" s="73">
        <f t="shared" si="14"/>
        <v>-1.3697083847419982E-2</v>
      </c>
      <c r="Y72" s="73"/>
      <c r="Z72" s="73"/>
      <c r="AA72" s="73"/>
      <c r="AB72" s="73"/>
      <c r="AC72" s="73"/>
      <c r="AD72" s="73"/>
      <c r="AE72" s="85"/>
    </row>
    <row r="73" spans="1:31" x14ac:dyDescent="0.3">
      <c r="A73" s="77">
        <v>70</v>
      </c>
      <c r="B73" s="73">
        <v>29772</v>
      </c>
      <c r="C73" s="73">
        <v>32810</v>
      </c>
      <c r="D73" s="73">
        <v>62582</v>
      </c>
      <c r="E73" s="154">
        <v>2.1044772231024109E-2</v>
      </c>
      <c r="F73" s="223">
        <v>9.517494391622347E-3</v>
      </c>
      <c r="G73" s="75">
        <f t="shared" si="15"/>
        <v>312.26899098912918</v>
      </c>
      <c r="H73" s="75">
        <f t="shared" si="16"/>
        <v>626.54495886204984</v>
      </c>
      <c r="I73" s="37">
        <f t="shared" si="17"/>
        <v>938.81394985117902</v>
      </c>
      <c r="J73" s="73">
        <f t="shared" si="18"/>
        <v>1.5001341437652664E-2</v>
      </c>
      <c r="K73" s="73">
        <f t="shared" si="19"/>
        <v>1.4889381862298934E-2</v>
      </c>
      <c r="L73" s="73">
        <f t="shared" si="11"/>
        <v>1.4880517045330119E-2</v>
      </c>
      <c r="M73" s="73">
        <f t="shared" si="12"/>
        <v>83611.626865454193</v>
      </c>
      <c r="N73" s="73">
        <f t="shared" si="20"/>
        <v>1244.1842387591751</v>
      </c>
      <c r="O73" s="73">
        <f t="shared" si="21"/>
        <v>14845.543310466646</v>
      </c>
      <c r="P73" s="73">
        <f t="shared" si="22"/>
        <v>207363.21641397176</v>
      </c>
      <c r="Q73" s="73">
        <f t="shared" si="24"/>
        <v>82989.534746074612</v>
      </c>
      <c r="R73" s="73">
        <f>SUM(Q73:$Q$103)</f>
        <v>1434159.0909882856</v>
      </c>
      <c r="S73" s="73">
        <f t="shared" si="23"/>
        <v>17.152627508326081</v>
      </c>
      <c r="T73" s="73"/>
      <c r="U73" s="73"/>
      <c r="V73" s="73"/>
      <c r="W73" s="73">
        <f t="shared" si="13"/>
        <v>0.98511061813770107</v>
      </c>
      <c r="X73" s="73">
        <f t="shared" si="14"/>
        <v>-1.5001341437652719E-2</v>
      </c>
      <c r="Y73" s="73"/>
      <c r="Z73" s="73"/>
      <c r="AA73" s="73"/>
      <c r="AB73" s="73"/>
      <c r="AC73" s="73"/>
      <c r="AD73" s="73"/>
      <c r="AE73" s="85"/>
    </row>
    <row r="74" spans="1:31" x14ac:dyDescent="0.3">
      <c r="A74" s="77">
        <v>71</v>
      </c>
      <c r="B74" s="73">
        <v>28470</v>
      </c>
      <c r="C74" s="73">
        <v>32021</v>
      </c>
      <c r="D74" s="73">
        <v>60491</v>
      </c>
      <c r="E74" s="154">
        <v>2.2944635474238327E-2</v>
      </c>
      <c r="F74" s="223">
        <v>1.0691176481000209E-2</v>
      </c>
      <c r="G74" s="75">
        <f t="shared" si="15"/>
        <v>342.34216209810768</v>
      </c>
      <c r="H74" s="75">
        <f t="shared" si="16"/>
        <v>653.23377195156513</v>
      </c>
      <c r="I74" s="37">
        <f t="shared" si="17"/>
        <v>995.57593404967281</v>
      </c>
      <c r="J74" s="73">
        <f t="shared" si="18"/>
        <v>1.6458248897351223E-2</v>
      </c>
      <c r="K74" s="73">
        <f t="shared" si="19"/>
        <v>1.6323551890307542E-2</v>
      </c>
      <c r="L74" s="73">
        <f t="shared" ref="L74:L78" si="25">((105*K74+90*(K73+K75)+45*(K72+K76)-30*(K71+K77))/315)</f>
        <v>1.6322326546394844E-2</v>
      </c>
      <c r="M74" s="73">
        <f t="shared" si="12"/>
        <v>82367.442626695018</v>
      </c>
      <c r="N74" s="73">
        <f t="shared" si="20"/>
        <v>1344.4282953443617</v>
      </c>
      <c r="O74" s="73">
        <f t="shared" si="21"/>
        <v>14267.935561159082</v>
      </c>
      <c r="P74" s="73">
        <f t="shared" si="22"/>
        <v>192517.67310350511</v>
      </c>
      <c r="Q74" s="73">
        <f t="shared" si="24"/>
        <v>81695.22847902283</v>
      </c>
      <c r="R74" s="73">
        <f>SUM(Q74:$Q$103)</f>
        <v>1351169.556242211</v>
      </c>
      <c r="S74" s="73">
        <f t="shared" si="23"/>
        <v>16.404170302651856</v>
      </c>
      <c r="T74" s="73"/>
      <c r="U74" s="73"/>
      <c r="V74" s="73"/>
      <c r="W74" s="73">
        <f t="shared" si="13"/>
        <v>0.98367644810969246</v>
      </c>
      <c r="X74" s="73">
        <f t="shared" si="14"/>
        <v>-1.6458248897351251E-2</v>
      </c>
      <c r="Y74" s="73"/>
      <c r="Z74" s="73"/>
      <c r="AA74" s="73"/>
      <c r="AB74" s="73"/>
      <c r="AC74" s="73"/>
      <c r="AD74" s="73"/>
      <c r="AE74" s="85"/>
    </row>
    <row r="75" spans="1:31" x14ac:dyDescent="0.3">
      <c r="A75" s="77">
        <v>72</v>
      </c>
      <c r="B75" s="73">
        <v>26223</v>
      </c>
      <c r="C75" s="73">
        <v>30316</v>
      </c>
      <c r="D75" s="73">
        <v>56539</v>
      </c>
      <c r="E75" s="154">
        <v>2.5039156687191286E-2</v>
      </c>
      <c r="F75" s="223">
        <v>1.2045745748915504E-2</v>
      </c>
      <c r="G75" s="75">
        <f t="shared" si="15"/>
        <v>365.17882812412245</v>
      </c>
      <c r="H75" s="75">
        <f t="shared" si="16"/>
        <v>656.60180580821714</v>
      </c>
      <c r="I75" s="37">
        <f t="shared" si="17"/>
        <v>1021.7806339323396</v>
      </c>
      <c r="J75" s="73">
        <f t="shared" si="18"/>
        <v>1.807213841653265E-2</v>
      </c>
      <c r="K75" s="73">
        <f t="shared" si="19"/>
        <v>1.7909816627856068E-2</v>
      </c>
      <c r="L75" s="73">
        <f t="shared" si="25"/>
        <v>1.7921824017819162E-2</v>
      </c>
      <c r="M75" s="73">
        <f t="shared" ref="M75:M103" si="26">M74*(1-L74)</f>
        <v>81023.014331350656</v>
      </c>
      <c r="N75" s="73">
        <f t="shared" si="20"/>
        <v>1452.0802042397117</v>
      </c>
      <c r="O75" s="73">
        <f t="shared" si="21"/>
        <v>13692.731373450657</v>
      </c>
      <c r="P75" s="73">
        <f t="shared" si="22"/>
        <v>178249.73754234603</v>
      </c>
      <c r="Q75" s="73">
        <f t="shared" si="24"/>
        <v>80296.974229230807</v>
      </c>
      <c r="R75" s="73">
        <f>SUM(Q75:$Q$103)</f>
        <v>1269474.3277631884</v>
      </c>
      <c r="S75" s="73">
        <f t="shared" si="23"/>
        <v>15.668070834436779</v>
      </c>
      <c r="T75" s="73"/>
      <c r="U75" s="73"/>
      <c r="V75" s="73"/>
      <c r="W75" s="73">
        <f t="shared" si="13"/>
        <v>0.98209018337214393</v>
      </c>
      <c r="X75" s="73">
        <f t="shared" si="14"/>
        <v>-1.8072138416532595E-2</v>
      </c>
      <c r="Y75" s="73"/>
      <c r="Z75" s="73"/>
      <c r="AA75" s="73"/>
      <c r="AB75" s="73"/>
      <c r="AC75" s="73"/>
      <c r="AD75" s="73"/>
      <c r="AE75" s="85"/>
    </row>
    <row r="76" spans="1:31" x14ac:dyDescent="0.3">
      <c r="A76" s="77">
        <v>73</v>
      </c>
      <c r="B76" s="73">
        <v>25695</v>
      </c>
      <c r="C76" s="73">
        <v>30060</v>
      </c>
      <c r="D76" s="73">
        <v>55755</v>
      </c>
      <c r="E76" s="154">
        <v>2.7343809676732427E-2</v>
      </c>
      <c r="F76" s="223">
        <v>1.3595114354528667E-2</v>
      </c>
      <c r="G76" s="75">
        <f t="shared" si="15"/>
        <v>408.66913749713171</v>
      </c>
      <c r="H76" s="75">
        <f t="shared" si="16"/>
        <v>702.59918964363976</v>
      </c>
      <c r="I76" s="37">
        <f t="shared" si="17"/>
        <v>1111.2683271407714</v>
      </c>
      <c r="J76" s="73">
        <f t="shared" si="18"/>
        <v>1.9931276605520066E-2</v>
      </c>
      <c r="K76" s="73">
        <f t="shared" si="19"/>
        <v>1.9733961798404587E-2</v>
      </c>
      <c r="L76" s="73">
        <f t="shared" si="25"/>
        <v>1.9699338354775959E-2</v>
      </c>
      <c r="M76" s="73">
        <f t="shared" si="26"/>
        <v>79570.934127110944</v>
      </c>
      <c r="N76" s="73">
        <f t="shared" si="20"/>
        <v>1567.4947545755567</v>
      </c>
      <c r="O76" s="73">
        <f t="shared" si="21"/>
        <v>13119.348928246249</v>
      </c>
      <c r="P76" s="73">
        <f t="shared" si="22"/>
        <v>164557.00616889537</v>
      </c>
      <c r="Q76" s="73">
        <f t="shared" si="24"/>
        <v>78787.186749823159</v>
      </c>
      <c r="R76" s="73">
        <f>SUM(Q76:$Q$103)</f>
        <v>1189177.3535339574</v>
      </c>
      <c r="S76" s="73">
        <f t="shared" si="23"/>
        <v>14.94487109620079</v>
      </c>
      <c r="T76" s="73"/>
      <c r="U76" s="73"/>
      <c r="V76" s="73"/>
      <c r="W76" s="73">
        <f t="shared" si="13"/>
        <v>0.98026603820159541</v>
      </c>
      <c r="X76" s="73">
        <f t="shared" si="14"/>
        <v>-1.9931276605519927E-2</v>
      </c>
      <c r="Y76" s="73"/>
      <c r="Z76" s="73"/>
      <c r="AA76" s="73"/>
      <c r="AB76" s="73"/>
      <c r="AC76" s="73"/>
      <c r="AD76" s="73"/>
      <c r="AE76" s="85"/>
    </row>
    <row r="77" spans="1:31" x14ac:dyDescent="0.3">
      <c r="A77" s="77">
        <v>74</v>
      </c>
      <c r="B77" s="73">
        <v>25503</v>
      </c>
      <c r="C77" s="73">
        <v>30945</v>
      </c>
      <c r="D77" s="73">
        <v>56448</v>
      </c>
      <c r="E77" s="154">
        <v>2.9890138489615747E-2</v>
      </c>
      <c r="F77" s="223">
        <v>1.5358334699248582E-2</v>
      </c>
      <c r="G77" s="75">
        <f t="shared" si="15"/>
        <v>475.26366726824739</v>
      </c>
      <c r="H77" s="75">
        <f t="shared" si="16"/>
        <v>762.2882019006704</v>
      </c>
      <c r="I77" s="37">
        <f t="shared" si="17"/>
        <v>1237.5518691689178</v>
      </c>
      <c r="J77" s="73">
        <f t="shared" si="18"/>
        <v>2.1923750516739615E-2</v>
      </c>
      <c r="K77" s="73">
        <f t="shared" si="19"/>
        <v>2.1685171792554137E-2</v>
      </c>
      <c r="L77" s="73">
        <f t="shared" si="25"/>
        <v>2.1691716132773767E-2</v>
      </c>
      <c r="M77" s="73">
        <f t="shared" si="26"/>
        <v>78003.439372535388</v>
      </c>
      <c r="N77" s="73">
        <f t="shared" si="20"/>
        <v>1692.0284642490733</v>
      </c>
      <c r="O77" s="73">
        <f t="shared" si="21"/>
        <v>12547.225789965227</v>
      </c>
      <c r="P77" s="73">
        <f t="shared" si="22"/>
        <v>151437.6572406491</v>
      </c>
      <c r="Q77" s="73">
        <f t="shared" si="24"/>
        <v>77157.425140410851</v>
      </c>
      <c r="R77" s="73">
        <f>SUM(Q77:$Q$103)</f>
        <v>1110390.1667841345</v>
      </c>
      <c r="S77" s="73">
        <f t="shared" si="23"/>
        <v>14.235143677204279</v>
      </c>
      <c r="T77" s="73"/>
      <c r="U77" s="73"/>
      <c r="V77" s="73"/>
      <c r="W77" s="73">
        <f t="shared" si="13"/>
        <v>0.97831482820744586</v>
      </c>
      <c r="X77" s="73">
        <f t="shared" si="14"/>
        <v>-2.1923750516739639E-2</v>
      </c>
      <c r="Y77" s="73"/>
      <c r="Z77" s="73"/>
      <c r="AA77" s="73"/>
      <c r="AB77" s="73"/>
      <c r="AC77" s="73"/>
      <c r="AD77" s="73"/>
      <c r="AE77" s="85"/>
    </row>
    <row r="78" spans="1:31" x14ac:dyDescent="0.3">
      <c r="A78" s="77">
        <v>75</v>
      </c>
      <c r="B78" s="73">
        <v>25293</v>
      </c>
      <c r="C78" s="73">
        <v>31347</v>
      </c>
      <c r="D78" s="73">
        <v>56640</v>
      </c>
      <c r="E78" s="154">
        <v>3.2731974761612895E-2</v>
      </c>
      <c r="F78" s="223">
        <v>1.7364559982765291E-2</v>
      </c>
      <c r="G78" s="75">
        <f t="shared" si="15"/>
        <v>544.32686177974358</v>
      </c>
      <c r="H78" s="75">
        <f t="shared" si="16"/>
        <v>827.88983764547493</v>
      </c>
      <c r="I78" s="37">
        <f t="shared" si="17"/>
        <v>1372.2166994252184</v>
      </c>
      <c r="J78" s="73">
        <f t="shared" si="18"/>
        <v>2.4226989749739025E-2</v>
      </c>
      <c r="K78" s="73">
        <f t="shared" si="19"/>
        <v>2.3935871941683673E-2</v>
      </c>
      <c r="L78" s="73">
        <f t="shared" si="25"/>
        <v>2.3944729026365914E-2</v>
      </c>
      <c r="M78" s="73">
        <f t="shared" si="26"/>
        <v>76311.410908286314</v>
      </c>
      <c r="N78" s="73">
        <f t="shared" si="20"/>
        <v>1827.2560558185796</v>
      </c>
      <c r="O78" s="73">
        <f t="shared" si="21"/>
        <v>11975.663346219982</v>
      </c>
      <c r="P78" s="73">
        <f t="shared" si="22"/>
        <v>138890.43145068386</v>
      </c>
      <c r="Q78" s="73">
        <f t="shared" si="24"/>
        <v>75397.782880377024</v>
      </c>
      <c r="R78" s="73">
        <f>SUM(Q78:$Q$103)</f>
        <v>1033232.7416437234</v>
      </c>
      <c r="S78" s="73">
        <f t="shared" si="23"/>
        <v>13.539688617282915</v>
      </c>
      <c r="T78" s="73"/>
      <c r="U78" s="73"/>
      <c r="V78" s="73"/>
      <c r="W78" s="73">
        <f t="shared" si="13"/>
        <v>0.97606412805831633</v>
      </c>
      <c r="X78" s="73">
        <f t="shared" si="14"/>
        <v>-2.4226989749738949E-2</v>
      </c>
      <c r="Y78" s="73"/>
      <c r="Z78" s="73"/>
      <c r="AA78" s="73"/>
      <c r="AB78" s="73"/>
      <c r="AC78" s="73"/>
      <c r="AD78" s="73"/>
      <c r="AE78" s="85"/>
    </row>
    <row r="79" spans="1:31" x14ac:dyDescent="0.3">
      <c r="A79" s="77">
        <v>76</v>
      </c>
      <c r="B79" s="73">
        <v>25171</v>
      </c>
      <c r="C79" s="73">
        <v>31699</v>
      </c>
      <c r="D79" s="73">
        <v>56870</v>
      </c>
      <c r="E79" s="154">
        <v>3.5947931331365923E-2</v>
      </c>
      <c r="F79" s="223">
        <v>1.9658454319548088E-2</v>
      </c>
      <c r="G79" s="75">
        <f t="shared" si="15"/>
        <v>623.15334347535486</v>
      </c>
      <c r="H79" s="75">
        <f t="shared" si="16"/>
        <v>904.84537954181167</v>
      </c>
      <c r="I79" s="37">
        <f t="shared" si="17"/>
        <v>1527.9987230171664</v>
      </c>
      <c r="J79" s="73">
        <f t="shared" si="18"/>
        <v>2.6868273659524641E-2</v>
      </c>
      <c r="K79" s="73">
        <f t="shared" si="19"/>
        <v>2.6510532716186974E-2</v>
      </c>
      <c r="L79">
        <f>IF(T79=1,1-V79,((105*K79+90*(K78+K80)+45*(K77+K81)-30*(K76+K82))/315))</f>
        <v>2.4217045040482166E-2</v>
      </c>
      <c r="M79" s="73">
        <f t="shared" si="26"/>
        <v>74484.154852467735</v>
      </c>
      <c r="N79" s="73">
        <f t="shared" si="20"/>
        <v>1803.7861328644649</v>
      </c>
      <c r="O79" s="73">
        <f t="shared" si="21"/>
        <v>11403.81398291099</v>
      </c>
      <c r="P79" s="73">
        <f t="shared" si="22"/>
        <v>126914.76810446386</v>
      </c>
      <c r="Q79" s="73">
        <f t="shared" si="24"/>
        <v>73582.261786035495</v>
      </c>
      <c r="R79" s="73">
        <f>SUM(Q79:$Q$103)</f>
        <v>957834.95876334643</v>
      </c>
      <c r="S79" s="73">
        <f t="shared" si="23"/>
        <v>12.859580143730561</v>
      </c>
      <c r="T79" s="73">
        <f>IF(U79=$U$63,1,0)</f>
        <v>1</v>
      </c>
      <c r="U79" s="73">
        <f>ABS(W79-V79)</f>
        <v>2.2934876757048084E-3</v>
      </c>
      <c r="V79" s="73">
        <f>$W$3^($AC$63+$AE$63*$AD$63^A78)</f>
        <v>0.97578295495951783</v>
      </c>
      <c r="W79" s="73">
        <f t="shared" si="13"/>
        <v>0.97348946728381303</v>
      </c>
      <c r="X79" s="73">
        <f t="shared" si="14"/>
        <v>-2.6868273659524568E-2</v>
      </c>
      <c r="Y79" s="73"/>
      <c r="Z79" s="73"/>
      <c r="AA79" s="73"/>
      <c r="AB79" s="73"/>
      <c r="AC79" s="73"/>
      <c r="AD79" s="73"/>
      <c r="AE79" s="85"/>
    </row>
    <row r="80" spans="1:31" x14ac:dyDescent="0.3">
      <c r="A80" s="77">
        <v>77</v>
      </c>
      <c r="B80" s="73">
        <v>23790</v>
      </c>
      <c r="C80" s="73">
        <v>30552</v>
      </c>
      <c r="D80" s="73">
        <v>54342</v>
      </c>
      <c r="E80" s="154">
        <v>3.9639700853230812E-2</v>
      </c>
      <c r="F80" s="223">
        <v>2.2305220817583789E-2</v>
      </c>
      <c r="G80" s="75">
        <f t="shared" si="15"/>
        <v>681.46910641881993</v>
      </c>
      <c r="H80" s="75">
        <f t="shared" si="16"/>
        <v>943.02848329836104</v>
      </c>
      <c r="I80" s="37">
        <f t="shared" si="17"/>
        <v>1624.497589717181</v>
      </c>
      <c r="J80" s="73">
        <f t="shared" si="18"/>
        <v>2.9893960283338503E-2</v>
      </c>
      <c r="K80" s="73">
        <f t="shared" si="19"/>
        <v>2.9451555225836756E-2</v>
      </c>
      <c r="L80" s="73">
        <f t="shared" ref="L80:L103" si="27">IF(T80=1,1-V80,((105*K80+90*(K79+K81)+45*(K78+K82)-30*(K77+K83))/315))</f>
        <v>2.6919784818632886E-2</v>
      </c>
      <c r="M80" s="73">
        <f t="shared" si="26"/>
        <v>72680.36871960327</v>
      </c>
      <c r="N80" s="73">
        <f t="shared" si="20"/>
        <v>1956.5398864706222</v>
      </c>
      <c r="O80" s="73">
        <f t="shared" si="21"/>
        <v>10856.241274198588</v>
      </c>
      <c r="P80" s="73">
        <f t="shared" si="22"/>
        <v>115510.95412155289</v>
      </c>
      <c r="Q80" s="73">
        <f t="shared" si="24"/>
        <v>71702.098776367959</v>
      </c>
      <c r="R80" s="73">
        <f>SUM(Q80:$Q$103)</f>
        <v>884252.69697731081</v>
      </c>
      <c r="S80" s="73">
        <f t="shared" si="23"/>
        <v>12.166321010130087</v>
      </c>
      <c r="T80" s="73">
        <f>IF(T79=1,1,IF(U80=$U$63,1,T79))</f>
        <v>1</v>
      </c>
      <c r="U80" s="73">
        <f t="shared" ref="U80:U88" si="28">ABS(W80-V80)</f>
        <v>2.5317704072038705E-3</v>
      </c>
      <c r="V80" s="73">
        <f t="shared" ref="V80:V104" si="29">$W$3^($AC$63+$AE$63*$AD$63^A79)</f>
        <v>0.97308021518136711</v>
      </c>
      <c r="W80" s="73">
        <f t="shared" si="13"/>
        <v>0.97054844477416324</v>
      </c>
      <c r="X80" s="73">
        <f t="shared" si="14"/>
        <v>-2.989396028333851E-2</v>
      </c>
      <c r="Y80" s="73"/>
      <c r="Z80" s="73"/>
      <c r="AA80" s="73"/>
      <c r="AB80" s="73"/>
      <c r="AC80" s="73"/>
      <c r="AD80" s="73"/>
      <c r="AE80" s="85"/>
    </row>
    <row r="81" spans="1:31" x14ac:dyDescent="0.3">
      <c r="A81" s="77">
        <v>78</v>
      </c>
      <c r="B81" s="73">
        <v>21709</v>
      </c>
      <c r="C81" s="73">
        <v>28786</v>
      </c>
      <c r="D81" s="73">
        <v>50495</v>
      </c>
      <c r="E81" s="154">
        <v>4.3926649675440674E-2</v>
      </c>
      <c r="F81" s="223">
        <v>2.5394371575065775E-2</v>
      </c>
      <c r="G81" s="75">
        <f t="shared" si="15"/>
        <v>731.00238015984337</v>
      </c>
      <c r="H81" s="75">
        <f t="shared" si="16"/>
        <v>953.60363780414161</v>
      </c>
      <c r="I81" s="37">
        <f t="shared" si="17"/>
        <v>1684.6060179639849</v>
      </c>
      <c r="J81" s="73">
        <f t="shared" si="18"/>
        <v>3.3361838161481035E-2</v>
      </c>
      <c r="K81" s="73">
        <f t="shared" si="19"/>
        <v>3.2811469453779996E-2</v>
      </c>
      <c r="L81" s="73">
        <f t="shared" si="27"/>
        <v>2.998015670441545E-2</v>
      </c>
      <c r="M81" s="73">
        <f t="shared" si="26"/>
        <v>70723.828833132648</v>
      </c>
      <c r="N81" s="73">
        <f t="shared" si="20"/>
        <v>2120.3114711535745</v>
      </c>
      <c r="O81" s="73">
        <f t="shared" si="21"/>
        <v>10306.335214788294</v>
      </c>
      <c r="P81" s="73">
        <f t="shared" si="22"/>
        <v>104654.7128473543</v>
      </c>
      <c r="Q81" s="73">
        <f t="shared" si="24"/>
        <v>69663.67309755586</v>
      </c>
      <c r="R81" s="73">
        <f>SUM(Q81:$Q$103)</f>
        <v>812550.59820094286</v>
      </c>
      <c r="S81" s="73">
        <f t="shared" si="23"/>
        <v>11.489064034105006</v>
      </c>
      <c r="T81" s="73">
        <f t="shared" ref="T81:T88" si="30">IF(T80=1,1,IF(U81=$U$63,1,T80))</f>
        <v>1</v>
      </c>
      <c r="U81" s="73">
        <f t="shared" si="28"/>
        <v>2.8313127493645451E-3</v>
      </c>
      <c r="V81" s="73">
        <f t="shared" si="29"/>
        <v>0.97001984329558455</v>
      </c>
      <c r="W81" s="73">
        <f t="shared" si="13"/>
        <v>0.96718853054622</v>
      </c>
      <c r="X81" s="73">
        <f>LN(W81)</f>
        <v>-3.3361838161481007E-2</v>
      </c>
      <c r="Y81" s="73"/>
      <c r="Z81" s="73"/>
      <c r="AA81" s="73"/>
      <c r="AB81" s="73"/>
      <c r="AC81" s="73"/>
      <c r="AD81" s="73"/>
      <c r="AE81" s="85"/>
    </row>
    <row r="82" spans="1:31" x14ac:dyDescent="0.3">
      <c r="A82" s="77">
        <v>79</v>
      </c>
      <c r="B82" s="73">
        <v>21082</v>
      </c>
      <c r="C82" s="73">
        <v>29050</v>
      </c>
      <c r="D82" s="73">
        <v>50132</v>
      </c>
      <c r="E82" s="154">
        <v>4.8937605164851378E-2</v>
      </c>
      <c r="F82" s="223">
        <v>2.904138612852257E-2</v>
      </c>
      <c r="G82" s="75">
        <f t="shared" si="15"/>
        <v>843.65226703358064</v>
      </c>
      <c r="H82" s="75">
        <f t="shared" si="16"/>
        <v>1031.7025920853966</v>
      </c>
      <c r="I82" s="37">
        <f t="shared" si="17"/>
        <v>1875.3548591189774</v>
      </c>
      <c r="J82" s="73">
        <f t="shared" si="18"/>
        <v>3.7408339166978721E-2</v>
      </c>
      <c r="K82" s="73">
        <f t="shared" si="19"/>
        <v>3.6717291030125554E-2</v>
      </c>
      <c r="L82" s="73">
        <f t="shared" si="27"/>
        <v>3.3444091104945062E-2</v>
      </c>
      <c r="M82" s="73">
        <f t="shared" si="26"/>
        <v>68603.517361979073</v>
      </c>
      <c r="N82" s="73">
        <f t="shared" si="20"/>
        <v>2294.3822847737028</v>
      </c>
      <c r="O82" s="73">
        <f t="shared" si="21"/>
        <v>9753.5118731714228</v>
      </c>
      <c r="P82" s="73">
        <f t="shared" si="22"/>
        <v>94348.377632566</v>
      </c>
      <c r="Q82" s="73">
        <f t="shared" si="24"/>
        <v>67456.326219592214</v>
      </c>
      <c r="R82" s="73">
        <f>SUM(Q82:$Q$103)</f>
        <v>742886.92510338698</v>
      </c>
      <c r="S82" s="73">
        <f t="shared" si="23"/>
        <v>10.8287002426366</v>
      </c>
      <c r="T82" s="73">
        <f t="shared" si="30"/>
        <v>1</v>
      </c>
      <c r="U82" s="73">
        <f t="shared" si="28"/>
        <v>3.2731999251804922E-3</v>
      </c>
      <c r="V82" s="73">
        <f t="shared" si="29"/>
        <v>0.96655590889505494</v>
      </c>
      <c r="W82" s="73">
        <f t="shared" si="13"/>
        <v>0.96328270896987445</v>
      </c>
      <c r="X82" s="73">
        <f t="shared" ref="X82:X103" si="31">LN(W82)</f>
        <v>-3.740833916697868E-2</v>
      </c>
      <c r="Y82" s="84"/>
      <c r="Z82" s="84"/>
      <c r="AA82" s="73"/>
      <c r="AB82" s="73"/>
      <c r="AC82" s="73"/>
      <c r="AD82" s="73"/>
      <c r="AE82" s="85"/>
    </row>
    <row r="83" spans="1:31" x14ac:dyDescent="0.3">
      <c r="A83" s="77">
        <v>80</v>
      </c>
      <c r="B83" s="73">
        <v>19947</v>
      </c>
      <c r="C83" s="73">
        <v>27981</v>
      </c>
      <c r="D83" s="73">
        <v>47928</v>
      </c>
      <c r="E83" s="154">
        <v>5.4800688258689785E-2</v>
      </c>
      <c r="F83" s="223">
        <v>3.3386350446224178E-2</v>
      </c>
      <c r="G83" s="75">
        <f t="shared" si="15"/>
        <v>934.18347183579874</v>
      </c>
      <c r="H83" s="75">
        <f t="shared" si="16"/>
        <v>1093.1093286960852</v>
      </c>
      <c r="I83" s="37">
        <f t="shared" si="17"/>
        <v>2027.292800531884</v>
      </c>
      <c r="J83" s="73">
        <f t="shared" si="18"/>
        <v>4.2298714749872394E-2</v>
      </c>
      <c r="K83" s="73">
        <f t="shared" si="19"/>
        <v>4.1416605198222878E-2</v>
      </c>
      <c r="L83" s="73">
        <f t="shared" si="27"/>
        <v>3.7363015838215663E-2</v>
      </c>
      <c r="M83" s="73">
        <f t="shared" si="26"/>
        <v>66309.13507720537</v>
      </c>
      <c r="N83" s="73">
        <f t="shared" si="20"/>
        <v>2477.5092641080046</v>
      </c>
      <c r="O83" s="73">
        <f t="shared" si="21"/>
        <v>9197.380032675037</v>
      </c>
      <c r="P83" s="73">
        <f t="shared" si="22"/>
        <v>84594.865759394597</v>
      </c>
      <c r="Q83" s="73">
        <f t="shared" si="24"/>
        <v>65070.380445151372</v>
      </c>
      <c r="R83" s="73">
        <f>SUM(Q83:$Q$103)</f>
        <v>675430.59888379485</v>
      </c>
      <c r="S83" s="73">
        <f t="shared" si="23"/>
        <v>10.186086699779363</v>
      </c>
      <c r="T83" s="73">
        <f t="shared" si="30"/>
        <v>1</v>
      </c>
      <c r="U83" s="73">
        <f t="shared" si="28"/>
        <v>4.0535893600072148E-3</v>
      </c>
      <c r="V83" s="73">
        <f t="shared" si="29"/>
        <v>0.96263698416178434</v>
      </c>
      <c r="W83" s="73">
        <f t="shared" si="13"/>
        <v>0.95858339480177712</v>
      </c>
      <c r="X83" s="73">
        <f t="shared" si="31"/>
        <v>-4.2298714749872374E-2</v>
      </c>
      <c r="Y83" s="73"/>
      <c r="Z83" s="73"/>
      <c r="AA83" s="73"/>
      <c r="AB83" s="73"/>
      <c r="AC83" s="73"/>
      <c r="AD83" s="73"/>
      <c r="AE83" s="85"/>
    </row>
    <row r="84" spans="1:31" x14ac:dyDescent="0.3">
      <c r="A84" s="77">
        <v>81</v>
      </c>
      <c r="B84" s="73">
        <v>18470</v>
      </c>
      <c r="C84" s="73">
        <v>26610</v>
      </c>
      <c r="D84" s="73">
        <v>45080</v>
      </c>
      <c r="E84" s="154">
        <v>6.163191875356952E-2</v>
      </c>
      <c r="F84" s="223">
        <v>3.8588488007435438E-2</v>
      </c>
      <c r="G84" s="75">
        <f t="shared" si="15"/>
        <v>1026.839665877857</v>
      </c>
      <c r="H84" s="75">
        <f t="shared" si="16"/>
        <v>1138.3415393784289</v>
      </c>
      <c r="I84" s="37">
        <f t="shared" si="17"/>
        <v>2165.1812052562859</v>
      </c>
      <c r="J84" s="73">
        <f t="shared" si="18"/>
        <v>4.8029751669394098E-2</v>
      </c>
      <c r="K84" s="73">
        <f t="shared" si="19"/>
        <v>4.6894569821982035E-2</v>
      </c>
      <c r="L84" s="73">
        <f t="shared" si="27"/>
        <v>4.1794396991464811E-2</v>
      </c>
      <c r="M84" s="73">
        <f t="shared" si="26"/>
        <v>63831.625813097366</v>
      </c>
      <c r="N84" s="73">
        <f t="shared" si="20"/>
        <v>2667.8043098432245</v>
      </c>
      <c r="O84" s="73">
        <f t="shared" si="21"/>
        <v>8637.7933432625487</v>
      </c>
      <c r="P84" s="73">
        <f t="shared" si="22"/>
        <v>75397.485726719548</v>
      </c>
      <c r="Q84" s="73">
        <f t="shared" si="24"/>
        <v>62497.723658175753</v>
      </c>
      <c r="R84" s="73">
        <f>SUM(Q84:$Q$103)</f>
        <v>610360.21843864338</v>
      </c>
      <c r="S84" s="73">
        <f t="shared" si="23"/>
        <v>9.5620346601512676</v>
      </c>
      <c r="T84" s="73">
        <f t="shared" si="30"/>
        <v>1</v>
      </c>
      <c r="U84" s="73">
        <f t="shared" si="28"/>
        <v>5.1001728305172245E-3</v>
      </c>
      <c r="V84" s="73">
        <f t="shared" si="29"/>
        <v>0.95820560300853519</v>
      </c>
      <c r="W84" s="73">
        <f t="shared" si="13"/>
        <v>0.95310543017801796</v>
      </c>
      <c r="X84" s="73">
        <f t="shared" si="31"/>
        <v>-4.8029751669394043E-2</v>
      </c>
      <c r="Y84" s="73"/>
      <c r="Z84" s="73"/>
      <c r="AA84" s="73"/>
      <c r="AB84" s="73"/>
      <c r="AC84" s="73"/>
      <c r="AD84" s="73"/>
      <c r="AE84" s="85"/>
    </row>
    <row r="85" spans="1:31" x14ac:dyDescent="0.3">
      <c r="A85" s="77">
        <v>82</v>
      </c>
      <c r="B85" s="73">
        <v>17725</v>
      </c>
      <c r="C85" s="73">
        <v>26807</v>
      </c>
      <c r="D85" s="73">
        <v>44532</v>
      </c>
      <c r="E85" s="154">
        <v>6.9523402982563709E-2</v>
      </c>
      <c r="F85" s="223">
        <v>4.4815361914317585E-2</v>
      </c>
      <c r="G85" s="75">
        <f t="shared" si="15"/>
        <v>1201.3654068371115</v>
      </c>
      <c r="H85" s="75">
        <f t="shared" si="16"/>
        <v>1232.3023178659416</v>
      </c>
      <c r="I85" s="37">
        <f t="shared" si="17"/>
        <v>2433.667724703053</v>
      </c>
      <c r="J85" s="73">
        <f t="shared" si="18"/>
        <v>5.4649863574576775E-2</v>
      </c>
      <c r="K85" s="73">
        <f t="shared" si="19"/>
        <v>5.318339509590575E-2</v>
      </c>
      <c r="L85" s="73">
        <f t="shared" si="27"/>
        <v>4.6802297292266037E-2</v>
      </c>
      <c r="M85" s="73">
        <f t="shared" si="26"/>
        <v>61163.821503254141</v>
      </c>
      <c r="N85" s="73">
        <f t="shared" si="20"/>
        <v>2862.6073575263945</v>
      </c>
      <c r="O85" s="73">
        <f t="shared" si="21"/>
        <v>8074.9092479453675</v>
      </c>
      <c r="P85" s="73">
        <f t="shared" si="22"/>
        <v>66759.692383457004</v>
      </c>
      <c r="Q85" s="73">
        <f t="shared" si="24"/>
        <v>59732.517824490948</v>
      </c>
      <c r="R85" s="73">
        <f>SUM(Q85:$Q$103)</f>
        <v>547862.49478046794</v>
      </c>
      <c r="S85" s="73">
        <f t="shared" si="23"/>
        <v>8.9572966717149889</v>
      </c>
      <c r="T85" s="73">
        <f t="shared" si="30"/>
        <v>1</v>
      </c>
      <c r="U85" s="73">
        <f t="shared" si="28"/>
        <v>6.3810978036397126E-3</v>
      </c>
      <c r="V85" s="73">
        <f t="shared" si="29"/>
        <v>0.95319770270773396</v>
      </c>
      <c r="W85" s="73">
        <f t="shared" si="13"/>
        <v>0.94681660490409425</v>
      </c>
      <c r="X85" s="73">
        <f t="shared" si="31"/>
        <v>-5.4649863574576664E-2</v>
      </c>
      <c r="Y85" s="73"/>
      <c r="Z85" s="73"/>
      <c r="AA85" s="73"/>
      <c r="AB85" s="73"/>
      <c r="AC85" s="73"/>
      <c r="AD85" s="73"/>
      <c r="AE85" s="85"/>
    </row>
    <row r="86" spans="1:31" x14ac:dyDescent="0.3">
      <c r="A86" s="77">
        <v>83</v>
      </c>
      <c r="B86" s="73">
        <v>16748</v>
      </c>
      <c r="C86" s="73">
        <v>26285</v>
      </c>
      <c r="D86" s="73">
        <v>43033</v>
      </c>
      <c r="E86" s="154">
        <v>7.8532173182338988E-2</v>
      </c>
      <c r="F86" s="223">
        <v>5.2225860559631125E-2</v>
      </c>
      <c r="G86" s="75">
        <f t="shared" si="15"/>
        <v>1372.7567448099041</v>
      </c>
      <c r="H86" s="75">
        <f t="shared" si="16"/>
        <v>1315.2568364578133</v>
      </c>
      <c r="I86" s="37">
        <f t="shared" si="17"/>
        <v>2688.0135812677172</v>
      </c>
      <c r="J86" s="73">
        <f t="shared" si="18"/>
        <v>6.2464006257237865E-2</v>
      </c>
      <c r="K86" s="73">
        <f t="shared" si="19"/>
        <v>6.0553123585858404E-2</v>
      </c>
      <c r="L86" s="73">
        <f t="shared" si="27"/>
        <v>5.245793977299773E-2</v>
      </c>
      <c r="M86" s="73">
        <f t="shared" si="26"/>
        <v>58301.214145727747</v>
      </c>
      <c r="N86" s="73">
        <f t="shared" si="20"/>
        <v>3058.3615803492285</v>
      </c>
      <c r="O86" s="73">
        <f t="shared" si="21"/>
        <v>7509.2536045999623</v>
      </c>
      <c r="P86" s="73">
        <f t="shared" si="22"/>
        <v>58684.78313551165</v>
      </c>
      <c r="Q86" s="73">
        <f t="shared" si="24"/>
        <v>56772.033355553132</v>
      </c>
      <c r="R86" s="73">
        <f>SUM(Q86:$Q$103)</f>
        <v>488129.97695597692</v>
      </c>
      <c r="S86" s="73">
        <f t="shared" si="23"/>
        <v>8.372552512128884</v>
      </c>
      <c r="T86" s="73">
        <f t="shared" si="30"/>
        <v>1</v>
      </c>
      <c r="U86" s="73">
        <f t="shared" si="28"/>
        <v>8.0951838128606735E-3</v>
      </c>
      <c r="V86" s="73">
        <f t="shared" si="29"/>
        <v>0.94754206022700227</v>
      </c>
      <c r="W86" s="73">
        <f t="shared" si="13"/>
        <v>0.9394468764141416</v>
      </c>
      <c r="X86" s="73">
        <f t="shared" si="31"/>
        <v>-6.2464006257237713E-2</v>
      </c>
      <c r="Y86" s="73"/>
      <c r="Z86" s="73"/>
      <c r="AA86" s="73"/>
      <c r="AB86" s="73"/>
      <c r="AC86" s="73"/>
      <c r="AD86" s="73"/>
      <c r="AE86" s="85"/>
    </row>
    <row r="87" spans="1:31" x14ac:dyDescent="0.3">
      <c r="A87" s="77">
        <v>84</v>
      </c>
      <c r="B87" s="73">
        <v>15339</v>
      </c>
      <c r="C87" s="73">
        <v>25657</v>
      </c>
      <c r="D87" s="73">
        <v>40996</v>
      </c>
      <c r="E87" s="154">
        <v>8.8670894742113662E-2</v>
      </c>
      <c r="F87" s="223">
        <v>6.0947381115854959E-2</v>
      </c>
      <c r="G87" s="75">
        <f t="shared" si="15"/>
        <v>1563.7269572894907</v>
      </c>
      <c r="H87" s="75">
        <f t="shared" si="16"/>
        <v>1360.1228544492815</v>
      </c>
      <c r="I87" s="37">
        <f t="shared" si="17"/>
        <v>2923.8498117387721</v>
      </c>
      <c r="J87" s="73">
        <f t="shared" si="18"/>
        <v>7.1320368127104405E-2</v>
      </c>
      <c r="K87" s="73">
        <f t="shared" si="19"/>
        <v>6.8836470778723124E-2</v>
      </c>
      <c r="L87" s="73">
        <f t="shared" si="27"/>
        <v>5.884025932959025E-2</v>
      </c>
      <c r="M87" s="73">
        <f t="shared" si="26"/>
        <v>55242.852565378518</v>
      </c>
      <c r="N87" s="73">
        <f t="shared" si="20"/>
        <v>3250.5037710531906</v>
      </c>
      <c r="O87" s="73">
        <f t="shared" si="21"/>
        <v>6941.7889085557963</v>
      </c>
      <c r="P87" s="73">
        <f t="shared" si="22"/>
        <v>51175.529530911677</v>
      </c>
      <c r="Q87" s="73">
        <f t="shared" si="24"/>
        <v>53617.600679851923</v>
      </c>
      <c r="R87" s="73">
        <f>SUM(Q87:$Q$103)</f>
        <v>431357.94360042375</v>
      </c>
      <c r="S87" s="73">
        <f t="shared" si="23"/>
        <v>7.8083937300291026</v>
      </c>
      <c r="T87" s="73">
        <f t="shared" si="30"/>
        <v>1</v>
      </c>
      <c r="U87" s="73">
        <f t="shared" si="28"/>
        <v>9.9962114491328746E-3</v>
      </c>
      <c r="V87" s="73">
        <f t="shared" si="29"/>
        <v>0.94115974067040975</v>
      </c>
      <c r="W87" s="73">
        <f t="shared" si="13"/>
        <v>0.93116352922127688</v>
      </c>
      <c r="X87" s="73">
        <f t="shared" si="31"/>
        <v>-7.1320368127104225E-2</v>
      </c>
      <c r="Y87" s="73"/>
      <c r="Z87" s="73"/>
      <c r="AA87" s="73"/>
      <c r="AB87" s="73"/>
      <c r="AC87" s="73"/>
      <c r="AD87" s="73"/>
      <c r="AE87" s="85"/>
    </row>
    <row r="88" spans="1:31" x14ac:dyDescent="0.3">
      <c r="A88" s="77">
        <v>85</v>
      </c>
      <c r="B88" s="73">
        <v>13764</v>
      </c>
      <c r="C88" s="73">
        <v>23785</v>
      </c>
      <c r="D88" s="73">
        <v>37549</v>
      </c>
      <c r="E88" s="154">
        <v>9.9901397605920206E-2</v>
      </c>
      <c r="F88" s="223">
        <v>7.1050106097824209E-2</v>
      </c>
      <c r="G88" s="75">
        <f t="shared" si="15"/>
        <v>1689.9267735367489</v>
      </c>
      <c r="H88" s="75">
        <f t="shared" si="16"/>
        <v>1375.0428366478857</v>
      </c>
      <c r="I88" s="37">
        <f t="shared" si="17"/>
        <v>3064.9696101846348</v>
      </c>
      <c r="J88" s="73">
        <f t="shared" si="18"/>
        <v>8.1625865141139176E-2</v>
      </c>
      <c r="K88" s="73">
        <f t="shared" si="19"/>
        <v>7.8383296862976959E-2</v>
      </c>
      <c r="L88" s="73">
        <f t="shared" si="27"/>
        <v>6.6036418179650669E-2</v>
      </c>
      <c r="M88" s="73">
        <f t="shared" si="26"/>
        <v>51992.348794325328</v>
      </c>
      <c r="N88" s="73">
        <f t="shared" si="20"/>
        <v>3433.3884871243208</v>
      </c>
      <c r="O88" s="73">
        <f t="shared" si="21"/>
        <v>6373.9826819171722</v>
      </c>
      <c r="P88" s="73">
        <f t="shared" si="22"/>
        <v>44233.740622355886</v>
      </c>
      <c r="Q88" s="73">
        <f t="shared" si="24"/>
        <v>50275.654550763167</v>
      </c>
      <c r="R88" s="73">
        <f>SUM(Q88:$Q$103)</f>
        <v>377740.3429205718</v>
      </c>
      <c r="S88" s="73">
        <f t="shared" si="23"/>
        <v>7.2653063706519836</v>
      </c>
      <c r="T88" s="73">
        <f t="shared" si="30"/>
        <v>1</v>
      </c>
      <c r="U88" s="73">
        <f t="shared" si="28"/>
        <v>1.234687868332629E-2</v>
      </c>
      <c r="V88" s="73">
        <f t="shared" si="29"/>
        <v>0.93396358182034933</v>
      </c>
      <c r="W88" s="73">
        <f t="shared" si="13"/>
        <v>0.92161670313702304</v>
      </c>
      <c r="X88" s="73">
        <f t="shared" si="31"/>
        <v>-8.1625865141139051E-2</v>
      </c>
      <c r="Y88" s="73"/>
      <c r="Z88" s="73"/>
      <c r="AA88" s="73"/>
      <c r="AB88" s="73"/>
      <c r="AC88" s="73"/>
      <c r="AD88" s="73"/>
      <c r="AE88" s="85"/>
    </row>
    <row r="89" spans="1:31" x14ac:dyDescent="0.3">
      <c r="A89" s="77">
        <v>86</v>
      </c>
      <c r="B89" s="73">
        <v>12029</v>
      </c>
      <c r="C89" s="73">
        <v>21375</v>
      </c>
      <c r="D89" s="73">
        <v>33404</v>
      </c>
      <c r="E89" s="154">
        <v>0.11213131165375342</v>
      </c>
      <c r="F89" s="223">
        <v>8.2524362241655685E-2</v>
      </c>
      <c r="G89" s="75">
        <f t="shared" si="15"/>
        <v>1763.9582429153902</v>
      </c>
      <c r="H89" s="75">
        <f t="shared" si="16"/>
        <v>1348.8275478829999</v>
      </c>
      <c r="I89" s="37">
        <f t="shared" si="17"/>
        <v>3112.7857907983898</v>
      </c>
      <c r="J89" s="73">
        <f t="shared" si="18"/>
        <v>9.3186019362902342E-2</v>
      </c>
      <c r="K89" s="73">
        <f t="shared" si="19"/>
        <v>8.8975983574135498E-2</v>
      </c>
      <c r="L89" s="73">
        <f t="shared" si="27"/>
        <v>7.4142252943478426E-2</v>
      </c>
      <c r="M89" s="73">
        <f t="shared" si="26"/>
        <v>48558.960307201007</v>
      </c>
      <c r="N89" s="73">
        <f t="shared" si="20"/>
        <v>3600.270717768828</v>
      </c>
      <c r="O89" s="73">
        <f t="shared" si="21"/>
        <v>5807.8709229895012</v>
      </c>
      <c r="P89" s="73">
        <f t="shared" si="22"/>
        <v>37859.757940438714</v>
      </c>
      <c r="Q89" s="73">
        <f t="shared" si="24"/>
        <v>46758.824948316593</v>
      </c>
      <c r="R89" s="73">
        <f>SUM(Q89:$Q$103)</f>
        <v>327464.6883698086</v>
      </c>
      <c r="S89" s="73">
        <f t="shared" si="23"/>
        <v>6.7436511469387357</v>
      </c>
      <c r="T89" s="73">
        <f>T88</f>
        <v>1</v>
      </c>
      <c r="U89" s="73"/>
      <c r="V89" s="73">
        <f t="shared" si="29"/>
        <v>0.92585774705652157</v>
      </c>
      <c r="W89" s="73">
        <f t="shared" si="13"/>
        <v>0.9110240164258645</v>
      </c>
      <c r="X89" s="73">
        <f t="shared" si="31"/>
        <v>-9.3186019362902037E-2</v>
      </c>
      <c r="Y89" s="73"/>
      <c r="Z89" s="73"/>
      <c r="AA89" s="73"/>
      <c r="AB89" s="73"/>
      <c r="AC89" s="73"/>
      <c r="AD89" s="73"/>
      <c r="AE89" s="85"/>
    </row>
    <row r="90" spans="1:31" x14ac:dyDescent="0.3">
      <c r="A90" s="77">
        <v>87</v>
      </c>
      <c r="B90" s="73">
        <v>10468</v>
      </c>
      <c r="C90" s="73">
        <v>19236</v>
      </c>
      <c r="D90" s="73">
        <v>29704</v>
      </c>
      <c r="E90" s="154">
        <v>0.12521337736496774</v>
      </c>
      <c r="F90" s="223">
        <v>9.5269180507332657E-2</v>
      </c>
      <c r="G90" s="75">
        <f t="shared" si="15"/>
        <v>1832.597956239051</v>
      </c>
      <c r="H90" s="75">
        <f t="shared" si="16"/>
        <v>1310.7336342564822</v>
      </c>
      <c r="I90" s="37">
        <f t="shared" si="17"/>
        <v>3143.3315904955334</v>
      </c>
      <c r="J90" s="73">
        <f t="shared" si="18"/>
        <v>0.10582182838996544</v>
      </c>
      <c r="K90" s="73">
        <f t="shared" si="19"/>
        <v>0.1004150857094025</v>
      </c>
      <c r="L90" s="73">
        <f t="shared" si="27"/>
        <v>8.3262610826656647E-2</v>
      </c>
      <c r="M90" s="73">
        <f t="shared" si="26"/>
        <v>44958.689589432179</v>
      </c>
      <c r="N90" s="73">
        <f t="shared" si="20"/>
        <v>3743.3778745613527</v>
      </c>
      <c r="O90" s="73">
        <f t="shared" si="21"/>
        <v>5246.1095492235527</v>
      </c>
      <c r="P90" s="73">
        <f t="shared" si="22"/>
        <v>32051.887017449208</v>
      </c>
      <c r="Q90" s="73">
        <f t="shared" si="24"/>
        <v>43087.000652151502</v>
      </c>
      <c r="R90" s="73">
        <f>SUM(Q90:$Q$103)</f>
        <v>280705.86342149199</v>
      </c>
      <c r="S90" s="73">
        <f t="shared" si="23"/>
        <v>6.2436397943296296</v>
      </c>
      <c r="T90" s="73">
        <f t="shared" ref="T90:T103" si="32">T89</f>
        <v>1</v>
      </c>
      <c r="U90" s="73"/>
      <c r="V90" s="73">
        <f t="shared" si="29"/>
        <v>0.91673738917334335</v>
      </c>
      <c r="W90" s="73">
        <f t="shared" si="13"/>
        <v>0.8995849142905975</v>
      </c>
      <c r="X90" s="73">
        <f t="shared" si="31"/>
        <v>-0.10582182838996521</v>
      </c>
      <c r="Y90" s="73"/>
      <c r="Z90" s="73"/>
      <c r="AA90" s="73"/>
      <c r="AB90" s="73"/>
      <c r="AC90" s="73"/>
      <c r="AD90" s="73"/>
      <c r="AE90" s="85"/>
    </row>
    <row r="91" spans="1:31" x14ac:dyDescent="0.3">
      <c r="A91" s="77">
        <v>88</v>
      </c>
      <c r="B91" s="73">
        <v>9027</v>
      </c>
      <c r="C91" s="73">
        <v>17357</v>
      </c>
      <c r="D91" s="73">
        <v>26384</v>
      </c>
      <c r="E91" s="154">
        <v>0.13894684535494184</v>
      </c>
      <c r="F91" s="223">
        <v>0.10909929395518513</v>
      </c>
      <c r="G91" s="75">
        <f t="shared" si="15"/>
        <v>1893.6364451801483</v>
      </c>
      <c r="H91" s="75">
        <f t="shared" si="16"/>
        <v>1254.2731730190601</v>
      </c>
      <c r="I91" s="37">
        <f t="shared" si="17"/>
        <v>3147.9096181992081</v>
      </c>
      <c r="J91" s="73">
        <f t="shared" si="18"/>
        <v>0.11931131057456065</v>
      </c>
      <c r="K91" s="73">
        <f t="shared" si="19"/>
        <v>0.1124685401784441</v>
      </c>
      <c r="L91" s="73">
        <f t="shared" si="27"/>
        <v>9.3511519915545072E-2</v>
      </c>
      <c r="M91" s="73">
        <f t="shared" si="26"/>
        <v>41215.311714870826</v>
      </c>
      <c r="N91" s="73">
        <f t="shared" si="20"/>
        <v>3854.1064422505442</v>
      </c>
      <c r="O91" s="73">
        <f t="shared" si="21"/>
        <v>4692.0046550951647</v>
      </c>
      <c r="P91" s="73">
        <f t="shared" si="22"/>
        <v>26805.777468225653</v>
      </c>
      <c r="Q91" s="73">
        <f t="shared" si="24"/>
        <v>39288.258493745554</v>
      </c>
      <c r="R91" s="73">
        <f>SUM(Q91:$Q$103)</f>
        <v>237618.86276934046</v>
      </c>
      <c r="S91" s="73">
        <f t="shared" si="23"/>
        <v>5.7653054867860094</v>
      </c>
      <c r="T91" s="73">
        <f t="shared" si="32"/>
        <v>1</v>
      </c>
      <c r="U91" s="73"/>
      <c r="V91" s="73">
        <f t="shared" si="29"/>
        <v>0.90648848008445493</v>
      </c>
      <c r="W91" s="73">
        <f t="shared" si="13"/>
        <v>0.8875314598215559</v>
      </c>
      <c r="X91" s="73">
        <f t="shared" si="31"/>
        <v>-0.1193113105745604</v>
      </c>
      <c r="Y91" s="73"/>
      <c r="Z91" s="73"/>
      <c r="AA91" s="73"/>
      <c r="AB91" s="73"/>
      <c r="AC91" s="73"/>
      <c r="AD91" s="73"/>
      <c r="AE91" s="85"/>
    </row>
    <row r="92" spans="1:31" x14ac:dyDescent="0.3">
      <c r="A92" s="77">
        <v>89</v>
      </c>
      <c r="B92" s="73">
        <v>7486</v>
      </c>
      <c r="C92" s="73">
        <v>15069</v>
      </c>
      <c r="D92" s="73">
        <v>22555</v>
      </c>
      <c r="E92" s="154">
        <v>0.153062198937223</v>
      </c>
      <c r="F92" s="223">
        <v>0.12291639581201584</v>
      </c>
      <c r="G92" s="75">
        <f t="shared" si="15"/>
        <v>1852.2271684912666</v>
      </c>
      <c r="H92" s="75">
        <f t="shared" si="16"/>
        <v>1145.8236212440513</v>
      </c>
      <c r="I92" s="37">
        <f t="shared" si="17"/>
        <v>2998.0507897353182</v>
      </c>
      <c r="J92" s="73">
        <f t="shared" si="18"/>
        <v>0.13292178185481349</v>
      </c>
      <c r="K92" s="73">
        <f t="shared" si="19"/>
        <v>0.12446642795739649</v>
      </c>
      <c r="L92" s="73">
        <f t="shared" si="27"/>
        <v>0.10501212370869628</v>
      </c>
      <c r="M92" s="73">
        <f t="shared" si="26"/>
        <v>37361.205272620282</v>
      </c>
      <c r="N92" s="73">
        <f t="shared" si="20"/>
        <v>3923.3795099943964</v>
      </c>
      <c r="O92" s="73">
        <f t="shared" si="21"/>
        <v>4149.5104081428326</v>
      </c>
      <c r="P92" s="73">
        <f t="shared" si="22"/>
        <v>22113.772813130494</v>
      </c>
      <c r="Q92" s="73">
        <f t="shared" si="24"/>
        <v>35399.515517623084</v>
      </c>
      <c r="R92" s="73">
        <f>SUM(Q92:$Q$103)</f>
        <v>198330.60427559496</v>
      </c>
      <c r="S92" s="73">
        <f t="shared" si="23"/>
        <v>5.308463761498059</v>
      </c>
      <c r="T92" s="73">
        <f t="shared" si="32"/>
        <v>1</v>
      </c>
      <c r="U92" s="73"/>
      <c r="V92" s="73">
        <f t="shared" si="29"/>
        <v>0.89498787629130372</v>
      </c>
      <c r="W92" s="73">
        <f t="shared" si="13"/>
        <v>0.87553357204260351</v>
      </c>
      <c r="X92" s="73">
        <f t="shared" si="31"/>
        <v>-0.13292178185481315</v>
      </c>
      <c r="Y92" s="73"/>
      <c r="Z92" s="73"/>
      <c r="AA92" s="73"/>
      <c r="AB92" s="73"/>
      <c r="AC92" s="73"/>
      <c r="AD92" s="73"/>
      <c r="AE92" s="85"/>
    </row>
    <row r="93" spans="1:31" x14ac:dyDescent="0.3">
      <c r="A93" s="77">
        <v>90</v>
      </c>
      <c r="B93" s="73">
        <v>5904</v>
      </c>
      <c r="C93" s="73">
        <v>12382</v>
      </c>
      <c r="D93" s="73">
        <v>18286</v>
      </c>
      <c r="E93" s="154">
        <v>0.16828160665708722</v>
      </c>
      <c r="F93" s="223">
        <v>0.13804957492132286</v>
      </c>
      <c r="G93" s="75">
        <f t="shared" si="15"/>
        <v>1709.3298366758197</v>
      </c>
      <c r="H93" s="75">
        <f t="shared" si="16"/>
        <v>993.53460570344294</v>
      </c>
      <c r="I93" s="37">
        <f t="shared" si="17"/>
        <v>2702.8644423792625</v>
      </c>
      <c r="J93" s="73">
        <f t="shared" si="18"/>
        <v>0.1478105896521526</v>
      </c>
      <c r="K93" s="73">
        <f t="shared" si="19"/>
        <v>0.13740551620909192</v>
      </c>
      <c r="L93" s="73">
        <f t="shared" si="27"/>
        <v>0.11789629262679102</v>
      </c>
      <c r="M93" s="73">
        <f t="shared" si="26"/>
        <v>33437.825762625886</v>
      </c>
      <c r="N93" s="73">
        <f t="shared" si="20"/>
        <v>3942.1956909141918</v>
      </c>
      <c r="O93" s="73">
        <f t="shared" si="21"/>
        <v>3623.1819588608923</v>
      </c>
      <c r="P93" s="73">
        <f t="shared" si="22"/>
        <v>17964.262404987658</v>
      </c>
      <c r="Q93" s="73">
        <f t="shared" si="24"/>
        <v>31466.727917168791</v>
      </c>
      <c r="R93" s="73">
        <f>SUM(Q93:$Q$103)</f>
        <v>162931.08875797185</v>
      </c>
      <c r="S93" s="73">
        <f t="shared" si="23"/>
        <v>4.8726579866350983</v>
      </c>
      <c r="T93" s="73">
        <f t="shared" si="32"/>
        <v>1</v>
      </c>
      <c r="U93" s="73"/>
      <c r="V93" s="73">
        <f t="shared" si="29"/>
        <v>0.88210370737320898</v>
      </c>
      <c r="W93" s="73">
        <f t="shared" si="13"/>
        <v>0.86259448379090808</v>
      </c>
      <c r="X93" s="73">
        <f t="shared" si="31"/>
        <v>-0.14781058965215235</v>
      </c>
      <c r="Y93" s="73"/>
      <c r="Z93" s="73"/>
      <c r="AA93" s="73"/>
      <c r="AB93" s="73"/>
      <c r="AC93" s="73"/>
      <c r="AD93" s="73"/>
      <c r="AE93" s="85"/>
    </row>
    <row r="94" spans="1:31" x14ac:dyDescent="0.3">
      <c r="A94" s="77">
        <v>91</v>
      </c>
      <c r="B94" s="73">
        <v>4379</v>
      </c>
      <c r="C94" s="73">
        <v>9595</v>
      </c>
      <c r="D94" s="73">
        <v>13974</v>
      </c>
      <c r="E94" s="154">
        <v>0.18395098703663615</v>
      </c>
      <c r="F94" s="223">
        <v>0.15349145435062067</v>
      </c>
      <c r="G94" s="75">
        <f t="shared" si="15"/>
        <v>1472.7505044942054</v>
      </c>
      <c r="H94" s="75">
        <f t="shared" si="16"/>
        <v>805.5213722334297</v>
      </c>
      <c r="I94" s="37">
        <f t="shared" si="17"/>
        <v>2278.2718767276351</v>
      </c>
      <c r="J94" s="73">
        <f t="shared" si="18"/>
        <v>0.16303648752881317</v>
      </c>
      <c r="K94" s="73">
        <f t="shared" si="19"/>
        <v>0.15043981050283584</v>
      </c>
      <c r="L94" s="73">
        <f t="shared" si="27"/>
        <v>0.13230380552573617</v>
      </c>
      <c r="M94" s="73">
        <f t="shared" si="26"/>
        <v>29495.630071711694</v>
      </c>
      <c r="N94" s="73">
        <f t="shared" si="20"/>
        <v>3902.3841048668</v>
      </c>
      <c r="O94" s="73">
        <f t="shared" si="21"/>
        <v>3118.0704764867505</v>
      </c>
      <c r="P94" s="73">
        <f t="shared" si="22"/>
        <v>14341.080446126763</v>
      </c>
      <c r="Q94" s="73">
        <f t="shared" si="24"/>
        <v>27544.438019278292</v>
      </c>
      <c r="R94" s="73">
        <f>SUM(Q94:$Q$103)</f>
        <v>131464.36084080304</v>
      </c>
      <c r="S94" s="73">
        <f t="shared" si="23"/>
        <v>4.4570792527970529</v>
      </c>
      <c r="T94" s="73">
        <f t="shared" si="32"/>
        <v>1</v>
      </c>
      <c r="U94" s="73"/>
      <c r="V94" s="73">
        <f t="shared" si="29"/>
        <v>0.86769619447426383</v>
      </c>
      <c r="W94" s="73">
        <f t="shared" si="13"/>
        <v>0.84956018949716416</v>
      </c>
      <c r="X94" s="73">
        <f t="shared" si="31"/>
        <v>-0.16303648752881292</v>
      </c>
      <c r="Y94" s="73"/>
      <c r="Z94" s="73"/>
      <c r="AA94" s="73"/>
      <c r="AB94" s="73"/>
      <c r="AC94" s="73"/>
      <c r="AD94" s="73"/>
      <c r="AE94" s="85"/>
    </row>
    <row r="95" spans="1:31" x14ac:dyDescent="0.3">
      <c r="A95" s="77">
        <v>92</v>
      </c>
      <c r="B95" s="73">
        <v>3414</v>
      </c>
      <c r="C95" s="73">
        <v>7727</v>
      </c>
      <c r="D95" s="73">
        <v>11141</v>
      </c>
      <c r="E95" s="154">
        <v>0.19975871854788321</v>
      </c>
      <c r="F95" s="223">
        <v>0.16887458140924833</v>
      </c>
      <c r="G95" s="75">
        <f t="shared" si="15"/>
        <v>1304.8938905492619</v>
      </c>
      <c r="H95" s="75">
        <f t="shared" si="16"/>
        <v>681.97626512247325</v>
      </c>
      <c r="I95" s="37">
        <f t="shared" si="17"/>
        <v>1986.8701556717351</v>
      </c>
      <c r="J95" s="73">
        <f t="shared" si="18"/>
        <v>0.17833858322159007</v>
      </c>
      <c r="K95" s="73">
        <f t="shared" si="19"/>
        <v>0.16334090320572281</v>
      </c>
      <c r="L95" s="73">
        <f t="shared" si="27"/>
        <v>0.14838097270315476</v>
      </c>
      <c r="M95" s="73">
        <f t="shared" si="26"/>
        <v>25593.245966844894</v>
      </c>
      <c r="N95" s="73">
        <f t="shared" si="20"/>
        <v>3797.5507311915389</v>
      </c>
      <c r="O95" s="73">
        <f t="shared" si="21"/>
        <v>2639.5491576098616</v>
      </c>
      <c r="P95" s="73">
        <f t="shared" si="22"/>
        <v>11223.009969640014</v>
      </c>
      <c r="Q95" s="73">
        <f t="shared" si="24"/>
        <v>23694.470601249122</v>
      </c>
      <c r="R95" s="73">
        <f>SUM(Q95:$Q$103)</f>
        <v>103919.92282152477</v>
      </c>
      <c r="S95" s="73">
        <f t="shared" si="23"/>
        <v>4.0604432496037903</v>
      </c>
      <c r="T95" s="73">
        <f t="shared" si="32"/>
        <v>1</v>
      </c>
      <c r="U95" s="73"/>
      <c r="V95" s="73">
        <f t="shared" si="29"/>
        <v>0.85161902729684524</v>
      </c>
      <c r="W95" s="73">
        <f t="shared" si="13"/>
        <v>0.83665909679427719</v>
      </c>
      <c r="X95" s="73">
        <f t="shared" si="31"/>
        <v>-0.17833858322158985</v>
      </c>
      <c r="Y95" s="73"/>
      <c r="Z95" s="73"/>
      <c r="AA95" s="73"/>
      <c r="AB95" s="73"/>
      <c r="AC95" s="73"/>
      <c r="AD95" s="73"/>
      <c r="AE95" s="85"/>
    </row>
    <row r="96" spans="1:31" x14ac:dyDescent="0.3">
      <c r="A96" s="77">
        <v>93</v>
      </c>
      <c r="B96" s="73">
        <v>2502</v>
      </c>
      <c r="C96" s="73">
        <v>5950</v>
      </c>
      <c r="D96" s="73">
        <v>8452</v>
      </c>
      <c r="E96" s="154">
        <v>0.21533010515848772</v>
      </c>
      <c r="F96" s="223">
        <v>0.18384549663756591</v>
      </c>
      <c r="G96" s="75">
        <f t="shared" si="15"/>
        <v>1093.8807049935172</v>
      </c>
      <c r="H96" s="75">
        <f t="shared" si="16"/>
        <v>538.75592310653622</v>
      </c>
      <c r="I96" s="37">
        <f t="shared" si="17"/>
        <v>1632.6366281000533</v>
      </c>
      <c r="J96" s="73">
        <f t="shared" si="18"/>
        <v>0.19316571558211704</v>
      </c>
      <c r="K96" s="73">
        <f t="shared" si="19"/>
        <v>0.17565464405098696</v>
      </c>
      <c r="L96" s="73">
        <f t="shared" si="27"/>
        <v>0.166278549618187</v>
      </c>
      <c r="M96" s="73">
        <f t="shared" si="26"/>
        <v>21795.695235653355</v>
      </c>
      <c r="N96" s="73">
        <f t="shared" si="20"/>
        <v>3624.1565917044682</v>
      </c>
      <c r="O96" s="73">
        <f t="shared" si="21"/>
        <v>2193.0636937618706</v>
      </c>
      <c r="P96" s="73">
        <f t="shared" si="22"/>
        <v>8583.4608120301527</v>
      </c>
      <c r="Q96" s="73">
        <f t="shared" si="24"/>
        <v>19983.616939801119</v>
      </c>
      <c r="R96" s="73">
        <f>SUM(Q96:$Q$103)</f>
        <v>80225.452220275663</v>
      </c>
      <c r="S96" s="73">
        <f t="shared" si="23"/>
        <v>3.6807934481045153</v>
      </c>
      <c r="T96" s="73">
        <f t="shared" si="32"/>
        <v>1</v>
      </c>
      <c r="U96" s="73"/>
      <c r="V96" s="73">
        <f t="shared" si="29"/>
        <v>0.833721450381813</v>
      </c>
      <c r="W96" s="73">
        <f t="shared" si="13"/>
        <v>0.82434535594901304</v>
      </c>
      <c r="X96" s="73">
        <f t="shared" si="31"/>
        <v>-0.19316571558211676</v>
      </c>
      <c r="Y96" s="73"/>
      <c r="Z96" s="73"/>
      <c r="AA96" s="73"/>
      <c r="AB96" s="73"/>
      <c r="AC96" s="73"/>
      <c r="AD96" s="73"/>
      <c r="AE96" s="85"/>
    </row>
    <row r="97" spans="1:31" x14ac:dyDescent="0.3">
      <c r="A97" s="77">
        <v>94</v>
      </c>
      <c r="B97" s="73">
        <v>1592</v>
      </c>
      <c r="C97" s="73">
        <v>3939</v>
      </c>
      <c r="D97" s="73">
        <v>5531</v>
      </c>
      <c r="E97" s="154">
        <v>0.23028096821318442</v>
      </c>
      <c r="F97" s="223">
        <v>0.19811342627528916</v>
      </c>
      <c r="G97" s="75">
        <f t="shared" si="15"/>
        <v>780.36878609836401</v>
      </c>
      <c r="H97" s="75">
        <f t="shared" si="16"/>
        <v>366.60730139538958</v>
      </c>
      <c r="I97" s="37">
        <f t="shared" si="17"/>
        <v>1146.9760874937535</v>
      </c>
      <c r="J97" s="73">
        <f t="shared" si="18"/>
        <v>0.20737228123192072</v>
      </c>
      <c r="K97" s="73">
        <f t="shared" si="19"/>
        <v>0.18728296563674796</v>
      </c>
      <c r="L97" s="73">
        <f t="shared" si="27"/>
        <v>0.1861487694324564</v>
      </c>
      <c r="M97" s="73">
        <f t="shared" si="26"/>
        <v>18171.538643948887</v>
      </c>
      <c r="N97" s="73">
        <f t="shared" si="20"/>
        <v>3382.6095572654121</v>
      </c>
      <c r="O97" s="73">
        <f t="shared" si="21"/>
        <v>1783.809018090579</v>
      </c>
      <c r="P97" s="73">
        <f t="shared" si="22"/>
        <v>6390.3971182682817</v>
      </c>
      <c r="Q97" s="73">
        <f t="shared" si="24"/>
        <v>16480.233865316179</v>
      </c>
      <c r="R97" s="73">
        <f>SUM(Q97:$Q$103)</f>
        <v>60241.83528047453</v>
      </c>
      <c r="S97" s="73">
        <f t="shared" si="23"/>
        <v>3.3151752562535495</v>
      </c>
      <c r="T97" s="73">
        <f t="shared" si="32"/>
        <v>1</v>
      </c>
      <c r="U97" s="73"/>
      <c r="V97" s="73">
        <f t="shared" si="29"/>
        <v>0.8138512305675436</v>
      </c>
      <c r="W97" s="73">
        <f t="shared" si="13"/>
        <v>0.81271703436325204</v>
      </c>
      <c r="X97" s="73">
        <f t="shared" si="31"/>
        <v>-0.2073722812319202</v>
      </c>
      <c r="Y97" s="73"/>
      <c r="Z97" s="73"/>
      <c r="AA97" s="73"/>
      <c r="AB97" s="73"/>
      <c r="AC97" s="73"/>
      <c r="AD97" s="73"/>
      <c r="AE97" s="85"/>
    </row>
    <row r="98" spans="1:31" x14ac:dyDescent="0.3">
      <c r="A98" s="77">
        <v>95</v>
      </c>
      <c r="B98" s="73">
        <v>1043</v>
      </c>
      <c r="C98" s="73">
        <v>2729</v>
      </c>
      <c r="D98" s="73">
        <v>3772</v>
      </c>
      <c r="E98" s="154">
        <v>0.24428897363990928</v>
      </c>
      <c r="F98" s="223">
        <v>0.21149308660848376</v>
      </c>
      <c r="G98" s="75">
        <f t="shared" si="15"/>
        <v>577.16463335455217</v>
      </c>
      <c r="H98" s="75">
        <f t="shared" si="16"/>
        <v>254.79339950642537</v>
      </c>
      <c r="I98" s="37">
        <f t="shared" si="17"/>
        <v>831.95803286097748</v>
      </c>
      <c r="J98" s="73">
        <f t="shared" si="18"/>
        <v>0.22056151454426762</v>
      </c>
      <c r="K98" s="73">
        <f t="shared" si="19"/>
        <v>0.19793170152178219</v>
      </c>
      <c r="L98" s="73">
        <f t="shared" si="27"/>
        <v>0.20814130555180443</v>
      </c>
      <c r="M98" s="73">
        <f t="shared" si="26"/>
        <v>14788.929086683474</v>
      </c>
      <c r="N98" s="73">
        <f t="shared" si="20"/>
        <v>3078.1870078153534</v>
      </c>
      <c r="O98" s="73">
        <f t="shared" si="21"/>
        <v>1416.3465019224386</v>
      </c>
      <c r="P98" s="73">
        <f t="shared" si="22"/>
        <v>4606.5881001777034</v>
      </c>
      <c r="Q98" s="73">
        <f t="shared" si="24"/>
        <v>13249.835582775799</v>
      </c>
      <c r="R98" s="73">
        <f>SUM(Q98:$Q$103)</f>
        <v>43761.601415158351</v>
      </c>
      <c r="S98" s="73">
        <f t="shared" si="23"/>
        <v>2.9590784537984565</v>
      </c>
      <c r="T98" s="73">
        <f t="shared" si="32"/>
        <v>1</v>
      </c>
      <c r="U98" s="73"/>
      <c r="V98" s="73">
        <f t="shared" si="29"/>
        <v>0.79185869444819557</v>
      </c>
      <c r="W98" s="73">
        <f t="shared" si="13"/>
        <v>0.80206829847821781</v>
      </c>
      <c r="X98" s="73">
        <f t="shared" si="31"/>
        <v>-0.22056151454426723</v>
      </c>
      <c r="Y98" s="73"/>
      <c r="Z98" s="73"/>
      <c r="AA98" s="73"/>
      <c r="AB98" s="73"/>
      <c r="AC98" s="73"/>
      <c r="AD98" s="73"/>
      <c r="AE98" s="85"/>
    </row>
    <row r="99" spans="1:31" x14ac:dyDescent="0.3">
      <c r="A99" s="77">
        <v>96</v>
      </c>
      <c r="B99" s="73">
        <v>740</v>
      </c>
      <c r="C99" s="73">
        <v>2005</v>
      </c>
      <c r="D99" s="73">
        <v>2745</v>
      </c>
      <c r="E99" s="154">
        <v>0.25716184416157728</v>
      </c>
      <c r="F99" s="223">
        <v>0.22393027233186916</v>
      </c>
      <c r="G99" s="75">
        <f t="shared" si="15"/>
        <v>448.98019602539767</v>
      </c>
      <c r="H99" s="75">
        <f t="shared" si="16"/>
        <v>190.29976467956718</v>
      </c>
      <c r="I99" s="37">
        <f t="shared" si="17"/>
        <v>639.27996070496488</v>
      </c>
      <c r="J99" s="73">
        <f t="shared" si="18"/>
        <v>0.2328888745737577</v>
      </c>
      <c r="K99" s="73">
        <f t="shared" si="19"/>
        <v>0.20775839318090028</v>
      </c>
      <c r="L99" s="73">
        <f t="shared" si="27"/>
        <v>0.23239796713286354</v>
      </c>
      <c r="M99" s="73">
        <f t="shared" si="26"/>
        <v>11710.742078868121</v>
      </c>
      <c r="N99" s="73">
        <f t="shared" si="20"/>
        <v>2721.5526527462353</v>
      </c>
      <c r="O99" s="73">
        <f t="shared" si="21"/>
        <v>1094.1915042912885</v>
      </c>
      <c r="P99" s="73">
        <f t="shared" si="22"/>
        <v>3190.2415982552643</v>
      </c>
      <c r="Q99" s="73">
        <f t="shared" si="24"/>
        <v>10349.965752495003</v>
      </c>
      <c r="R99" s="73">
        <f>SUM(Q99:$Q$103)</f>
        <v>30511.765832382553</v>
      </c>
      <c r="S99" s="73">
        <f t="shared" si="23"/>
        <v>2.6054511001007041</v>
      </c>
      <c r="T99" s="73">
        <f t="shared" si="32"/>
        <v>1</v>
      </c>
      <c r="U99" s="73"/>
      <c r="V99" s="73">
        <f t="shared" si="29"/>
        <v>0.76760203286713646</v>
      </c>
      <c r="W99" s="73">
        <f t="shared" si="13"/>
        <v>0.79224160681909972</v>
      </c>
      <c r="X99" s="73">
        <f t="shared" si="31"/>
        <v>-0.23288887457375726</v>
      </c>
      <c r="Y99" s="73"/>
      <c r="Z99" s="73"/>
      <c r="AA99" s="73"/>
      <c r="AB99" s="73"/>
      <c r="AC99" s="73"/>
      <c r="AD99" s="73"/>
      <c r="AE99" s="85"/>
    </row>
    <row r="100" spans="1:31" x14ac:dyDescent="0.3">
      <c r="A100" s="77">
        <v>97</v>
      </c>
      <c r="B100" s="73">
        <v>465</v>
      </c>
      <c r="C100" s="73">
        <v>1243</v>
      </c>
      <c r="D100" s="73">
        <v>1708</v>
      </c>
      <c r="E100" s="154">
        <v>0.26887835378178604</v>
      </c>
      <c r="F100" s="223">
        <v>0.23550198796167185</v>
      </c>
      <c r="G100" s="75">
        <f t="shared" si="15"/>
        <v>292.72897103635813</v>
      </c>
      <c r="H100" s="75">
        <f t="shared" si="16"/>
        <v>125.02843450853051</v>
      </c>
      <c r="I100" s="37">
        <f t="shared" si="17"/>
        <v>417.75740554488863</v>
      </c>
      <c r="J100" s="73">
        <f t="shared" si="18"/>
        <v>0.24458864493260457</v>
      </c>
      <c r="K100" s="73">
        <f t="shared" si="19"/>
        <v>0.21697342604908298</v>
      </c>
      <c r="L100" s="73">
        <f t="shared" si="27"/>
        <v>0.25904593744055593</v>
      </c>
      <c r="M100" s="73">
        <f t="shared" si="26"/>
        <v>8989.1894261218858</v>
      </c>
      <c r="N100" s="73">
        <f t="shared" si="20"/>
        <v>2328.6130017204769</v>
      </c>
      <c r="O100" s="73">
        <f t="shared" si="21"/>
        <v>819.41816881945681</v>
      </c>
      <c r="P100" s="73">
        <f t="shared" si="22"/>
        <v>2096.0500939639755</v>
      </c>
      <c r="Q100" s="73">
        <f t="shared" si="24"/>
        <v>7824.882925261647</v>
      </c>
      <c r="R100" s="73">
        <f>SUM(Q100:$Q$103)</f>
        <v>20161.800079887551</v>
      </c>
      <c r="S100" s="73">
        <f t="shared" si="23"/>
        <v>2.2428941169377214</v>
      </c>
      <c r="T100" s="73">
        <f t="shared" si="32"/>
        <v>1</v>
      </c>
      <c r="U100" s="73"/>
      <c r="V100" s="73">
        <f t="shared" si="29"/>
        <v>0.74095406255944407</v>
      </c>
      <c r="W100" s="73">
        <f t="shared" si="13"/>
        <v>0.78302657395091702</v>
      </c>
      <c r="X100" s="73">
        <f t="shared" si="31"/>
        <v>-0.24458864493260418</v>
      </c>
      <c r="Y100" s="73"/>
      <c r="Z100" s="73"/>
      <c r="AA100" s="73"/>
      <c r="AB100" s="73"/>
      <c r="AC100" s="73"/>
      <c r="AD100" s="73"/>
      <c r="AE100" s="85"/>
    </row>
    <row r="101" spans="1:31" x14ac:dyDescent="0.3">
      <c r="A101" s="77">
        <v>98</v>
      </c>
      <c r="B101" s="73">
        <v>291</v>
      </c>
      <c r="C101" s="73">
        <v>784</v>
      </c>
      <c r="D101" s="73">
        <v>1075</v>
      </c>
      <c r="E101" s="154">
        <v>0.27958410773495485</v>
      </c>
      <c r="F101" s="223">
        <v>0.24638831037623321</v>
      </c>
      <c r="G101" s="75">
        <f t="shared" si="15"/>
        <v>193.16843533496683</v>
      </c>
      <c r="H101" s="75">
        <f t="shared" si="16"/>
        <v>81.358975350871859</v>
      </c>
      <c r="I101" s="37">
        <f t="shared" si="17"/>
        <v>274.52741068583867</v>
      </c>
      <c r="J101" s="73">
        <f t="shared" si="18"/>
        <v>0.2553743355217104</v>
      </c>
      <c r="K101" s="73">
        <f t="shared" si="19"/>
        <v>0.22537352652384479</v>
      </c>
      <c r="L101" s="73">
        <f t="shared" si="27"/>
        <v>0.28818939566367252</v>
      </c>
      <c r="M101" s="73">
        <f t="shared" si="26"/>
        <v>6660.576424401409</v>
      </c>
      <c r="N101" s="73">
        <f t="shared" si="20"/>
        <v>1919.5074945199467</v>
      </c>
      <c r="O101" s="73">
        <f t="shared" si="21"/>
        <v>592.34265475297263</v>
      </c>
      <c r="P101" s="73">
        <f t="shared" si="22"/>
        <v>1276.6319251445188</v>
      </c>
      <c r="Q101" s="73">
        <f t="shared" si="24"/>
        <v>5700.8226771414356</v>
      </c>
      <c r="R101" s="73">
        <f>SUM(Q101:$Q$103)</f>
        <v>12336.917154625906</v>
      </c>
      <c r="S101" s="73">
        <f t="shared" si="23"/>
        <v>1.8522296522908877</v>
      </c>
      <c r="T101" s="73">
        <f t="shared" si="32"/>
        <v>1</v>
      </c>
      <c r="U101" s="73"/>
      <c r="V101" s="73">
        <f t="shared" si="29"/>
        <v>0.71181060433632748</v>
      </c>
      <c r="W101" s="73">
        <f t="shared" si="13"/>
        <v>0.77462647347615521</v>
      </c>
      <c r="X101" s="73">
        <f t="shared" si="31"/>
        <v>-0.25537433552170985</v>
      </c>
      <c r="Y101" s="73"/>
      <c r="Z101" s="73"/>
      <c r="AA101" s="73"/>
      <c r="AB101" s="73"/>
      <c r="AC101" s="73"/>
      <c r="AD101" s="73"/>
      <c r="AE101" s="85"/>
    </row>
    <row r="102" spans="1:31" x14ac:dyDescent="0.3">
      <c r="A102" s="77">
        <v>99</v>
      </c>
      <c r="B102" s="73">
        <v>178</v>
      </c>
      <c r="C102" s="73">
        <v>461</v>
      </c>
      <c r="D102" s="73">
        <v>639</v>
      </c>
      <c r="E102" s="154">
        <v>0.28953662447533474</v>
      </c>
      <c r="F102" s="223">
        <v>0.25681846691674221</v>
      </c>
      <c r="G102" s="75">
        <f t="shared" si="15"/>
        <v>118.39331324861816</v>
      </c>
      <c r="H102" s="75">
        <f t="shared" si="16"/>
        <v>51.537519156609584</v>
      </c>
      <c r="I102" s="37">
        <f t="shared" si="17"/>
        <v>169.93083240522773</v>
      </c>
      <c r="J102" s="73">
        <f t="shared" si="18"/>
        <v>0.26593244507860364</v>
      </c>
      <c r="K102" s="73">
        <f t="shared" si="19"/>
        <v>0.23350909401504105</v>
      </c>
      <c r="L102" s="73">
        <f t="shared" si="27"/>
        <v>0.31989942836939811</v>
      </c>
      <c r="M102" s="73">
        <f t="shared" si="26"/>
        <v>4741.0689298814623</v>
      </c>
      <c r="N102" s="73">
        <f t="shared" si="20"/>
        <v>1516.6652405289938</v>
      </c>
      <c r="O102" s="73">
        <f t="shared" si="21"/>
        <v>411.35198346721768</v>
      </c>
      <c r="P102" s="73">
        <f t="shared" si="22"/>
        <v>684.2892703915461</v>
      </c>
      <c r="Q102" s="73">
        <f t="shared" si="24"/>
        <v>3982.7363096169656</v>
      </c>
      <c r="R102" s="73">
        <f>SUM(Q102:$Q$103)</f>
        <v>6636.0944774844702</v>
      </c>
      <c r="S102" s="73">
        <f t="shared" si="23"/>
        <v>1.3997042809606204</v>
      </c>
      <c r="T102" s="73">
        <f t="shared" si="32"/>
        <v>1</v>
      </c>
      <c r="U102" s="73"/>
      <c r="V102" s="73">
        <f t="shared" si="29"/>
        <v>0.68010057163060189</v>
      </c>
      <c r="W102" s="73">
        <f t="shared" si="13"/>
        <v>0.76649090598495895</v>
      </c>
      <c r="X102" s="73">
        <f t="shared" si="31"/>
        <v>-0.26593244507860314</v>
      </c>
      <c r="Y102" s="73"/>
      <c r="Z102" s="73"/>
      <c r="AA102" s="73"/>
      <c r="AB102" s="73"/>
      <c r="AC102" s="73"/>
      <c r="AD102" s="73"/>
      <c r="AE102" s="85"/>
    </row>
    <row r="103" spans="1:31" x14ac:dyDescent="0.3">
      <c r="A103" s="77">
        <v>100</v>
      </c>
      <c r="B103" s="73">
        <v>208</v>
      </c>
      <c r="C103" s="73">
        <v>485</v>
      </c>
      <c r="D103" s="73">
        <v>693</v>
      </c>
      <c r="E103" s="155">
        <v>0.30357855178119925</v>
      </c>
      <c r="F103" s="224">
        <v>0.26699656210238076</v>
      </c>
      <c r="G103" s="75">
        <f t="shared" si="15"/>
        <v>129.49333261965467</v>
      </c>
      <c r="H103" s="75">
        <f t="shared" si="16"/>
        <v>63.144338770489441</v>
      </c>
      <c r="I103" s="37">
        <f t="shared" si="17"/>
        <v>192.63767139014411</v>
      </c>
      <c r="J103" s="73">
        <f t="shared" si="18"/>
        <v>0.27797643779241576</v>
      </c>
      <c r="K103" s="73">
        <f t="shared" si="19"/>
        <v>0.24268533469053388</v>
      </c>
      <c r="L103" s="73">
        <f t="shared" si="27"/>
        <v>0.35420225040099884</v>
      </c>
      <c r="M103" s="73">
        <f t="shared" si="26"/>
        <v>3224.4036893524685</v>
      </c>
      <c r="N103" s="73">
        <f t="shared" si="20"/>
        <v>3224.4036893524685</v>
      </c>
      <c r="O103" s="73">
        <f t="shared" si="21"/>
        <v>272.93728692432842</v>
      </c>
      <c r="P103" s="73">
        <f t="shared" si="22"/>
        <v>272.93728692432842</v>
      </c>
      <c r="Q103">
        <f>M103-0.5*(M103*L103)</f>
        <v>2653.3581678675046</v>
      </c>
      <c r="R103">
        <f>M103-0.5*(M103*L103)</f>
        <v>2653.3581678675046</v>
      </c>
      <c r="S103" s="73">
        <f t="shared" si="23"/>
        <v>0.82289887479950052</v>
      </c>
      <c r="T103" s="73">
        <f t="shared" si="32"/>
        <v>1</v>
      </c>
      <c r="U103" s="73"/>
      <c r="V103" s="73">
        <f t="shared" si="29"/>
        <v>0.64579774959900116</v>
      </c>
      <c r="W103" s="73">
        <f t="shared" si="13"/>
        <v>0.75731466530946612</v>
      </c>
      <c r="X103" s="73">
        <f t="shared" si="31"/>
        <v>-0.27797643779241527</v>
      </c>
      <c r="Y103" s="73"/>
      <c r="Z103" s="73"/>
      <c r="AA103" s="73"/>
      <c r="AB103" s="73"/>
      <c r="AC103" s="73"/>
      <c r="AD103" s="73"/>
      <c r="AE103" s="85"/>
    </row>
    <row r="104" spans="1:31" x14ac:dyDescent="0.3">
      <c r="A104" s="77" t="s">
        <v>9</v>
      </c>
      <c r="B104" s="73">
        <v>2741523</v>
      </c>
      <c r="C104" s="73">
        <v>2790501</v>
      </c>
      <c r="D104" s="73">
        <v>5532024</v>
      </c>
      <c r="T104" s="73"/>
      <c r="U104" s="73"/>
      <c r="V104" s="73">
        <f t="shared" si="29"/>
        <v>0.60893406894466084</v>
      </c>
      <c r="W104" s="73"/>
      <c r="X104" s="73"/>
      <c r="Y104" s="73"/>
      <c r="Z104" s="73"/>
      <c r="AA104" s="73"/>
      <c r="AB104" s="73"/>
      <c r="AC104" s="73"/>
      <c r="AD104" s="73"/>
      <c r="AE104" s="85"/>
    </row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04"/>
  <sheetViews>
    <sheetView tabSelected="1" workbookViewId="0">
      <selection activeCell="F8" sqref="F8"/>
    </sheetView>
  </sheetViews>
  <sheetFormatPr defaultRowHeight="14.4" x14ac:dyDescent="0.3"/>
  <cols>
    <col min="5" max="5" width="11" customWidth="1"/>
    <col min="6" max="6" width="10.5546875" customWidth="1"/>
    <col min="7" max="8" width="11" customWidth="1"/>
    <col min="9" max="9" width="11.109375" customWidth="1"/>
  </cols>
  <sheetData>
    <row r="1" spans="1:23" s="73" customFormat="1" x14ac:dyDescent="0.3">
      <c r="A1" s="73" t="s">
        <v>40</v>
      </c>
    </row>
    <row r="2" spans="1:23" ht="72" x14ac:dyDescent="0.3">
      <c r="A2" s="79" t="s">
        <v>0</v>
      </c>
      <c r="B2" s="79" t="s">
        <v>1</v>
      </c>
      <c r="C2" s="79" t="s">
        <v>2</v>
      </c>
      <c r="D2" s="80" t="s">
        <v>3</v>
      </c>
      <c r="E2" s="81" t="s">
        <v>5</v>
      </c>
      <c r="F2" s="81" t="s">
        <v>4</v>
      </c>
      <c r="G2" s="7" t="s">
        <v>6</v>
      </c>
      <c r="H2" s="7" t="s">
        <v>7</v>
      </c>
      <c r="I2" s="86" t="s">
        <v>8</v>
      </c>
      <c r="J2" s="82" t="s">
        <v>10</v>
      </c>
      <c r="K2" s="7" t="s">
        <v>13</v>
      </c>
      <c r="L2" s="83" t="s">
        <v>14</v>
      </c>
      <c r="M2" s="79" t="s">
        <v>15</v>
      </c>
      <c r="N2" s="79" t="s">
        <v>16</v>
      </c>
      <c r="O2" s="79" t="s">
        <v>17</v>
      </c>
      <c r="P2" s="79" t="s">
        <v>18</v>
      </c>
      <c r="Q2" s="79" t="s">
        <v>19</v>
      </c>
      <c r="R2" s="79" t="s">
        <v>20</v>
      </c>
      <c r="S2" s="79" t="s">
        <v>21</v>
      </c>
    </row>
    <row r="3" spans="1:23" ht="28.8" x14ac:dyDescent="0.3">
      <c r="A3" s="28">
        <v>0</v>
      </c>
      <c r="B3" s="8">
        <v>30174</v>
      </c>
      <c r="C3" s="8">
        <v>28755</v>
      </c>
      <c r="D3" s="8">
        <v>58929</v>
      </c>
      <c r="E3" s="30">
        <v>9.0026606788567842E-3</v>
      </c>
      <c r="F3" s="33">
        <v>6.1782083783652238E-3</v>
      </c>
      <c r="G3" s="27">
        <f>F3*C3</f>
        <v>177.65438191989202</v>
      </c>
      <c r="H3" s="27">
        <f>E3*B3</f>
        <v>271.6462833238246</v>
      </c>
      <c r="I3" s="13">
        <f>H3+G3</f>
        <v>449.30066524371659</v>
      </c>
      <c r="J3">
        <f>I3/D3</f>
        <v>7.6244406869914062E-3</v>
      </c>
      <c r="K3">
        <f>1-($W$3^((-1)*J3))</f>
        <v>7.5954483692913799E-3</v>
      </c>
      <c r="M3">
        <v>100000</v>
      </c>
      <c r="N3">
        <f>M3-M4</f>
        <v>759.54483692914073</v>
      </c>
      <c r="O3">
        <f>M3*$W$4^A3</f>
        <v>100000</v>
      </c>
      <c r="P3">
        <f>SUM(O3:O103)</f>
        <v>3430459.6420323695</v>
      </c>
      <c r="Q3" s="73">
        <f>M3-(I3/D3)*M3*K3</f>
        <v>99994.208895441727</v>
      </c>
      <c r="R3">
        <f>SUM(Q3:$Q$103)</f>
        <v>7696995.6968787787</v>
      </c>
      <c r="S3">
        <f>R3/M3</f>
        <v>76.969956968787784</v>
      </c>
      <c r="V3" s="76" t="s">
        <v>11</v>
      </c>
      <c r="W3" s="73">
        <v>2.7182818284590402</v>
      </c>
    </row>
    <row r="4" spans="1:23" x14ac:dyDescent="0.3">
      <c r="A4" s="28">
        <v>1</v>
      </c>
      <c r="B4" s="8">
        <v>30394</v>
      </c>
      <c r="C4" s="8">
        <v>29012</v>
      </c>
      <c r="D4" s="8">
        <v>59406</v>
      </c>
      <c r="E4" s="31">
        <v>1.1657801832525465E-3</v>
      </c>
      <c r="F4" s="34">
        <v>8.5394911982117426E-4</v>
      </c>
      <c r="G4" s="27">
        <f t="shared" ref="G4:G67" si="0">F4*C4</f>
        <v>24.774771864251907</v>
      </c>
      <c r="H4" s="27">
        <f t="shared" ref="H4:H67" si="1">E4*B4</f>
        <v>35.432722889777899</v>
      </c>
      <c r="I4" s="27">
        <f t="shared" ref="I4:I67" si="2">H4+G4</f>
        <v>60.20749475402981</v>
      </c>
      <c r="J4" s="73">
        <f t="shared" ref="J4:J67" si="3">I4/D4</f>
        <v>1.0134918148676868E-3</v>
      </c>
      <c r="K4" s="73">
        <f t="shared" ref="K4:K67" si="4">1-($W$3^((-1)*J4))</f>
        <v>1.0129784054984103E-3</v>
      </c>
      <c r="M4">
        <f>M3*(1-K3)</f>
        <v>99240.455163070859</v>
      </c>
      <c r="N4" s="73">
        <f t="shared" ref="N4:N67" si="5">M4-M5</f>
        <v>100.52843803202268</v>
      </c>
      <c r="O4" s="73">
        <f t="shared" ref="O4:O67" si="6">M4*$W$4^A4</f>
        <v>96819.956256654506</v>
      </c>
      <c r="P4" s="73">
        <f t="shared" ref="P4:P67" si="7">SUM(O4:O104)</f>
        <v>3330459.6420323695</v>
      </c>
      <c r="Q4" s="73">
        <f>AVERAGEA(M4:M5)</f>
        <v>99190.190944054848</v>
      </c>
      <c r="R4" s="73">
        <f>SUM(Q4:$Q$103)</f>
        <v>7597001.4879833367</v>
      </c>
      <c r="S4" s="73">
        <f t="shared" ref="S4:S67" si="8">R4/M4</f>
        <v>76.551457523043652</v>
      </c>
      <c r="V4" s="78" t="s">
        <v>12</v>
      </c>
      <c r="W4" s="73">
        <f>1/1.025</f>
        <v>0.97560975609756106</v>
      </c>
    </row>
    <row r="5" spans="1:23" x14ac:dyDescent="0.3">
      <c r="A5" s="28">
        <v>2</v>
      </c>
      <c r="B5" s="8">
        <v>30587</v>
      </c>
      <c r="C5" s="8">
        <v>29193</v>
      </c>
      <c r="D5" s="8">
        <v>59780</v>
      </c>
      <c r="E5" s="31">
        <v>3.9299762625833725E-4</v>
      </c>
      <c r="F5" s="34">
        <v>3.2137719725788453E-4</v>
      </c>
      <c r="G5" s="27">
        <f t="shared" si="0"/>
        <v>9.3819645195494239</v>
      </c>
      <c r="H5" s="27">
        <f t="shared" si="1"/>
        <v>12.020618394363762</v>
      </c>
      <c r="I5" s="27">
        <f t="shared" si="2"/>
        <v>21.402582913913186</v>
      </c>
      <c r="J5" s="73">
        <f t="shared" si="3"/>
        <v>3.5802246426753408E-4</v>
      </c>
      <c r="K5" s="73">
        <f t="shared" si="4"/>
        <v>3.5795838187291373E-4</v>
      </c>
      <c r="M5" s="73">
        <f t="shared" ref="M5:M9" si="9">M4*(1-K4)</f>
        <v>99139.926725038837</v>
      </c>
      <c r="N5" s="73">
        <f t="shared" si="5"/>
        <v>35.487967749490053</v>
      </c>
      <c r="O5" s="73">
        <f t="shared" si="6"/>
        <v>94362.809494385583</v>
      </c>
      <c r="P5" s="73">
        <f t="shared" si="7"/>
        <v>3233639.6857757145</v>
      </c>
      <c r="Q5" s="73">
        <f t="shared" ref="Q5:Q68" si="10">AVERAGEA(M5:M6)</f>
        <v>99122.182741164084</v>
      </c>
      <c r="R5" s="73">
        <f>SUM(Q5:$Q$103)</f>
        <v>7497811.2970392816</v>
      </c>
      <c r="S5" s="73">
        <f t="shared" si="8"/>
        <v>75.628574124673321</v>
      </c>
    </row>
    <row r="6" spans="1:23" x14ac:dyDescent="0.3">
      <c r="A6" s="28">
        <v>3</v>
      </c>
      <c r="B6" s="8">
        <v>30747</v>
      </c>
      <c r="C6" s="8">
        <v>29334</v>
      </c>
      <c r="D6" s="8">
        <v>60081</v>
      </c>
      <c r="E6" s="31">
        <v>2.9905186769202554E-4</v>
      </c>
      <c r="F6" s="34">
        <v>3.1352800665446098E-4</v>
      </c>
      <c r="G6" s="27">
        <f t="shared" si="0"/>
        <v>9.1970305472019582</v>
      </c>
      <c r="H6" s="27">
        <f t="shared" si="1"/>
        <v>9.1949477759267086</v>
      </c>
      <c r="I6" s="27">
        <f t="shared" si="2"/>
        <v>18.391978323128669</v>
      </c>
      <c r="J6" s="73">
        <f t="shared" si="3"/>
        <v>3.0611971044304634E-4</v>
      </c>
      <c r="K6" s="73">
        <f t="shared" si="4"/>
        <v>3.0607286058503824E-4</v>
      </c>
      <c r="M6" s="73">
        <f t="shared" si="9"/>
        <v>99104.438757289347</v>
      </c>
      <c r="N6" s="73">
        <f t="shared" si="5"/>
        <v>30.333179067121819</v>
      </c>
      <c r="O6" s="73">
        <f t="shared" si="6"/>
        <v>92028.32344955123</v>
      </c>
      <c r="P6" s="73">
        <f t="shared" si="7"/>
        <v>3139276.876281329</v>
      </c>
      <c r="Q6" s="73">
        <f t="shared" si="10"/>
        <v>99089.272167755786</v>
      </c>
      <c r="R6" s="73">
        <f>SUM(Q6:$Q$103)</f>
        <v>7398689.1142981173</v>
      </c>
      <c r="S6" s="73">
        <f t="shared" si="8"/>
        <v>74.655476657486517</v>
      </c>
    </row>
    <row r="7" spans="1:23" x14ac:dyDescent="0.3">
      <c r="A7" s="28">
        <v>4</v>
      </c>
      <c r="B7" s="8">
        <v>31010</v>
      </c>
      <c r="C7" s="8">
        <v>29687</v>
      </c>
      <c r="D7" s="8">
        <v>60697</v>
      </c>
      <c r="E7" s="31">
        <v>2.1071547157684449E-4</v>
      </c>
      <c r="F7" s="34">
        <v>2.5368329105743184E-4</v>
      </c>
      <c r="G7" s="27">
        <f t="shared" si="0"/>
        <v>7.5310958616219787</v>
      </c>
      <c r="H7" s="27">
        <f t="shared" si="1"/>
        <v>6.5342867735979473</v>
      </c>
      <c r="I7" s="27">
        <f t="shared" si="2"/>
        <v>14.065382635219926</v>
      </c>
      <c r="J7" s="73">
        <f t="shared" si="3"/>
        <v>2.317311009641321E-4</v>
      </c>
      <c r="K7" s="73">
        <f t="shared" si="4"/>
        <v>2.3170425338636669E-4</v>
      </c>
      <c r="M7" s="73">
        <f t="shared" si="9"/>
        <v>99074.105578222225</v>
      </c>
      <c r="N7" s="73">
        <f t="shared" si="5"/>
        <v>22.955891662917566</v>
      </c>
      <c r="O7" s="73">
        <f t="shared" si="6"/>
        <v>89756.24983154943</v>
      </c>
      <c r="P7" s="73">
        <f t="shared" si="7"/>
        <v>3047248.5528317778</v>
      </c>
      <c r="Q7" s="73">
        <f t="shared" si="10"/>
        <v>99062.627632390766</v>
      </c>
      <c r="R7" s="73">
        <f>SUM(Q7:$Q$103)</f>
        <v>7299599.8421303621</v>
      </c>
      <c r="S7" s="73">
        <f t="shared" si="8"/>
        <v>73.678180585411297</v>
      </c>
    </row>
    <row r="8" spans="1:23" x14ac:dyDescent="0.3">
      <c r="A8" s="28">
        <v>5</v>
      </c>
      <c r="B8" s="8">
        <v>29245</v>
      </c>
      <c r="C8" s="8">
        <v>28483</v>
      </c>
      <c r="D8" s="8">
        <v>57728</v>
      </c>
      <c r="E8" s="31">
        <v>1.7869079422715701E-4</v>
      </c>
      <c r="F8" s="34">
        <v>1.7533685473611604E-4</v>
      </c>
      <c r="G8" s="27">
        <f t="shared" si="0"/>
        <v>4.9941196334487934</v>
      </c>
      <c r="H8" s="27">
        <f t="shared" si="1"/>
        <v>5.2258122771732065</v>
      </c>
      <c r="I8" s="27">
        <f t="shared" si="2"/>
        <v>10.219931910622</v>
      </c>
      <c r="J8" s="73">
        <f t="shared" si="3"/>
        <v>1.7703596020340217E-4</v>
      </c>
      <c r="K8" s="73">
        <f t="shared" si="4"/>
        <v>1.7702029026256394E-4</v>
      </c>
      <c r="M8" s="73">
        <f t="shared" si="9"/>
        <v>99051.149686559307</v>
      </c>
      <c r="N8" s="73">
        <f t="shared" si="5"/>
        <v>17.534063268351019</v>
      </c>
      <c r="O8" s="73">
        <f t="shared" si="6"/>
        <v>87546.783343117539</v>
      </c>
      <c r="P8" s="73">
        <f t="shared" si="7"/>
        <v>2957492.3030002289</v>
      </c>
      <c r="Q8" s="73">
        <f t="shared" si="10"/>
        <v>99042.382654925139</v>
      </c>
      <c r="R8" s="73">
        <f>SUM(Q8:$Q$103)</f>
        <v>7200537.2144979713</v>
      </c>
      <c r="S8" s="73">
        <f t="shared" si="8"/>
        <v>72.695140210725327</v>
      </c>
    </row>
    <row r="9" spans="1:23" x14ac:dyDescent="0.3">
      <c r="A9" s="28">
        <v>6</v>
      </c>
      <c r="B9" s="8">
        <v>30830</v>
      </c>
      <c r="C9" s="8">
        <v>28895</v>
      </c>
      <c r="D9" s="8">
        <v>59725</v>
      </c>
      <c r="E9" s="31">
        <v>1.6158094682288445E-4</v>
      </c>
      <c r="F9" s="34">
        <v>1.2626078869317129E-4</v>
      </c>
      <c r="G9" s="27">
        <f t="shared" si="0"/>
        <v>3.6483054892891844</v>
      </c>
      <c r="H9" s="27">
        <f t="shared" si="1"/>
        <v>4.9815405905495274</v>
      </c>
      <c r="I9" s="27">
        <f t="shared" si="2"/>
        <v>8.6298460798387122</v>
      </c>
      <c r="J9" s="73">
        <f t="shared" si="3"/>
        <v>1.4449302770763855E-4</v>
      </c>
      <c r="K9" s="73">
        <f t="shared" si="4"/>
        <v>1.444825890928314E-4</v>
      </c>
      <c r="L9">
        <f>((105*K9+90*(K8+K10)+45*(K7+K11)-30*(K6+K12))/315)</f>
        <v>1.4346251014667253E-4</v>
      </c>
      <c r="M9" s="73">
        <f t="shared" si="9"/>
        <v>99033.615623290956</v>
      </c>
      <c r="N9" s="73">
        <f t="shared" si="5"/>
        <v>14.207611086210818</v>
      </c>
      <c r="O9" s="73">
        <f t="shared" si="6"/>
        <v>85396.376376701068</v>
      </c>
      <c r="P9" s="73">
        <f t="shared" si="7"/>
        <v>2869945.5196571113</v>
      </c>
      <c r="Q9" s="73">
        <f t="shared" si="10"/>
        <v>99026.511817747843</v>
      </c>
      <c r="R9" s="73">
        <f>SUM(Q9:$Q$103)</f>
        <v>7101494.8318430455</v>
      </c>
      <c r="S9" s="73">
        <f t="shared" si="8"/>
        <v>71.70792247812166</v>
      </c>
    </row>
    <row r="10" spans="1:23" x14ac:dyDescent="0.3">
      <c r="A10" s="28">
        <v>7</v>
      </c>
      <c r="B10" s="8">
        <v>29305</v>
      </c>
      <c r="C10" s="8">
        <v>27768</v>
      </c>
      <c r="D10" s="8">
        <v>57073</v>
      </c>
      <c r="E10" s="31">
        <v>1.4665835289655833E-4</v>
      </c>
      <c r="F10" s="34">
        <v>1.0352121163487693E-4</v>
      </c>
      <c r="G10" s="27">
        <f t="shared" si="0"/>
        <v>2.8745770046772625</v>
      </c>
      <c r="H10" s="27">
        <f t="shared" si="1"/>
        <v>4.2978230316336417</v>
      </c>
      <c r="I10" s="27">
        <f t="shared" si="2"/>
        <v>7.1724000363109042</v>
      </c>
      <c r="J10" s="73">
        <f t="shared" si="3"/>
        <v>1.2567063298426408E-4</v>
      </c>
      <c r="K10" s="73">
        <f t="shared" si="4"/>
        <v>1.2566273676106743E-4</v>
      </c>
      <c r="L10" s="73">
        <f t="shared" ref="L10:L73" si="11">((105*K10+90*(K9+K11)+45*(K8+K12)-30*(K7+K13))/315)</f>
        <v>1.271919917079063E-4</v>
      </c>
      <c r="M10" s="73">
        <f>M9*(1-L9)</f>
        <v>99019.408012204745</v>
      </c>
      <c r="N10" s="73">
        <f t="shared" si="5"/>
        <v>12.594475722798961</v>
      </c>
      <c r="O10" s="73">
        <f t="shared" si="6"/>
        <v>83301.585559208441</v>
      </c>
      <c r="P10" s="73">
        <f t="shared" si="7"/>
        <v>2784549.1432804097</v>
      </c>
      <c r="Q10" s="73">
        <f t="shared" si="10"/>
        <v>99013.110774343339</v>
      </c>
      <c r="R10" s="73">
        <f>SUM(Q10:$Q$103)</f>
        <v>7002468.3200252978</v>
      </c>
      <c r="S10" s="73">
        <f t="shared" si="8"/>
        <v>70.718139611198254</v>
      </c>
    </row>
    <row r="11" spans="1:23" x14ac:dyDescent="0.3">
      <c r="A11" s="28">
        <v>8</v>
      </c>
      <c r="B11" s="8">
        <v>27925</v>
      </c>
      <c r="C11" s="8">
        <v>26512</v>
      </c>
      <c r="D11" s="8">
        <v>54437</v>
      </c>
      <c r="E11" s="31">
        <v>1.4667733122582837E-4</v>
      </c>
      <c r="F11" s="34">
        <v>1.0099384725540474E-4</v>
      </c>
      <c r="G11" s="27">
        <f t="shared" si="0"/>
        <v>2.6775488784352905</v>
      </c>
      <c r="H11" s="27">
        <f t="shared" si="1"/>
        <v>4.0959644744812573</v>
      </c>
      <c r="I11" s="27">
        <f t="shared" si="2"/>
        <v>6.7735133529165479</v>
      </c>
      <c r="J11" s="73">
        <f t="shared" si="3"/>
        <v>1.2442848343803935E-4</v>
      </c>
      <c r="K11" s="73">
        <f t="shared" si="4"/>
        <v>1.2442074253526947E-4</v>
      </c>
      <c r="L11" s="73">
        <f t="shared" si="11"/>
        <v>1.2601426465505154E-4</v>
      </c>
      <c r="M11" s="73">
        <f t="shared" ref="M11:M74" si="12">M10*(1-L10)</f>
        <v>99006.813536481946</v>
      </c>
      <c r="N11" s="73">
        <f t="shared" si="5"/>
        <v>12.476270803643274</v>
      </c>
      <c r="O11" s="73">
        <f t="shared" si="6"/>
        <v>81259.502697198768</v>
      </c>
      <c r="P11" s="73">
        <f t="shared" si="7"/>
        <v>2701247.5577212018</v>
      </c>
      <c r="Q11" s="73">
        <f t="shared" si="10"/>
        <v>99000.575401080132</v>
      </c>
      <c r="R11" s="73">
        <f>SUM(Q11:$Q$103)</f>
        <v>6903455.209250954</v>
      </c>
      <c r="S11" s="73">
        <f t="shared" si="8"/>
        <v>69.727071932349133</v>
      </c>
    </row>
    <row r="12" spans="1:23" x14ac:dyDescent="0.3">
      <c r="A12" s="28">
        <v>9</v>
      </c>
      <c r="B12" s="8">
        <v>27771</v>
      </c>
      <c r="C12" s="8">
        <v>26232</v>
      </c>
      <c r="D12" s="8">
        <v>54003</v>
      </c>
      <c r="E12" s="31">
        <v>1.554866045321347E-4</v>
      </c>
      <c r="F12" s="34">
        <v>1.143523341315949E-4</v>
      </c>
      <c r="G12" s="27">
        <f t="shared" si="0"/>
        <v>2.9996904289399975</v>
      </c>
      <c r="H12" s="27">
        <f t="shared" si="1"/>
        <v>4.3180184944619127</v>
      </c>
      <c r="I12" s="27">
        <f t="shared" si="2"/>
        <v>7.3177089234019101</v>
      </c>
      <c r="J12" s="73">
        <f t="shared" si="3"/>
        <v>1.3550560012225081E-4</v>
      </c>
      <c r="K12" s="73">
        <f t="shared" si="4"/>
        <v>1.3549641965315828E-4</v>
      </c>
      <c r="L12" s="73">
        <f t="shared" si="11"/>
        <v>1.3397788593019105E-4</v>
      </c>
      <c r="M12" s="73">
        <f t="shared" si="12"/>
        <v>98994.337265678303</v>
      </c>
      <c r="N12" s="73">
        <f t="shared" si="5"/>
        <v>13.263052025911747</v>
      </c>
      <c r="O12" s="73">
        <f t="shared" si="6"/>
        <v>79267.573503141612</v>
      </c>
      <c r="P12" s="73">
        <f t="shared" si="7"/>
        <v>2619988.0550240027</v>
      </c>
      <c r="Q12" s="73">
        <f t="shared" si="10"/>
        <v>98987.70573966534</v>
      </c>
      <c r="R12" s="73">
        <f>SUM(Q12:$Q$103)</f>
        <v>6804454.6338498732</v>
      </c>
      <c r="S12" s="73">
        <f t="shared" si="8"/>
        <v>68.735796630349299</v>
      </c>
    </row>
    <row r="13" spans="1:23" x14ac:dyDescent="0.3">
      <c r="A13" s="28">
        <v>10</v>
      </c>
      <c r="B13" s="8">
        <v>28052</v>
      </c>
      <c r="C13" s="8">
        <v>26466</v>
      </c>
      <c r="D13" s="8">
        <v>54518</v>
      </c>
      <c r="E13" s="31">
        <v>1.58133525377409E-4</v>
      </c>
      <c r="F13" s="34">
        <v>1.374558081352584E-4</v>
      </c>
      <c r="G13" s="27">
        <f t="shared" si="0"/>
        <v>3.6379054181077488</v>
      </c>
      <c r="H13" s="27">
        <f t="shared" si="1"/>
        <v>4.4359616538870776</v>
      </c>
      <c r="I13" s="27">
        <f t="shared" si="2"/>
        <v>8.073867071994826</v>
      </c>
      <c r="J13" s="73">
        <f t="shared" si="3"/>
        <v>1.4809543769020921E-4</v>
      </c>
      <c r="K13" s="73">
        <f t="shared" si="4"/>
        <v>1.4808447210223896E-4</v>
      </c>
      <c r="L13" s="73">
        <f t="shared" si="11"/>
        <v>1.4602827423808372E-4</v>
      </c>
      <c r="M13" s="73">
        <f t="shared" si="12"/>
        <v>98981.074213652391</v>
      </c>
      <c r="N13" s="73">
        <f t="shared" si="5"/>
        <v>14.454035449642106</v>
      </c>
      <c r="O13" s="73">
        <f t="shared" si="6"/>
        <v>77323.856976800831</v>
      </c>
      <c r="P13" s="73">
        <f t="shared" si="7"/>
        <v>2540720.4815208609</v>
      </c>
      <c r="Q13" s="73">
        <f t="shared" si="10"/>
        <v>98973.847195927578</v>
      </c>
      <c r="R13" s="73">
        <f>SUM(Q13:$Q$103)</f>
        <v>6705466.9281102084</v>
      </c>
      <c r="S13" s="73">
        <f t="shared" si="8"/>
        <v>67.744939943128315</v>
      </c>
    </row>
    <row r="14" spans="1:23" x14ac:dyDescent="0.3">
      <c r="A14" s="28">
        <v>11</v>
      </c>
      <c r="B14" s="8">
        <v>27767</v>
      </c>
      <c r="C14" s="8">
        <v>26251</v>
      </c>
      <c r="D14" s="8">
        <v>54018</v>
      </c>
      <c r="E14" s="31">
        <v>1.5565760812666254E-4</v>
      </c>
      <c r="F14" s="34">
        <v>1.5974308107512714E-4</v>
      </c>
      <c r="G14" s="27">
        <f t="shared" si="0"/>
        <v>4.1934156213031626</v>
      </c>
      <c r="H14" s="27">
        <f t="shared" si="1"/>
        <v>4.3221448048530391</v>
      </c>
      <c r="I14" s="27">
        <f t="shared" si="2"/>
        <v>8.5155604261562026</v>
      </c>
      <c r="J14" s="73">
        <f t="shared" si="3"/>
        <v>1.5764301577541194E-4</v>
      </c>
      <c r="K14" s="73">
        <f t="shared" si="4"/>
        <v>1.576305907681208E-4</v>
      </c>
      <c r="L14" s="73">
        <f t="shared" si="11"/>
        <v>1.5691078141409962E-4</v>
      </c>
      <c r="M14" s="73">
        <f t="shared" si="12"/>
        <v>98966.620178202749</v>
      </c>
      <c r="N14" s="73">
        <f t="shared" si="5"/>
        <v>15.528929706080817</v>
      </c>
      <c r="O14" s="73">
        <f t="shared" si="6"/>
        <v>75426.893177960097</v>
      </c>
      <c r="P14" s="73">
        <f t="shared" si="7"/>
        <v>2463396.6245440608</v>
      </c>
      <c r="Q14" s="73">
        <f t="shared" si="10"/>
        <v>98958.855713349709</v>
      </c>
      <c r="R14" s="73">
        <f>SUM(Q14:$Q$103)</f>
        <v>6606493.0809142813</v>
      </c>
      <c r="S14" s="73">
        <f t="shared" si="8"/>
        <v>66.754761039817254</v>
      </c>
    </row>
    <row r="15" spans="1:23" x14ac:dyDescent="0.3">
      <c r="A15" s="28">
        <v>12</v>
      </c>
      <c r="B15" s="8">
        <v>26537</v>
      </c>
      <c r="C15" s="8">
        <v>25156</v>
      </c>
      <c r="D15" s="8">
        <v>51693</v>
      </c>
      <c r="E15" s="31">
        <v>1.6016181263220382E-4</v>
      </c>
      <c r="F15" s="34">
        <v>1.7104164622383725E-4</v>
      </c>
      <c r="G15" s="27">
        <f t="shared" si="0"/>
        <v>4.3027236524068497</v>
      </c>
      <c r="H15" s="27">
        <f t="shared" si="1"/>
        <v>4.2502140218207929</v>
      </c>
      <c r="I15" s="27">
        <f t="shared" si="2"/>
        <v>8.5529376742276426</v>
      </c>
      <c r="J15" s="73">
        <f t="shared" si="3"/>
        <v>1.6545639978773996E-4</v>
      </c>
      <c r="K15" s="73">
        <f t="shared" si="4"/>
        <v>1.6544271263252419E-4</v>
      </c>
      <c r="L15" s="73">
        <f t="shared" si="11"/>
        <v>1.6535816315171075E-4</v>
      </c>
      <c r="M15" s="73">
        <f t="shared" si="12"/>
        <v>98951.091248496668</v>
      </c>
      <c r="N15" s="73">
        <f t="shared" si="5"/>
        <v>16.362370690709213</v>
      </c>
      <c r="O15" s="73">
        <f t="shared" si="6"/>
        <v>73575.666229475028</v>
      </c>
      <c r="P15" s="73">
        <f t="shared" si="7"/>
        <v>2387969.7313661007</v>
      </c>
      <c r="Q15" s="73">
        <f t="shared" si="10"/>
        <v>98942.910063151314</v>
      </c>
      <c r="R15" s="73">
        <f>SUM(Q15:$Q$103)</f>
        <v>6507534.2252009315</v>
      </c>
      <c r="S15" s="73">
        <f t="shared" si="8"/>
        <v>65.765158757658455</v>
      </c>
    </row>
    <row r="16" spans="1:23" x14ac:dyDescent="0.3">
      <c r="A16" s="28">
        <v>13</v>
      </c>
      <c r="B16" s="8">
        <v>26064</v>
      </c>
      <c r="C16" s="8">
        <v>24857</v>
      </c>
      <c r="D16" s="8">
        <v>50921</v>
      </c>
      <c r="E16" s="31">
        <v>1.7669528586143165E-4</v>
      </c>
      <c r="F16" s="34">
        <v>1.7020549432857765E-4</v>
      </c>
      <c r="G16" s="27">
        <f t="shared" si="0"/>
        <v>4.2307979725254548</v>
      </c>
      <c r="H16" s="27">
        <f t="shared" si="1"/>
        <v>4.6053859306923544</v>
      </c>
      <c r="I16" s="27">
        <f t="shared" si="2"/>
        <v>8.8361839032178082</v>
      </c>
      <c r="J16" s="73">
        <f t="shared" si="3"/>
        <v>1.7352730510433433E-4</v>
      </c>
      <c r="K16" s="73">
        <f t="shared" si="4"/>
        <v>1.7351225011241755E-4</v>
      </c>
      <c r="L16" s="73">
        <f t="shared" si="11"/>
        <v>1.7308763899316295E-4</v>
      </c>
      <c r="M16" s="73">
        <f t="shared" si="12"/>
        <v>98934.728877805959</v>
      </c>
      <c r="N16" s="73">
        <f t="shared" si="5"/>
        <v>17.124378635882749</v>
      </c>
      <c r="O16" s="73">
        <f t="shared" si="6"/>
        <v>71769.268187760637</v>
      </c>
      <c r="P16" s="73">
        <f t="shared" si="7"/>
        <v>2314394.065136625</v>
      </c>
      <c r="Q16" s="73">
        <f t="shared" si="10"/>
        <v>98926.166688488011</v>
      </c>
      <c r="R16" s="73">
        <f>SUM(Q16:$Q$103)</f>
        <v>6408591.3151377803</v>
      </c>
      <c r="S16" s="73">
        <f t="shared" si="8"/>
        <v>64.775952669289822</v>
      </c>
    </row>
    <row r="17" spans="1:19" x14ac:dyDescent="0.3">
      <c r="A17" s="28">
        <v>14</v>
      </c>
      <c r="B17" s="8">
        <v>26659</v>
      </c>
      <c r="C17" s="8">
        <v>24889</v>
      </c>
      <c r="D17" s="8">
        <v>51548</v>
      </c>
      <c r="E17" s="31">
        <v>2.0142077356648483E-4</v>
      </c>
      <c r="F17" s="34">
        <v>1.6499772210897687E-4</v>
      </c>
      <c r="G17" s="27">
        <f t="shared" si="0"/>
        <v>4.1066283055703252</v>
      </c>
      <c r="H17" s="27">
        <f t="shared" si="1"/>
        <v>5.3696764025089188</v>
      </c>
      <c r="I17" s="27">
        <f t="shared" si="2"/>
        <v>9.476304708079244</v>
      </c>
      <c r="J17" s="73">
        <f t="shared" si="3"/>
        <v>1.8383457569797555E-4</v>
      </c>
      <c r="K17" s="73">
        <f t="shared" si="4"/>
        <v>1.8381767915776059E-4</v>
      </c>
      <c r="L17" s="73">
        <f t="shared" si="11"/>
        <v>1.8258349001384504E-4</v>
      </c>
      <c r="M17" s="73">
        <f t="shared" si="12"/>
        <v>98917.604499170076</v>
      </c>
      <c r="N17" s="73">
        <f t="shared" si="5"/>
        <v>18.060721453264705</v>
      </c>
      <c r="O17" s="73">
        <f t="shared" si="6"/>
        <v>70006.678843490503</v>
      </c>
      <c r="P17" s="73">
        <f t="shared" si="7"/>
        <v>2242624.7969488637</v>
      </c>
      <c r="Q17" s="73">
        <f t="shared" si="10"/>
        <v>98908.574138443451</v>
      </c>
      <c r="R17" s="73">
        <f>SUM(Q17:$Q$103)</f>
        <v>6309665.1484492915</v>
      </c>
      <c r="S17" s="73">
        <f t="shared" si="8"/>
        <v>63.78707996817927</v>
      </c>
    </row>
    <row r="18" spans="1:19" x14ac:dyDescent="0.3">
      <c r="A18" s="28">
        <v>15</v>
      </c>
      <c r="B18" s="8">
        <v>28228</v>
      </c>
      <c r="C18" s="8">
        <v>26807</v>
      </c>
      <c r="D18" s="8">
        <v>55035</v>
      </c>
      <c r="E18" s="31">
        <v>2.313114019413109E-4</v>
      </c>
      <c r="F18" s="34">
        <v>1.6414194612218692E-4</v>
      </c>
      <c r="G18" s="27">
        <f t="shared" si="0"/>
        <v>4.4001531496974646</v>
      </c>
      <c r="H18" s="27">
        <f t="shared" si="1"/>
        <v>6.5294582539993238</v>
      </c>
      <c r="I18" s="27">
        <f t="shared" si="2"/>
        <v>10.929611403696789</v>
      </c>
      <c r="J18" s="73">
        <f t="shared" si="3"/>
        <v>1.9859382944847442E-4</v>
      </c>
      <c r="K18" s="73">
        <f t="shared" si="4"/>
        <v>1.9857411099932776E-4</v>
      </c>
      <c r="L18" s="73">
        <f t="shared" si="11"/>
        <v>1.9809340045459777E-4</v>
      </c>
      <c r="M18" s="73">
        <f t="shared" si="12"/>
        <v>98899.543777716812</v>
      </c>
      <c r="N18" s="73">
        <f t="shared" si="5"/>
        <v>19.591346930334112</v>
      </c>
      <c r="O18" s="73">
        <f t="shared" si="6"/>
        <v>68286.728565602927</v>
      </c>
      <c r="P18" s="73">
        <f t="shared" si="7"/>
        <v>2172618.1181053729</v>
      </c>
      <c r="Q18" s="73">
        <f t="shared" si="10"/>
        <v>98889.748104251645</v>
      </c>
      <c r="R18" s="73">
        <f>SUM(Q18:$Q$103)</f>
        <v>6210756.5743108485</v>
      </c>
      <c r="S18" s="73">
        <f t="shared" si="8"/>
        <v>62.798637254282283</v>
      </c>
    </row>
    <row r="19" spans="1:19" x14ac:dyDescent="0.3">
      <c r="A19" s="28">
        <v>16</v>
      </c>
      <c r="B19" s="8">
        <v>28486</v>
      </c>
      <c r="C19" s="8">
        <v>27458</v>
      </c>
      <c r="D19" s="8">
        <v>55944</v>
      </c>
      <c r="E19" s="31">
        <v>2.7399045623752817E-4</v>
      </c>
      <c r="F19" s="34">
        <v>1.7193723482114234E-4</v>
      </c>
      <c r="G19" s="27">
        <f t="shared" si="0"/>
        <v>4.7210525937189267</v>
      </c>
      <c r="H19" s="27">
        <f t="shared" si="1"/>
        <v>7.804892136382227</v>
      </c>
      <c r="I19" s="27">
        <f t="shared" si="2"/>
        <v>12.525944730101154</v>
      </c>
      <c r="J19" s="73">
        <f t="shared" si="3"/>
        <v>2.2390148595204408E-4</v>
      </c>
      <c r="K19" s="73">
        <f t="shared" si="4"/>
        <v>2.2387642188503865E-4</v>
      </c>
      <c r="L19" s="73">
        <f t="shared" si="11"/>
        <v>2.2612496032306924E-4</v>
      </c>
      <c r="M19" s="73">
        <f t="shared" si="12"/>
        <v>98879.952430786478</v>
      </c>
      <c r="N19" s="73">
        <f t="shared" si="5"/>
        <v>22.359225320149562</v>
      </c>
      <c r="O19" s="73">
        <f t="shared" si="6"/>
        <v>66608.001380815054</v>
      </c>
      <c r="P19" s="73">
        <f t="shared" si="7"/>
        <v>2104331.3895397703</v>
      </c>
      <c r="Q19" s="73">
        <f t="shared" si="10"/>
        <v>98868.772818126396</v>
      </c>
      <c r="R19" s="73">
        <f>SUM(Q19:$Q$103)</f>
        <v>6111866.8262065966</v>
      </c>
      <c r="S19" s="73">
        <f t="shared" si="8"/>
        <v>61.810980648324566</v>
      </c>
    </row>
    <row r="20" spans="1:19" x14ac:dyDescent="0.3">
      <c r="A20" s="28">
        <v>17</v>
      </c>
      <c r="B20" s="8">
        <v>29157</v>
      </c>
      <c r="C20" s="8">
        <v>27610</v>
      </c>
      <c r="D20" s="8">
        <v>56767</v>
      </c>
      <c r="E20" s="31">
        <v>3.4618414616280292E-4</v>
      </c>
      <c r="F20" s="34">
        <v>1.872415314011125E-4</v>
      </c>
      <c r="G20" s="27">
        <f t="shared" si="0"/>
        <v>5.1697386819847164</v>
      </c>
      <c r="H20" s="27">
        <f t="shared" si="1"/>
        <v>10.093691149668844</v>
      </c>
      <c r="I20" s="27">
        <f t="shared" si="2"/>
        <v>15.263429831653561</v>
      </c>
      <c r="J20" s="73">
        <f t="shared" si="3"/>
        <v>2.6887857085372769E-4</v>
      </c>
      <c r="K20" s="73">
        <f t="shared" si="4"/>
        <v>2.6884242625024868E-4</v>
      </c>
      <c r="L20" s="73">
        <f t="shared" si="11"/>
        <v>2.7406845830097685E-4</v>
      </c>
      <c r="M20" s="73">
        <f t="shared" si="12"/>
        <v>98857.593205466328</v>
      </c>
      <c r="N20" s="73">
        <f t="shared" si="5"/>
        <v>27.093748161176336</v>
      </c>
      <c r="O20" s="73">
        <f t="shared" si="6"/>
        <v>64968.721608922577</v>
      </c>
      <c r="P20" s="73">
        <f t="shared" si="7"/>
        <v>2037723.3881589556</v>
      </c>
      <c r="Q20" s="73">
        <f t="shared" si="10"/>
        <v>98844.046331385733</v>
      </c>
      <c r="R20" s="73">
        <f>SUM(Q20:$Q$103)</f>
        <v>6012998.0533884708</v>
      </c>
      <c r="S20" s="73">
        <f t="shared" si="8"/>
        <v>60.824847727083672</v>
      </c>
    </row>
    <row r="21" spans="1:19" x14ac:dyDescent="0.3">
      <c r="A21" s="28">
        <v>18</v>
      </c>
      <c r="B21" s="8">
        <v>30121</v>
      </c>
      <c r="C21" s="8">
        <v>28492</v>
      </c>
      <c r="D21" s="8">
        <v>58613</v>
      </c>
      <c r="E21" s="31">
        <v>4.6128798624758453E-4</v>
      </c>
      <c r="F21" s="34">
        <v>2.0407712222708212E-4</v>
      </c>
      <c r="G21" s="27">
        <f t="shared" si="0"/>
        <v>5.8145653664940236</v>
      </c>
      <c r="H21" s="27">
        <f t="shared" si="1"/>
        <v>13.894455433763493</v>
      </c>
      <c r="I21" s="27">
        <f t="shared" si="2"/>
        <v>19.709020800257516</v>
      </c>
      <c r="J21" s="73">
        <f t="shared" si="3"/>
        <v>3.3625681675153148E-4</v>
      </c>
      <c r="K21" s="73">
        <f t="shared" si="4"/>
        <v>3.3620028876424346E-4</v>
      </c>
      <c r="L21" s="73">
        <f t="shared" si="11"/>
        <v>3.4152218730135056E-4</v>
      </c>
      <c r="M21" s="73">
        <f t="shared" si="12"/>
        <v>98830.499457305152</v>
      </c>
      <c r="N21" s="73">
        <f t="shared" si="5"/>
        <v>33.75280834674777</v>
      </c>
      <c r="O21" s="73">
        <f t="shared" si="6"/>
        <v>63366.74705517407</v>
      </c>
      <c r="P21" s="73">
        <f t="shared" si="7"/>
        <v>1972754.6665500333</v>
      </c>
      <c r="Q21" s="73">
        <f t="shared" si="10"/>
        <v>98813.623053131771</v>
      </c>
      <c r="R21" s="73">
        <f>SUM(Q21:$Q$103)</f>
        <v>5914154.0070570847</v>
      </c>
      <c r="S21" s="73">
        <f t="shared" si="8"/>
        <v>59.841385397551328</v>
      </c>
    </row>
    <row r="22" spans="1:19" x14ac:dyDescent="0.3">
      <c r="A22" s="28">
        <v>19</v>
      </c>
      <c r="B22" s="8">
        <v>30832</v>
      </c>
      <c r="C22" s="8">
        <v>28895</v>
      </c>
      <c r="D22" s="8">
        <v>59727</v>
      </c>
      <c r="E22" s="31">
        <v>6.0869603672196026E-4</v>
      </c>
      <c r="F22" s="34">
        <v>2.1474188047161682E-4</v>
      </c>
      <c r="G22" s="27">
        <f t="shared" si="0"/>
        <v>6.2049666362273683</v>
      </c>
      <c r="H22" s="27">
        <f t="shared" si="1"/>
        <v>18.767316204211479</v>
      </c>
      <c r="I22" s="27">
        <f t="shared" si="2"/>
        <v>24.972282840438847</v>
      </c>
      <c r="J22" s="73">
        <f t="shared" si="3"/>
        <v>4.1810710131831244E-4</v>
      </c>
      <c r="K22" s="73">
        <f t="shared" si="4"/>
        <v>4.1801970672472599E-4</v>
      </c>
      <c r="L22" s="73">
        <f t="shared" si="11"/>
        <v>4.151584984129724E-4</v>
      </c>
      <c r="M22" s="73">
        <f t="shared" si="12"/>
        <v>98796.746648958404</v>
      </c>
      <c r="N22" s="73">
        <f t="shared" si="5"/>
        <v>41.0163089868729</v>
      </c>
      <c r="O22" s="73">
        <f t="shared" si="6"/>
        <v>61800.103322065981</v>
      </c>
      <c r="P22" s="73">
        <f t="shared" si="7"/>
        <v>1909387.9194948592</v>
      </c>
      <c r="Q22" s="73">
        <f t="shared" si="10"/>
        <v>98776.238494464968</v>
      </c>
      <c r="R22" s="73">
        <f>SUM(Q22:$Q$103)</f>
        <v>5815340.3840039521</v>
      </c>
      <c r="S22" s="73">
        <f t="shared" si="8"/>
        <v>58.861658721079579</v>
      </c>
    </row>
    <row r="23" spans="1:19" x14ac:dyDescent="0.3">
      <c r="A23" s="28">
        <v>20</v>
      </c>
      <c r="B23" s="8">
        <v>31265</v>
      </c>
      <c r="C23" s="8">
        <v>29842</v>
      </c>
      <c r="D23" s="8">
        <v>61107</v>
      </c>
      <c r="E23" s="31">
        <v>7.4146794792244507E-4</v>
      </c>
      <c r="F23" s="34">
        <v>2.1558640358347375E-4</v>
      </c>
      <c r="G23" s="27">
        <f t="shared" si="0"/>
        <v>6.4335294557380234</v>
      </c>
      <c r="H23" s="27">
        <f t="shared" si="1"/>
        <v>23.181995391795244</v>
      </c>
      <c r="I23" s="27">
        <f t="shared" si="2"/>
        <v>29.615524847533266</v>
      </c>
      <c r="J23" s="73">
        <f t="shared" si="3"/>
        <v>4.8465028306958718E-4</v>
      </c>
      <c r="K23" s="73">
        <f t="shared" si="4"/>
        <v>4.8453285909177968E-4</v>
      </c>
      <c r="L23" s="73">
        <f t="shared" si="11"/>
        <v>4.7608760107449512E-4</v>
      </c>
      <c r="M23" s="73">
        <f t="shared" si="12"/>
        <v>98755.730339971531</v>
      </c>
      <c r="N23" s="73">
        <f t="shared" si="5"/>
        <v>47.016378749918658</v>
      </c>
      <c r="O23" s="73">
        <f t="shared" si="6"/>
        <v>60267.752667286841</v>
      </c>
      <c r="P23" s="73">
        <f t="shared" si="7"/>
        <v>1847587.8161727933</v>
      </c>
      <c r="Q23" s="73">
        <f t="shared" si="10"/>
        <v>98732.222150596572</v>
      </c>
      <c r="R23" s="73">
        <f>SUM(Q23:$Q$103)</f>
        <v>5716564.1455094861</v>
      </c>
      <c r="S23" s="73">
        <f t="shared" si="8"/>
        <v>57.885898122872753</v>
      </c>
    </row>
    <row r="24" spans="1:19" x14ac:dyDescent="0.3">
      <c r="A24" s="28">
        <v>21</v>
      </c>
      <c r="B24" s="8">
        <v>33523</v>
      </c>
      <c r="C24" s="8">
        <v>32372</v>
      </c>
      <c r="D24" s="8">
        <v>65895</v>
      </c>
      <c r="E24" s="31">
        <v>8.10623002111509E-4</v>
      </c>
      <c r="F24" s="34">
        <v>2.0983713927658849E-4</v>
      </c>
      <c r="G24" s="27">
        <f t="shared" si="0"/>
        <v>6.7928478726617225</v>
      </c>
      <c r="H24" s="27">
        <f t="shared" si="1"/>
        <v>27.174514899784118</v>
      </c>
      <c r="I24" s="27">
        <f t="shared" si="2"/>
        <v>33.967362772445838</v>
      </c>
      <c r="J24" s="73">
        <f t="shared" si="3"/>
        <v>5.1547708889059624E-4</v>
      </c>
      <c r="K24" s="73">
        <f t="shared" si="4"/>
        <v>5.1534425340149514E-4</v>
      </c>
      <c r="L24" s="73">
        <f t="shared" si="11"/>
        <v>5.0989694497952499E-4</v>
      </c>
      <c r="M24" s="73">
        <f t="shared" si="12"/>
        <v>98708.713961221612</v>
      </c>
      <c r="N24" s="73">
        <f t="shared" si="5"/>
        <v>50.331271691684378</v>
      </c>
      <c r="O24" s="73">
        <f t="shared" si="6"/>
        <v>58769.814573168129</v>
      </c>
      <c r="P24" s="73">
        <f t="shared" si="7"/>
        <v>1787320.0635055064</v>
      </c>
      <c r="Q24" s="73">
        <f t="shared" si="10"/>
        <v>98683.54832537577</v>
      </c>
      <c r="R24" s="73">
        <f>SUM(Q24:$Q$103)</f>
        <v>5617831.9233588902</v>
      </c>
      <c r="S24" s="73">
        <f t="shared" si="8"/>
        <v>56.913231850694494</v>
      </c>
    </row>
    <row r="25" spans="1:19" x14ac:dyDescent="0.3">
      <c r="A25" s="28">
        <v>22</v>
      </c>
      <c r="B25" s="8">
        <v>37159</v>
      </c>
      <c r="C25" s="8">
        <v>35299</v>
      </c>
      <c r="D25" s="8">
        <v>72458</v>
      </c>
      <c r="E25" s="31">
        <v>8.1733580593047923E-4</v>
      </c>
      <c r="F25" s="34">
        <v>2.0420972706668402E-4</v>
      </c>
      <c r="G25" s="27">
        <f t="shared" si="0"/>
        <v>7.2083991557268794</v>
      </c>
      <c r="H25" s="27">
        <f t="shared" si="1"/>
        <v>30.371381212570679</v>
      </c>
      <c r="I25" s="27">
        <f t="shared" si="2"/>
        <v>37.579780368297556</v>
      </c>
      <c r="J25" s="73">
        <f t="shared" si="3"/>
        <v>5.1864225300584548E-4</v>
      </c>
      <c r="K25" s="73">
        <f t="shared" si="4"/>
        <v>5.185077813609773E-4</v>
      </c>
      <c r="L25" s="73">
        <f t="shared" si="11"/>
        <v>5.1744344166094168E-4</v>
      </c>
      <c r="M25" s="73">
        <f t="shared" si="12"/>
        <v>98658.382689529928</v>
      </c>
      <c r="N25" s="73">
        <f t="shared" si="5"/>
        <v>51.05013308757043</v>
      </c>
      <c r="O25" s="73">
        <f t="shared" si="6"/>
        <v>57307.168804156354</v>
      </c>
      <c r="P25" s="73">
        <f t="shared" si="7"/>
        <v>1728550.2489323386</v>
      </c>
      <c r="Q25" s="73">
        <f t="shared" si="10"/>
        <v>98632.857622986136</v>
      </c>
      <c r="R25" s="73">
        <f>SUM(Q25:$Q$103)</f>
        <v>5519148.3750335136</v>
      </c>
      <c r="S25" s="73">
        <f t="shared" si="8"/>
        <v>55.942011459906389</v>
      </c>
    </row>
    <row r="26" spans="1:19" x14ac:dyDescent="0.3">
      <c r="A26" s="28">
        <v>23</v>
      </c>
      <c r="B26" s="8">
        <v>37604</v>
      </c>
      <c r="C26" s="8">
        <v>36042</v>
      </c>
      <c r="D26" s="8">
        <v>73646</v>
      </c>
      <c r="E26" s="31">
        <v>8.0390253493575487E-4</v>
      </c>
      <c r="F26" s="34">
        <v>2.0415095208986946E-4</v>
      </c>
      <c r="G26" s="27">
        <f t="shared" si="0"/>
        <v>7.358008615223075</v>
      </c>
      <c r="H26" s="27">
        <f t="shared" si="1"/>
        <v>30.229950923724125</v>
      </c>
      <c r="I26" s="27">
        <f t="shared" si="2"/>
        <v>37.587959538947203</v>
      </c>
      <c r="J26" s="73">
        <f t="shared" si="3"/>
        <v>5.1038698013398151E-4</v>
      </c>
      <c r="K26" s="73">
        <f t="shared" si="4"/>
        <v>5.1025675485527611E-4</v>
      </c>
      <c r="L26" s="73">
        <f t="shared" si="11"/>
        <v>5.1562421583958981E-4</v>
      </c>
      <c r="M26" s="73">
        <f t="shared" si="12"/>
        <v>98607.332556442358</v>
      </c>
      <c r="N26" s="73">
        <f t="shared" si="5"/>
        <v>50.844328525447054</v>
      </c>
      <c r="O26" s="73">
        <f t="shared" si="6"/>
        <v>55880.503010242443</v>
      </c>
      <c r="P26" s="73">
        <f t="shared" si="7"/>
        <v>1671243.0801281822</v>
      </c>
      <c r="Q26" s="73">
        <f t="shared" si="10"/>
        <v>98581.910392179634</v>
      </c>
      <c r="R26" s="73">
        <f>SUM(Q26:$Q$103)</f>
        <v>5420515.517410527</v>
      </c>
      <c r="S26" s="73">
        <f t="shared" si="8"/>
        <v>54.970714417285855</v>
      </c>
    </row>
    <row r="27" spans="1:19" x14ac:dyDescent="0.3">
      <c r="A27" s="28">
        <v>24</v>
      </c>
      <c r="B27" s="8">
        <v>39280</v>
      </c>
      <c r="C27" s="8">
        <v>37827</v>
      </c>
      <c r="D27" s="8">
        <v>77107</v>
      </c>
      <c r="E27" s="31">
        <v>8.072596012465809E-4</v>
      </c>
      <c r="F27" s="34">
        <v>2.1203606196750735E-4</v>
      </c>
      <c r="G27" s="27">
        <f t="shared" si="0"/>
        <v>8.0206881160448997</v>
      </c>
      <c r="H27" s="27">
        <f t="shared" si="1"/>
        <v>31.709157136965697</v>
      </c>
      <c r="I27" s="27">
        <f t="shared" si="2"/>
        <v>39.729845253010595</v>
      </c>
      <c r="J27" s="73">
        <f t="shared" si="3"/>
        <v>5.1525601116643883E-4</v>
      </c>
      <c r="K27" s="73">
        <f t="shared" si="4"/>
        <v>5.1512328958425169E-4</v>
      </c>
      <c r="L27" s="73">
        <f t="shared" si="11"/>
        <v>5.2091390530006887E-4</v>
      </c>
      <c r="M27" s="73">
        <f t="shared" si="12"/>
        <v>98556.488227916911</v>
      </c>
      <c r="N27" s="73">
        <f t="shared" si="5"/>
        <v>51.339445175457513</v>
      </c>
      <c r="O27" s="73">
        <f t="shared" si="6"/>
        <v>54489.453336289807</v>
      </c>
      <c r="P27" s="73">
        <f t="shared" si="7"/>
        <v>1615362.5771179397</v>
      </c>
      <c r="Q27" s="73">
        <f t="shared" si="10"/>
        <v>98530.818505329182</v>
      </c>
      <c r="R27" s="73">
        <f>SUM(Q27:$Q$103)</f>
        <v>5321933.6070183478</v>
      </c>
      <c r="S27" s="73">
        <f t="shared" si="8"/>
        <v>53.998815326202617</v>
      </c>
    </row>
    <row r="28" spans="1:19" x14ac:dyDescent="0.3">
      <c r="A28" s="28">
        <v>25</v>
      </c>
      <c r="B28" s="8">
        <v>40224</v>
      </c>
      <c r="C28" s="8">
        <v>38314</v>
      </c>
      <c r="D28" s="8">
        <v>78538</v>
      </c>
      <c r="E28" s="31">
        <v>8.376642977915346E-4</v>
      </c>
      <c r="F28" s="34">
        <v>2.2756734891649514E-4</v>
      </c>
      <c r="G28" s="27">
        <f t="shared" si="0"/>
        <v>8.7190154063865943</v>
      </c>
      <c r="H28" s="27">
        <f t="shared" si="1"/>
        <v>33.694208714366688</v>
      </c>
      <c r="I28" s="27">
        <f t="shared" si="2"/>
        <v>42.413224120753284</v>
      </c>
      <c r="J28" s="73">
        <f t="shared" si="3"/>
        <v>5.400344307310255E-4</v>
      </c>
      <c r="K28" s="73">
        <f t="shared" si="4"/>
        <v>5.3988863838316803E-4</v>
      </c>
      <c r="L28" s="73">
        <f t="shared" si="11"/>
        <v>5.4066055707521364E-4</v>
      </c>
      <c r="M28" s="73">
        <f t="shared" si="12"/>
        <v>98505.148782741453</v>
      </c>
      <c r="N28" s="73">
        <f t="shared" si="5"/>
        <v>53.257848615656258</v>
      </c>
      <c r="O28" s="73">
        <f t="shared" si="6"/>
        <v>53132.750265711948</v>
      </c>
      <c r="P28" s="73">
        <f t="shared" si="7"/>
        <v>1560873.1237816501</v>
      </c>
      <c r="Q28" s="73">
        <f t="shared" si="10"/>
        <v>98478.519858433632</v>
      </c>
      <c r="R28" s="73">
        <f>SUM(Q28:$Q$103)</f>
        <v>5223402.7885130187</v>
      </c>
      <c r="S28" s="73">
        <f t="shared" si="8"/>
        <v>53.026698127562064</v>
      </c>
    </row>
    <row r="29" spans="1:19" x14ac:dyDescent="0.3">
      <c r="A29" s="28">
        <v>26</v>
      </c>
      <c r="B29" s="8">
        <v>39982</v>
      </c>
      <c r="C29" s="8">
        <v>38620</v>
      </c>
      <c r="D29" s="8">
        <v>78602</v>
      </c>
      <c r="E29" s="31">
        <v>8.8282179910600716E-4</v>
      </c>
      <c r="F29" s="34">
        <v>2.4862329506867821E-4</v>
      </c>
      <c r="G29" s="27">
        <f t="shared" si="0"/>
        <v>9.6018316555523526</v>
      </c>
      <c r="H29" s="27">
        <f t="shared" si="1"/>
        <v>35.29698117185638</v>
      </c>
      <c r="I29" s="27">
        <f t="shared" si="2"/>
        <v>44.898812827408733</v>
      </c>
      <c r="J29" s="73">
        <f t="shared" si="3"/>
        <v>5.7121718057312454E-4</v>
      </c>
      <c r="K29" s="73">
        <f t="shared" si="4"/>
        <v>5.7105406709867523E-4</v>
      </c>
      <c r="L29" s="73">
        <f t="shared" si="11"/>
        <v>5.702167084297848E-4</v>
      </c>
      <c r="M29" s="73">
        <f t="shared" si="12"/>
        <v>98451.890934125797</v>
      </c>
      <c r="N29" s="73">
        <f t="shared" si="5"/>
        <v>56.138913187154685</v>
      </c>
      <c r="O29" s="73">
        <f t="shared" si="6"/>
        <v>51808.803398394484</v>
      </c>
      <c r="P29" s="73">
        <f t="shared" si="7"/>
        <v>1507740.3735159382</v>
      </c>
      <c r="Q29" s="73">
        <f t="shared" si="10"/>
        <v>98423.821477532212</v>
      </c>
      <c r="R29" s="73">
        <f>SUM(Q29:$Q$103)</f>
        <v>5124924.2686545867</v>
      </c>
      <c r="S29" s="73">
        <f t="shared" si="8"/>
        <v>52.055112604019719</v>
      </c>
    </row>
    <row r="30" spans="1:19" x14ac:dyDescent="0.3">
      <c r="A30" s="28">
        <v>27</v>
      </c>
      <c r="B30" s="8">
        <v>41336</v>
      </c>
      <c r="C30" s="8">
        <v>39780</v>
      </c>
      <c r="D30" s="8">
        <v>81116</v>
      </c>
      <c r="E30" s="31">
        <v>9.2129749140425427E-4</v>
      </c>
      <c r="F30" s="34">
        <v>2.7215427195595508E-4</v>
      </c>
      <c r="G30" s="27">
        <f t="shared" si="0"/>
        <v>10.826296938407893</v>
      </c>
      <c r="H30" s="27">
        <f t="shared" si="1"/>
        <v>38.082753104686255</v>
      </c>
      <c r="I30" s="27">
        <f t="shared" si="2"/>
        <v>48.909050043094147</v>
      </c>
      <c r="J30" s="73">
        <f t="shared" si="3"/>
        <v>6.0295194589346306E-4</v>
      </c>
      <c r="K30" s="73">
        <f t="shared" si="4"/>
        <v>6.0277020689747385E-4</v>
      </c>
      <c r="L30" s="73">
        <f t="shared" si="11"/>
        <v>5.9920900218366597E-4</v>
      </c>
      <c r="M30" s="73">
        <f t="shared" si="12"/>
        <v>98395.752020938642</v>
      </c>
      <c r="N30" s="73">
        <f t="shared" si="5"/>
        <v>58.959620387584437</v>
      </c>
      <c r="O30" s="73">
        <f t="shared" si="6"/>
        <v>50516.352344441926</v>
      </c>
      <c r="P30" s="73">
        <f t="shared" si="7"/>
        <v>1455931.5701175437</v>
      </c>
      <c r="Q30" s="73">
        <f t="shared" si="10"/>
        <v>98366.27221074485</v>
      </c>
      <c r="R30" s="73">
        <f>SUM(Q30:$Q$103)</f>
        <v>5026500.4471770553</v>
      </c>
      <c r="S30" s="73">
        <f t="shared" si="8"/>
        <v>51.084526963190591</v>
      </c>
    </row>
    <row r="31" spans="1:19" x14ac:dyDescent="0.3">
      <c r="A31" s="28">
        <v>28</v>
      </c>
      <c r="B31" s="8">
        <v>41622</v>
      </c>
      <c r="C31" s="8">
        <v>40324</v>
      </c>
      <c r="D31" s="8">
        <v>81946</v>
      </c>
      <c r="E31" s="31">
        <v>9.3946627693962989E-4</v>
      </c>
      <c r="F31" s="34">
        <v>2.9519422238229924E-4</v>
      </c>
      <c r="G31" s="27">
        <f t="shared" si="0"/>
        <v>11.903411823343834</v>
      </c>
      <c r="H31" s="27">
        <f t="shared" si="1"/>
        <v>39.102465378781275</v>
      </c>
      <c r="I31" s="27">
        <f t="shared" si="2"/>
        <v>51.005877202125106</v>
      </c>
      <c r="J31" s="73">
        <f t="shared" si="3"/>
        <v>6.2243278747132385E-4</v>
      </c>
      <c r="K31" s="73">
        <f t="shared" si="4"/>
        <v>6.2223911636827278E-4</v>
      </c>
      <c r="L31" s="73">
        <f t="shared" si="11"/>
        <v>6.2032855723890385E-4</v>
      </c>
      <c r="M31" s="73">
        <f t="shared" si="12"/>
        <v>98336.792400551058</v>
      </c>
      <c r="N31" s="73">
        <f t="shared" si="5"/>
        <v>61.001120553337387</v>
      </c>
      <c r="O31" s="73">
        <f t="shared" si="6"/>
        <v>49254.714625716733</v>
      </c>
      <c r="P31" s="73">
        <f t="shared" si="7"/>
        <v>1405415.2177731013</v>
      </c>
      <c r="Q31" s="73">
        <f t="shared" si="10"/>
        <v>98306.291840274382</v>
      </c>
      <c r="R31" s="73">
        <f>SUM(Q31:$Q$103)</f>
        <v>4928134.1749663102</v>
      </c>
      <c r="S31" s="73">
        <f t="shared" si="8"/>
        <v>50.114855840454425</v>
      </c>
    </row>
    <row r="32" spans="1:19" x14ac:dyDescent="0.3">
      <c r="A32" s="28">
        <v>29</v>
      </c>
      <c r="B32" s="8">
        <v>43078</v>
      </c>
      <c r="C32" s="8">
        <v>41256</v>
      </c>
      <c r="D32" s="8">
        <v>84334</v>
      </c>
      <c r="E32" s="31">
        <v>9.4150163359598446E-4</v>
      </c>
      <c r="F32" s="34">
        <v>3.1573698223027769E-4</v>
      </c>
      <c r="G32" s="27">
        <f t="shared" si="0"/>
        <v>13.026044938892337</v>
      </c>
      <c r="H32" s="27">
        <f t="shared" si="1"/>
        <v>40.558007372047818</v>
      </c>
      <c r="I32" s="27">
        <f t="shared" si="2"/>
        <v>53.584052310940152</v>
      </c>
      <c r="J32" s="73">
        <f t="shared" si="3"/>
        <v>6.3537899673844658E-4</v>
      </c>
      <c r="K32" s="73">
        <f t="shared" si="4"/>
        <v>6.351771862480593E-4</v>
      </c>
      <c r="L32" s="73">
        <f t="shared" si="11"/>
        <v>6.3399517681460619E-4</v>
      </c>
      <c r="M32" s="73">
        <f t="shared" si="12"/>
        <v>98275.79127999772</v>
      </c>
      <c r="N32" s="73">
        <f t="shared" si="5"/>
        <v>62.306377669156063</v>
      </c>
      <c r="O32" s="73">
        <f t="shared" si="6"/>
        <v>48023.571238688535</v>
      </c>
      <c r="P32" s="73">
        <f t="shared" si="7"/>
        <v>1356160.5031473846</v>
      </c>
      <c r="Q32" s="73">
        <f t="shared" si="10"/>
        <v>98244.638091163142</v>
      </c>
      <c r="R32" s="73">
        <f>SUM(Q32:$Q$103)</f>
        <v>4829827.8831260363</v>
      </c>
      <c r="S32" s="73">
        <f t="shared" si="8"/>
        <v>49.145652456415903</v>
      </c>
    </row>
    <row r="33" spans="1:19" x14ac:dyDescent="0.3">
      <c r="A33" s="28">
        <v>30</v>
      </c>
      <c r="B33" s="8">
        <v>44721</v>
      </c>
      <c r="C33" s="8">
        <v>42751</v>
      </c>
      <c r="D33" s="8">
        <v>87472</v>
      </c>
      <c r="E33" s="31">
        <v>9.4417679796834561E-4</v>
      </c>
      <c r="F33" s="34">
        <v>3.3319197368778826E-4</v>
      </c>
      <c r="G33" s="27">
        <f t="shared" si="0"/>
        <v>14.244290067126636</v>
      </c>
      <c r="H33" s="27">
        <f t="shared" si="1"/>
        <v>42.224530581942382</v>
      </c>
      <c r="I33" s="27">
        <f t="shared" si="2"/>
        <v>56.468820649069016</v>
      </c>
      <c r="J33" s="73">
        <f t="shared" si="3"/>
        <v>6.4556453092497049E-4</v>
      </c>
      <c r="K33" s="73">
        <f t="shared" si="4"/>
        <v>6.4535619897609919E-4</v>
      </c>
      <c r="L33" s="73">
        <f t="shared" si="11"/>
        <v>6.4582313494663363E-4</v>
      </c>
      <c r="M33" s="73">
        <f t="shared" si="12"/>
        <v>98213.484902328564</v>
      </c>
      <c r="N33" s="73">
        <f t="shared" si="5"/>
        <v>63.428540713663097</v>
      </c>
      <c r="O33" s="73">
        <f t="shared" si="6"/>
        <v>46822.560513316879</v>
      </c>
      <c r="P33" s="73">
        <f t="shared" si="7"/>
        <v>1308136.9319086962</v>
      </c>
      <c r="Q33" s="73">
        <f t="shared" si="10"/>
        <v>98181.77063197174</v>
      </c>
      <c r="R33" s="73">
        <f>SUM(Q33:$Q$103)</f>
        <v>4731583.2450348726</v>
      </c>
      <c r="S33" s="73">
        <f t="shared" si="8"/>
        <v>48.176513130965077</v>
      </c>
    </row>
    <row r="34" spans="1:19" x14ac:dyDescent="0.3">
      <c r="A34" s="28">
        <v>31</v>
      </c>
      <c r="B34" s="8">
        <v>44746</v>
      </c>
      <c r="C34" s="8">
        <v>42850</v>
      </c>
      <c r="D34" s="8">
        <v>87596</v>
      </c>
      <c r="E34" s="31">
        <v>9.6453376720814625E-4</v>
      </c>
      <c r="F34" s="34">
        <v>3.4848363399785055E-4</v>
      </c>
      <c r="G34" s="27">
        <f t="shared" si="0"/>
        <v>14.932523716807896</v>
      </c>
      <c r="H34" s="27">
        <f t="shared" si="1"/>
        <v>43.159027947495709</v>
      </c>
      <c r="I34" s="27">
        <f t="shared" si="2"/>
        <v>58.091551664303609</v>
      </c>
      <c r="J34" s="73">
        <f t="shared" si="3"/>
        <v>6.631758489463401E-4</v>
      </c>
      <c r="K34" s="73">
        <f t="shared" si="4"/>
        <v>6.6295599644605741E-4</v>
      </c>
      <c r="L34" s="73">
        <f t="shared" si="11"/>
        <v>6.6536921910432764E-4</v>
      </c>
      <c r="M34" s="73">
        <f t="shared" si="12"/>
        <v>98150.056361614901</v>
      </c>
      <c r="N34" s="73">
        <f t="shared" si="5"/>
        <v>65.306026356367511</v>
      </c>
      <c r="O34" s="73">
        <f t="shared" si="6"/>
        <v>45651.045288292633</v>
      </c>
      <c r="P34" s="73">
        <f t="shared" si="7"/>
        <v>1261314.3713953795</v>
      </c>
      <c r="Q34" s="73">
        <f t="shared" si="10"/>
        <v>98117.403348436725</v>
      </c>
      <c r="R34" s="73">
        <f>SUM(Q34:$Q$103)</f>
        <v>4633401.4744029008</v>
      </c>
      <c r="S34" s="73">
        <f t="shared" si="8"/>
        <v>47.207323624268021</v>
      </c>
    </row>
    <row r="35" spans="1:19" x14ac:dyDescent="0.3">
      <c r="A35" s="28">
        <v>32</v>
      </c>
      <c r="B35" s="8">
        <v>45121</v>
      </c>
      <c r="C35" s="8">
        <v>42793</v>
      </c>
      <c r="D35" s="8">
        <v>87914</v>
      </c>
      <c r="E35" s="31">
        <v>1.0122995984223268E-3</v>
      </c>
      <c r="F35" s="34">
        <v>3.6400250459233497E-4</v>
      </c>
      <c r="G35" s="27">
        <f t="shared" si="0"/>
        <v>15.57675917901979</v>
      </c>
      <c r="H35" s="27">
        <f t="shared" si="1"/>
        <v>45.675970180413806</v>
      </c>
      <c r="I35" s="27">
        <f t="shared" si="2"/>
        <v>61.252729359433594</v>
      </c>
      <c r="J35" s="73">
        <f t="shared" si="3"/>
        <v>6.9673464248508311E-4</v>
      </c>
      <c r="K35" s="73">
        <f t="shared" si="4"/>
        <v>6.9649197926457962E-4</v>
      </c>
      <c r="L35" s="73">
        <f t="shared" si="11"/>
        <v>6.9692862230207367E-4</v>
      </c>
      <c r="M35" s="73">
        <f t="shared" si="12"/>
        <v>98084.750335258534</v>
      </c>
      <c r="N35" s="73">
        <f t="shared" si="5"/>
        <v>68.358069919995614</v>
      </c>
      <c r="O35" s="73">
        <f t="shared" si="6"/>
        <v>44507.971207744253</v>
      </c>
      <c r="P35" s="73">
        <f t="shared" si="7"/>
        <v>1215663.3261070868</v>
      </c>
      <c r="Q35" s="73">
        <f t="shared" si="10"/>
        <v>98050.571300298529</v>
      </c>
      <c r="R35" s="73">
        <f>SUM(Q35:$Q$103)</f>
        <v>4535284.0710544642</v>
      </c>
      <c r="S35" s="73">
        <f t="shared" si="8"/>
        <v>46.238421931570798</v>
      </c>
    </row>
    <row r="36" spans="1:19" x14ac:dyDescent="0.3">
      <c r="A36" s="28">
        <v>33</v>
      </c>
      <c r="B36" s="8">
        <v>45589</v>
      </c>
      <c r="C36" s="8">
        <v>42767</v>
      </c>
      <c r="D36" s="8">
        <v>88356</v>
      </c>
      <c r="E36" s="31">
        <v>1.0892259915807434E-3</v>
      </c>
      <c r="F36" s="34">
        <v>3.8345057401274583E-4</v>
      </c>
      <c r="G36" s="27">
        <f t="shared" si="0"/>
        <v>16.399030698803102</v>
      </c>
      <c r="H36" s="27">
        <f t="shared" si="1"/>
        <v>49.656723730174512</v>
      </c>
      <c r="I36" s="27">
        <f t="shared" si="2"/>
        <v>66.055754428977622</v>
      </c>
      <c r="J36" s="73">
        <f t="shared" si="3"/>
        <v>7.4760915420546002E-4</v>
      </c>
      <c r="K36" s="73">
        <f t="shared" si="4"/>
        <v>7.4732976411084895E-4</v>
      </c>
      <c r="L36" s="73">
        <f t="shared" si="11"/>
        <v>7.4622365573134581E-4</v>
      </c>
      <c r="M36" s="73">
        <f t="shared" si="12"/>
        <v>98016.392265338538</v>
      </c>
      <c r="N36" s="73">
        <f t="shared" si="5"/>
        <v>73.142150557832792</v>
      </c>
      <c r="O36" s="73">
        <f t="shared" si="6"/>
        <v>43392.148613355108</v>
      </c>
      <c r="P36" s="73">
        <f t="shared" si="7"/>
        <v>1171155.3548993424</v>
      </c>
      <c r="Q36" s="73">
        <f t="shared" si="10"/>
        <v>97979.821190059622</v>
      </c>
      <c r="R36" s="73">
        <f>SUM(Q36:$Q$103)</f>
        <v>4437233.4997541662</v>
      </c>
      <c r="S36" s="73">
        <f t="shared" si="8"/>
        <v>45.270320578033576</v>
      </c>
    </row>
    <row r="37" spans="1:19" x14ac:dyDescent="0.3">
      <c r="A37" s="28">
        <v>34</v>
      </c>
      <c r="B37" s="8">
        <v>45248</v>
      </c>
      <c r="C37" s="8">
        <v>43110</v>
      </c>
      <c r="D37" s="8">
        <v>88358</v>
      </c>
      <c r="E37" s="31">
        <v>1.192314639804595E-3</v>
      </c>
      <c r="F37" s="34">
        <v>4.1152067091202707E-4</v>
      </c>
      <c r="G37" s="27">
        <f t="shared" si="0"/>
        <v>17.740656123017487</v>
      </c>
      <c r="H37" s="27">
        <f t="shared" si="1"/>
        <v>53.949852821878316</v>
      </c>
      <c r="I37" s="27">
        <f t="shared" si="2"/>
        <v>71.690508944895811</v>
      </c>
      <c r="J37" s="73">
        <f t="shared" si="3"/>
        <v>8.1136409770361274E-4</v>
      </c>
      <c r="K37" s="73">
        <f t="shared" si="4"/>
        <v>8.1103503085788731E-4</v>
      </c>
      <c r="L37" s="73">
        <f t="shared" si="11"/>
        <v>8.1230137122216084E-4</v>
      </c>
      <c r="M37" s="73">
        <f t="shared" si="12"/>
        <v>97943.250114780705</v>
      </c>
      <c r="N37" s="73">
        <f t="shared" si="5"/>
        <v>79.559436370182084</v>
      </c>
      <c r="O37" s="73">
        <f t="shared" si="6"/>
        <v>42302.213039596892</v>
      </c>
      <c r="P37" s="73">
        <f t="shared" si="7"/>
        <v>1127763.206285987</v>
      </c>
      <c r="Q37" s="73">
        <f t="shared" si="10"/>
        <v>97903.470396595614</v>
      </c>
      <c r="R37" s="73">
        <f>SUM(Q37:$Q$103)</f>
        <v>4339253.678564107</v>
      </c>
      <c r="S37" s="73">
        <f t="shared" si="8"/>
        <v>44.303754199282658</v>
      </c>
    </row>
    <row r="38" spans="1:19" x14ac:dyDescent="0.3">
      <c r="A38" s="28">
        <v>35</v>
      </c>
      <c r="B38" s="8">
        <v>46341</v>
      </c>
      <c r="C38" s="8">
        <v>43309</v>
      </c>
      <c r="D38" s="8">
        <v>89650</v>
      </c>
      <c r="E38" s="31">
        <v>1.3186236510751238E-3</v>
      </c>
      <c r="F38" s="34">
        <v>4.5340177045906566E-4</v>
      </c>
      <c r="G38" s="27">
        <f t="shared" si="0"/>
        <v>19.636377276811675</v>
      </c>
      <c r="H38" s="27">
        <f t="shared" si="1"/>
        <v>61.106338614472314</v>
      </c>
      <c r="I38" s="27">
        <f t="shared" si="2"/>
        <v>80.742715891283993</v>
      </c>
      <c r="J38" s="73">
        <f t="shared" si="3"/>
        <v>9.0064379131382037E-4</v>
      </c>
      <c r="K38" s="73">
        <f t="shared" si="4"/>
        <v>9.0023833342789406E-4</v>
      </c>
      <c r="L38" s="73">
        <f t="shared" si="11"/>
        <v>8.9667735124606318E-4</v>
      </c>
      <c r="M38" s="73">
        <f t="shared" si="12"/>
        <v>97863.690678410523</v>
      </c>
      <c r="N38" s="73">
        <f t="shared" si="5"/>
        <v>87.752154940681066</v>
      </c>
      <c r="O38" s="73">
        <f t="shared" si="6"/>
        <v>41236.927701404005</v>
      </c>
      <c r="P38" s="73">
        <f t="shared" si="7"/>
        <v>1085460.99324639</v>
      </c>
      <c r="Q38" s="73">
        <f t="shared" si="10"/>
        <v>97819.814600940183</v>
      </c>
      <c r="R38" s="73">
        <f>SUM(Q38:$Q$103)</f>
        <v>4241350.2081675129</v>
      </c>
      <c r="S38" s="73">
        <f t="shared" si="8"/>
        <v>43.339364975565829</v>
      </c>
    </row>
    <row r="39" spans="1:19" x14ac:dyDescent="0.3">
      <c r="A39" s="28">
        <v>36</v>
      </c>
      <c r="B39" s="8">
        <v>48046</v>
      </c>
      <c r="C39" s="8">
        <v>45878</v>
      </c>
      <c r="D39" s="8">
        <v>93924</v>
      </c>
      <c r="E39" s="31">
        <v>1.4695267055311152E-3</v>
      </c>
      <c r="F39" s="34">
        <v>5.1406848990457742E-4</v>
      </c>
      <c r="G39" s="27">
        <f t="shared" si="0"/>
        <v>23.584434179842201</v>
      </c>
      <c r="H39" s="27">
        <f t="shared" si="1"/>
        <v>70.604880093947955</v>
      </c>
      <c r="I39" s="27">
        <f t="shared" si="2"/>
        <v>94.18931427379016</v>
      </c>
      <c r="J39" s="73">
        <f t="shared" si="3"/>
        <v>1.0028247761359201E-3</v>
      </c>
      <c r="K39" s="73">
        <f t="shared" si="4"/>
        <v>1.0023221154110695E-3</v>
      </c>
      <c r="L39" s="73">
        <f t="shared" si="11"/>
        <v>1.0042626062679002E-3</v>
      </c>
      <c r="M39" s="73">
        <f t="shared" si="12"/>
        <v>97775.938523469842</v>
      </c>
      <c r="N39" s="73">
        <f t="shared" si="5"/>
        <v>98.192718851860263</v>
      </c>
      <c r="O39" s="73">
        <f t="shared" si="6"/>
        <v>40195.074616877253</v>
      </c>
      <c r="P39" s="73">
        <f t="shared" si="7"/>
        <v>1044224.0655449852</v>
      </c>
      <c r="Q39" s="73">
        <f t="shared" si="10"/>
        <v>97726.842164043919</v>
      </c>
      <c r="R39" s="73">
        <f>SUM(Q39:$Q$103)</f>
        <v>4143530.3935665716</v>
      </c>
      <c r="S39" s="73">
        <f t="shared" si="8"/>
        <v>42.377812538940461</v>
      </c>
    </row>
    <row r="40" spans="1:19" x14ac:dyDescent="0.3">
      <c r="A40" s="28">
        <v>37</v>
      </c>
      <c r="B40" s="8">
        <v>47727</v>
      </c>
      <c r="C40" s="8">
        <v>45329</v>
      </c>
      <c r="D40" s="8">
        <v>93056</v>
      </c>
      <c r="E40" s="31">
        <v>1.6518094728444786E-3</v>
      </c>
      <c r="F40" s="34">
        <v>5.9716290742326613E-4</v>
      </c>
      <c r="G40" s="27">
        <f t="shared" si="0"/>
        <v>27.068797430589232</v>
      </c>
      <c r="H40" s="27">
        <f t="shared" si="1"/>
        <v>78.835910710448431</v>
      </c>
      <c r="I40" s="27">
        <f t="shared" si="2"/>
        <v>105.90470814103766</v>
      </c>
      <c r="J40" s="73">
        <f t="shared" si="3"/>
        <v>1.1380750101125951E-3</v>
      </c>
      <c r="K40" s="73">
        <f t="shared" si="4"/>
        <v>1.1374276483535617E-3</v>
      </c>
      <c r="L40" s="73">
        <f t="shared" si="11"/>
        <v>1.1411615326846467E-3</v>
      </c>
      <c r="M40" s="73">
        <f t="shared" si="12"/>
        <v>97677.745804617982</v>
      </c>
      <c r="N40" s="73">
        <f t="shared" si="5"/>
        <v>111.46608611156989</v>
      </c>
      <c r="O40" s="73">
        <f t="shared" si="6"/>
        <v>39175.325079495982</v>
      </c>
      <c r="P40" s="73">
        <f t="shared" si="7"/>
        <v>1004028.9909281081</v>
      </c>
      <c r="Q40" s="73">
        <f t="shared" si="10"/>
        <v>97622.01276156219</v>
      </c>
      <c r="R40" s="73">
        <f>SUM(Q40:$Q$103)</f>
        <v>4045803.5514025283</v>
      </c>
      <c r="S40" s="73">
        <f t="shared" si="8"/>
        <v>41.419911138154582</v>
      </c>
    </row>
    <row r="41" spans="1:19" x14ac:dyDescent="0.3">
      <c r="A41" s="28">
        <v>38</v>
      </c>
      <c r="B41" s="8">
        <v>47762</v>
      </c>
      <c r="C41" s="8">
        <v>44853</v>
      </c>
      <c r="D41" s="8">
        <v>92615</v>
      </c>
      <c r="E41" s="31">
        <v>1.8744211992066844E-3</v>
      </c>
      <c r="F41" s="34">
        <v>7.0338025588318116E-4</v>
      </c>
      <c r="G41" s="27">
        <f t="shared" si="0"/>
        <v>31.548714617128326</v>
      </c>
      <c r="H41" s="27">
        <f t="shared" si="1"/>
        <v>89.526105316509657</v>
      </c>
      <c r="I41" s="27">
        <f t="shared" si="2"/>
        <v>121.07481993363798</v>
      </c>
      <c r="J41" s="73">
        <f t="shared" si="3"/>
        <v>1.3072916906941422E-3</v>
      </c>
      <c r="K41" s="73">
        <f t="shared" si="4"/>
        <v>1.306437557152873E-3</v>
      </c>
      <c r="L41" s="73">
        <f t="shared" si="11"/>
        <v>1.307142846718401E-3</v>
      </c>
      <c r="M41" s="73">
        <f t="shared" si="12"/>
        <v>97566.279718506412</v>
      </c>
      <c r="N41" s="73">
        <f t="shared" si="5"/>
        <v>127.53306461496686</v>
      </c>
      <c r="O41" s="73">
        <f t="shared" si="6"/>
        <v>38176.214346814493</v>
      </c>
      <c r="P41" s="73">
        <f t="shared" si="7"/>
        <v>964853.66584861197</v>
      </c>
      <c r="Q41" s="73">
        <f t="shared" si="10"/>
        <v>97502.513186198921</v>
      </c>
      <c r="R41" s="73">
        <f>SUM(Q41:$Q$103)</f>
        <v>3948181.5386409652</v>
      </c>
      <c r="S41" s="73">
        <f t="shared" si="8"/>
        <v>40.466660715485624</v>
      </c>
    </row>
    <row r="42" spans="1:19" x14ac:dyDescent="0.3">
      <c r="A42" s="28">
        <v>39</v>
      </c>
      <c r="B42" s="8">
        <v>47503</v>
      </c>
      <c r="C42" s="8">
        <v>44589</v>
      </c>
      <c r="D42" s="8">
        <v>92092</v>
      </c>
      <c r="E42" s="31">
        <v>2.142239239890428E-3</v>
      </c>
      <c r="F42" s="34">
        <v>8.2896812783544386E-4</v>
      </c>
      <c r="G42" s="27">
        <f t="shared" si="0"/>
        <v>36.962859852054606</v>
      </c>
      <c r="H42" s="27">
        <f t="shared" si="1"/>
        <v>101.762790612515</v>
      </c>
      <c r="I42" s="27">
        <f t="shared" si="2"/>
        <v>138.72565046456961</v>
      </c>
      <c r="J42" s="73">
        <f t="shared" si="3"/>
        <v>1.506381123925744E-3</v>
      </c>
      <c r="K42" s="73">
        <f t="shared" si="4"/>
        <v>1.5052471013754509E-3</v>
      </c>
      <c r="L42" s="73">
        <f t="shared" si="11"/>
        <v>1.5061146467769365E-3</v>
      </c>
      <c r="M42" s="73">
        <f t="shared" si="12"/>
        <v>97438.746653891445</v>
      </c>
      <c r="N42" s="73">
        <f t="shared" si="5"/>
        <v>146.75392349901085</v>
      </c>
      <c r="O42" s="73">
        <f t="shared" si="6"/>
        <v>37196.402518357332</v>
      </c>
      <c r="P42" s="73">
        <f t="shared" si="7"/>
        <v>926677.45150179754</v>
      </c>
      <c r="Q42" s="73">
        <f t="shared" si="10"/>
        <v>97365.369692141947</v>
      </c>
      <c r="R42" s="73">
        <f>SUM(Q42:$Q$103)</f>
        <v>3850679.0254547666</v>
      </c>
      <c r="S42" s="73">
        <f t="shared" si="8"/>
        <v>39.518971227458628</v>
      </c>
    </row>
    <row r="43" spans="1:19" x14ac:dyDescent="0.3">
      <c r="A43" s="28">
        <v>40</v>
      </c>
      <c r="B43" s="8">
        <v>45965</v>
      </c>
      <c r="C43" s="8">
        <v>44043</v>
      </c>
      <c r="D43" s="8">
        <v>90008</v>
      </c>
      <c r="E43" s="31">
        <v>2.4499874835944334E-3</v>
      </c>
      <c r="F43" s="34">
        <v>9.658357118584813E-4</v>
      </c>
      <c r="G43" s="27">
        <f t="shared" si="0"/>
        <v>42.538302257383094</v>
      </c>
      <c r="H43" s="27">
        <f t="shared" si="1"/>
        <v>112.61367468341813</v>
      </c>
      <c r="I43" s="27">
        <f t="shared" si="2"/>
        <v>155.15197694080121</v>
      </c>
      <c r="J43" s="73">
        <f t="shared" si="3"/>
        <v>1.7237576319971692E-3</v>
      </c>
      <c r="K43" s="73">
        <f t="shared" si="4"/>
        <v>1.7222728150876332E-3</v>
      </c>
      <c r="L43" s="73">
        <f t="shared" si="11"/>
        <v>1.7260393860211482E-3</v>
      </c>
      <c r="M43" s="73">
        <f t="shared" si="12"/>
        <v>97291.992730392434</v>
      </c>
      <c r="N43" s="73">
        <f t="shared" si="5"/>
        <v>167.92981139713083</v>
      </c>
      <c r="O43" s="73">
        <f t="shared" si="6"/>
        <v>36234.517533382466</v>
      </c>
      <c r="P43" s="73">
        <f t="shared" si="7"/>
        <v>889481.04898344027</v>
      </c>
      <c r="Q43" s="73">
        <f t="shared" si="10"/>
        <v>97208.027824693869</v>
      </c>
      <c r="R43" s="73">
        <f>SUM(Q43:$Q$103)</f>
        <v>3753313.6557626254</v>
      </c>
      <c r="S43" s="73">
        <f t="shared" si="8"/>
        <v>38.577826914939436</v>
      </c>
    </row>
    <row r="44" spans="1:19" x14ac:dyDescent="0.3">
      <c r="A44" s="28">
        <v>41</v>
      </c>
      <c r="B44" s="8">
        <v>46120</v>
      </c>
      <c r="C44" s="8">
        <v>43799</v>
      </c>
      <c r="D44" s="8">
        <v>89919</v>
      </c>
      <c r="E44" s="31">
        <v>2.7805218648221429E-3</v>
      </c>
      <c r="F44" s="34">
        <v>1.1044912868034521E-3</v>
      </c>
      <c r="G44" s="27">
        <f t="shared" si="0"/>
        <v>48.375613870704399</v>
      </c>
      <c r="H44" s="27">
        <f t="shared" si="1"/>
        <v>128.23766840559722</v>
      </c>
      <c r="I44" s="27">
        <f t="shared" si="2"/>
        <v>176.61328227630162</v>
      </c>
      <c r="J44" s="73">
        <f t="shared" si="3"/>
        <v>1.9641375268441776E-3</v>
      </c>
      <c r="K44" s="73">
        <f t="shared" si="4"/>
        <v>1.9622098709990432E-3</v>
      </c>
      <c r="L44" s="73">
        <f t="shared" si="11"/>
        <v>1.9555117049528206E-3</v>
      </c>
      <c r="M44" s="73">
        <f t="shared" si="12"/>
        <v>97124.062918995303</v>
      </c>
      <c r="N44" s="73">
        <f t="shared" si="5"/>
        <v>189.92724187066779</v>
      </c>
      <c r="O44" s="73">
        <f t="shared" si="6"/>
        <v>35289.732028279395</v>
      </c>
      <c r="P44" s="73">
        <f t="shared" si="7"/>
        <v>853246.53145005787</v>
      </c>
      <c r="Q44" s="73">
        <f t="shared" si="10"/>
        <v>97029.099298059969</v>
      </c>
      <c r="R44" s="73">
        <f>SUM(Q44:$Q$103)</f>
        <v>3656105.6279379311</v>
      </c>
      <c r="S44" s="73">
        <f t="shared" si="8"/>
        <v>37.643664381989915</v>
      </c>
    </row>
    <row r="45" spans="1:19" x14ac:dyDescent="0.3">
      <c r="A45" s="28">
        <v>42</v>
      </c>
      <c r="B45" s="8">
        <v>43173</v>
      </c>
      <c r="C45" s="8">
        <v>41824</v>
      </c>
      <c r="D45" s="8">
        <v>84997</v>
      </c>
      <c r="E45" s="31">
        <v>3.1110833808100386E-3</v>
      </c>
      <c r="F45" s="34">
        <v>1.2388465822494529E-3</v>
      </c>
      <c r="G45" s="27">
        <f t="shared" si="0"/>
        <v>51.813519456001117</v>
      </c>
      <c r="H45" s="27">
        <f t="shared" si="1"/>
        <v>134.3148027997118</v>
      </c>
      <c r="I45" s="27">
        <f t="shared" si="2"/>
        <v>186.12832225571293</v>
      </c>
      <c r="J45" s="73">
        <f t="shared" si="3"/>
        <v>2.1898222555585835E-3</v>
      </c>
      <c r="K45" s="73">
        <f t="shared" si="4"/>
        <v>2.1874263439956021E-3</v>
      </c>
      <c r="L45" s="73">
        <f t="shared" si="11"/>
        <v>2.1841157123707175E-3</v>
      </c>
      <c r="M45" s="73">
        <f t="shared" si="12"/>
        <v>96934.135677124636</v>
      </c>
      <c r="N45" s="73">
        <f t="shared" si="5"/>
        <v>211.71536879749328</v>
      </c>
      <c r="O45" s="73">
        <f t="shared" si="6"/>
        <v>34361.680530959464</v>
      </c>
      <c r="P45" s="73">
        <f t="shared" si="7"/>
        <v>817956.79942177841</v>
      </c>
      <c r="Q45" s="73">
        <f t="shared" si="10"/>
        <v>96828.277992725896</v>
      </c>
      <c r="R45" s="73">
        <f>SUM(Q45:$Q$103)</f>
        <v>3559076.5286398712</v>
      </c>
      <c r="S45" s="73">
        <f t="shared" si="8"/>
        <v>36.716441569094975</v>
      </c>
    </row>
    <row r="46" spans="1:19" x14ac:dyDescent="0.3">
      <c r="A46" s="28">
        <v>43</v>
      </c>
      <c r="B46" s="8">
        <v>40623</v>
      </c>
      <c r="C46" s="8">
        <v>39443</v>
      </c>
      <c r="D46" s="8">
        <v>80066</v>
      </c>
      <c r="E46" s="31">
        <v>3.4262969566486363E-3</v>
      </c>
      <c r="F46" s="34">
        <v>1.369773977802339E-3</v>
      </c>
      <c r="G46" s="27">
        <f t="shared" si="0"/>
        <v>54.027995006457658</v>
      </c>
      <c r="H46" s="27">
        <f t="shared" si="1"/>
        <v>139.18646126993755</v>
      </c>
      <c r="I46" s="27">
        <f t="shared" si="2"/>
        <v>193.2144562763952</v>
      </c>
      <c r="J46" s="73">
        <f t="shared" si="3"/>
        <v>2.4131898218519121E-3</v>
      </c>
      <c r="K46" s="73">
        <f t="shared" si="4"/>
        <v>2.4102804200772932E-3</v>
      </c>
      <c r="L46" s="73">
        <f t="shared" si="11"/>
        <v>2.407149953165425E-3</v>
      </c>
      <c r="M46" s="73">
        <f t="shared" si="12"/>
        <v>96722.420308327142</v>
      </c>
      <c r="N46" s="73">
        <f t="shared" si="5"/>
        <v>232.82536951523798</v>
      </c>
      <c r="O46" s="73">
        <f t="shared" si="6"/>
        <v>33450.371360593497</v>
      </c>
      <c r="P46" s="73">
        <f t="shared" si="7"/>
        <v>783595.11889081891</v>
      </c>
      <c r="Q46" s="73">
        <f t="shared" si="10"/>
        <v>96606.007623569516</v>
      </c>
      <c r="R46" s="73">
        <f>SUM(Q46:$Q$103)</f>
        <v>3462248.2506471449</v>
      </c>
      <c r="S46" s="73">
        <f t="shared" si="8"/>
        <v>35.795715611854561</v>
      </c>
    </row>
    <row r="47" spans="1:19" x14ac:dyDescent="0.3">
      <c r="A47" s="28">
        <v>44</v>
      </c>
      <c r="B47" s="8">
        <v>38267</v>
      </c>
      <c r="C47" s="8">
        <v>37129</v>
      </c>
      <c r="D47" s="8">
        <v>75396</v>
      </c>
      <c r="E47" s="31">
        <v>3.7300119832437339E-3</v>
      </c>
      <c r="F47" s="34">
        <v>1.5049629669885961E-3</v>
      </c>
      <c r="G47" s="27">
        <f t="shared" si="0"/>
        <v>55.877770001319583</v>
      </c>
      <c r="H47" s="27">
        <f t="shared" si="1"/>
        <v>142.73636856278796</v>
      </c>
      <c r="I47" s="27">
        <f t="shared" si="2"/>
        <v>198.61413856410755</v>
      </c>
      <c r="J47" s="73">
        <f t="shared" si="3"/>
        <v>2.6342795183313113E-3</v>
      </c>
      <c r="K47" s="73">
        <f t="shared" si="4"/>
        <v>2.6308128487679827E-3</v>
      </c>
      <c r="L47" s="73">
        <f t="shared" si="11"/>
        <v>2.6280802706032604E-3</v>
      </c>
      <c r="M47" s="73">
        <f t="shared" si="12"/>
        <v>96489.594938811904</v>
      </c>
      <c r="N47" s="73">
        <f t="shared" si="5"/>
        <v>253.58240077718801</v>
      </c>
      <c r="O47" s="73">
        <f t="shared" si="6"/>
        <v>32555.952488526324</v>
      </c>
      <c r="P47" s="73">
        <f t="shared" si="7"/>
        <v>750144.74753022543</v>
      </c>
      <c r="Q47" s="73">
        <f t="shared" si="10"/>
        <v>96362.803738423303</v>
      </c>
      <c r="R47" s="73">
        <f>SUM(Q47:$Q$103)</f>
        <v>3365642.2430235757</v>
      </c>
      <c r="S47" s="73">
        <f t="shared" si="8"/>
        <v>34.880882701993627</v>
      </c>
    </row>
    <row r="48" spans="1:19" x14ac:dyDescent="0.3">
      <c r="A48" s="28">
        <v>45</v>
      </c>
      <c r="B48" s="8">
        <v>37040</v>
      </c>
      <c r="C48" s="8">
        <v>35988</v>
      </c>
      <c r="D48" s="8">
        <v>73028</v>
      </c>
      <c r="E48" s="31">
        <v>4.0475526125499589E-3</v>
      </c>
      <c r="F48" s="34">
        <v>1.6554691795099849E-3</v>
      </c>
      <c r="G48" s="27">
        <f t="shared" si="0"/>
        <v>59.577024832205339</v>
      </c>
      <c r="H48" s="27">
        <f t="shared" si="1"/>
        <v>149.92134876885049</v>
      </c>
      <c r="I48" s="27">
        <f t="shared" si="2"/>
        <v>209.49837360105585</v>
      </c>
      <c r="J48" s="73">
        <f t="shared" si="3"/>
        <v>2.8687403954792113E-3</v>
      </c>
      <c r="K48" s="73">
        <f t="shared" si="4"/>
        <v>2.8646294917290538E-3</v>
      </c>
      <c r="L48" s="73">
        <f t="shared" si="11"/>
        <v>2.8636883183962131E-3</v>
      </c>
      <c r="M48" s="73">
        <f t="shared" si="12"/>
        <v>96236.012538034716</v>
      </c>
      <c r="N48" s="73">
        <f t="shared" si="5"/>
        <v>275.58994491420162</v>
      </c>
      <c r="O48" s="73">
        <f t="shared" si="6"/>
        <v>31678.432031317589</v>
      </c>
      <c r="P48" s="73">
        <f t="shared" si="7"/>
        <v>717588.7950416992</v>
      </c>
      <c r="Q48" s="73">
        <f t="shared" si="10"/>
        <v>96098.217565577623</v>
      </c>
      <c r="R48" s="73">
        <f>SUM(Q48:$Q$103)</f>
        <v>3269279.4392851521</v>
      </c>
      <c r="S48" s="73">
        <f t="shared" si="8"/>
        <v>33.971476509306292</v>
      </c>
    </row>
    <row r="49" spans="1:31" x14ac:dyDescent="0.3">
      <c r="A49" s="28">
        <v>46</v>
      </c>
      <c r="B49" s="8">
        <v>36283</v>
      </c>
      <c r="C49" s="8">
        <v>35492</v>
      </c>
      <c r="D49" s="8">
        <v>71775</v>
      </c>
      <c r="E49" s="31">
        <v>4.4174066661646378E-3</v>
      </c>
      <c r="F49" s="34">
        <v>1.8311530124145814E-3</v>
      </c>
      <c r="G49" s="27">
        <f t="shared" si="0"/>
        <v>64.991282716618329</v>
      </c>
      <c r="H49" s="27">
        <f t="shared" si="1"/>
        <v>160.27676606845156</v>
      </c>
      <c r="I49" s="27">
        <f t="shared" si="2"/>
        <v>225.26804878506988</v>
      </c>
      <c r="J49" s="73">
        <f t="shared" si="3"/>
        <v>3.1385308085694168E-3</v>
      </c>
      <c r="K49" s="73">
        <f t="shared" si="4"/>
        <v>3.1336107693288318E-3</v>
      </c>
      <c r="L49" s="73">
        <f t="shared" si="11"/>
        <v>3.1376307535241868E-3</v>
      </c>
      <c r="M49" s="73">
        <f t="shared" si="12"/>
        <v>95960.422593120515</v>
      </c>
      <c r="N49" s="73">
        <f t="shared" si="5"/>
        <v>301.0883730493515</v>
      </c>
      <c r="O49" s="73">
        <f t="shared" si="6"/>
        <v>30817.282805428687</v>
      </c>
      <c r="P49" s="73">
        <f t="shared" si="7"/>
        <v>685910.36301038158</v>
      </c>
      <c r="Q49" s="73">
        <f t="shared" si="10"/>
        <v>95809.878406595846</v>
      </c>
      <c r="R49" s="73">
        <f>SUM(Q49:$Q$103)</f>
        <v>3173181.2217195746</v>
      </c>
      <c r="S49" s="73">
        <f t="shared" si="8"/>
        <v>33.067603663794856</v>
      </c>
    </row>
    <row r="50" spans="1:31" x14ac:dyDescent="0.3">
      <c r="A50" s="28">
        <v>47</v>
      </c>
      <c r="B50" s="8">
        <v>34250</v>
      </c>
      <c r="C50" s="8">
        <v>33980</v>
      </c>
      <c r="D50" s="8">
        <v>68230</v>
      </c>
      <c r="E50" s="31">
        <v>4.8780163212063538E-3</v>
      </c>
      <c r="F50" s="34">
        <v>2.0368750340213175E-3</v>
      </c>
      <c r="G50" s="27">
        <f t="shared" si="0"/>
        <v>69.213013656044367</v>
      </c>
      <c r="H50" s="27">
        <f t="shared" si="1"/>
        <v>167.07205900131763</v>
      </c>
      <c r="I50" s="27">
        <f t="shared" si="2"/>
        <v>236.28507265736198</v>
      </c>
      <c r="J50" s="73">
        <f t="shared" si="3"/>
        <v>3.4630671648448186E-3</v>
      </c>
      <c r="K50" s="73">
        <f t="shared" si="4"/>
        <v>3.4570776637603551E-3</v>
      </c>
      <c r="L50" s="73">
        <f t="shared" si="11"/>
        <v>3.4666082312947541E-3</v>
      </c>
      <c r="M50" s="73">
        <f t="shared" si="12"/>
        <v>95659.334220071163</v>
      </c>
      <c r="N50" s="73">
        <f t="shared" si="5"/>
        <v>331.61343540747475</v>
      </c>
      <c r="O50" s="73">
        <f t="shared" si="6"/>
        <v>29971.306879178854</v>
      </c>
      <c r="P50" s="73">
        <f t="shared" si="7"/>
        <v>655093.08020495297</v>
      </c>
      <c r="Q50" s="73">
        <f t="shared" si="10"/>
        <v>95493.527502367418</v>
      </c>
      <c r="R50" s="73">
        <f>SUM(Q50:$Q$103)</f>
        <v>3077371.3433129783</v>
      </c>
      <c r="S50" s="73">
        <f t="shared" si="8"/>
        <v>32.170110406928657</v>
      </c>
    </row>
    <row r="51" spans="1:31" x14ac:dyDescent="0.3">
      <c r="A51" s="28">
        <v>48</v>
      </c>
      <c r="B51" s="8">
        <v>34565</v>
      </c>
      <c r="C51" s="8">
        <v>34173</v>
      </c>
      <c r="D51" s="8">
        <v>68738</v>
      </c>
      <c r="E51" s="31">
        <v>5.4550438200045267E-3</v>
      </c>
      <c r="F51" s="34">
        <v>2.2704820884626243E-3</v>
      </c>
      <c r="G51" s="27">
        <f t="shared" si="0"/>
        <v>77.589184409033265</v>
      </c>
      <c r="H51" s="27">
        <f t="shared" si="1"/>
        <v>188.55358963845646</v>
      </c>
      <c r="I51" s="27">
        <f t="shared" si="2"/>
        <v>266.14277404748975</v>
      </c>
      <c r="J51" s="73">
        <f t="shared" si="3"/>
        <v>3.8718434351812645E-3</v>
      </c>
      <c r="K51" s="73">
        <f t="shared" si="4"/>
        <v>3.8643575139427622E-3</v>
      </c>
      <c r="L51" s="73">
        <f t="shared" si="11"/>
        <v>3.8631846784387769E-3</v>
      </c>
      <c r="M51" s="73">
        <f t="shared" si="12"/>
        <v>95327.720784663688</v>
      </c>
      <c r="N51" s="73">
        <f t="shared" si="5"/>
        <v>368.268590365813</v>
      </c>
      <c r="O51" s="73">
        <f t="shared" si="6"/>
        <v>29138.934731754955</v>
      </c>
      <c r="P51" s="73">
        <f t="shared" si="7"/>
        <v>625121.77332577412</v>
      </c>
      <c r="Q51" s="73">
        <f t="shared" si="10"/>
        <v>95143.586489480775</v>
      </c>
      <c r="R51" s="73">
        <f>SUM(Q51:$Q$103)</f>
        <v>2981877.8158106101</v>
      </c>
      <c r="S51" s="73">
        <f t="shared" si="8"/>
        <v>31.280280187820605</v>
      </c>
    </row>
    <row r="52" spans="1:31" x14ac:dyDescent="0.3">
      <c r="A52" s="28">
        <v>49</v>
      </c>
      <c r="B52" s="8">
        <v>35450</v>
      </c>
      <c r="C52" s="8">
        <v>35764</v>
      </c>
      <c r="D52" s="8">
        <v>71214</v>
      </c>
      <c r="E52" s="31">
        <v>6.1515410587735546E-3</v>
      </c>
      <c r="F52" s="34">
        <v>2.5233963525855738E-3</v>
      </c>
      <c r="G52" s="27">
        <f t="shared" si="0"/>
        <v>90.246747153870459</v>
      </c>
      <c r="H52" s="27">
        <f t="shared" si="1"/>
        <v>218.07213053352251</v>
      </c>
      <c r="I52" s="27">
        <f t="shared" si="2"/>
        <v>308.31887768739296</v>
      </c>
      <c r="J52" s="73">
        <f t="shared" si="3"/>
        <v>4.3294700155502141E-3</v>
      </c>
      <c r="K52" s="73">
        <f t="shared" si="4"/>
        <v>4.3201113711039962E-3</v>
      </c>
      <c r="L52" s="73">
        <f t="shared" si="11"/>
        <v>4.3271759757817522E-3</v>
      </c>
      <c r="M52" s="73">
        <f t="shared" si="12"/>
        <v>94959.452194297875</v>
      </c>
      <c r="N52" s="73">
        <f t="shared" si="5"/>
        <v>410.90626020856143</v>
      </c>
      <c r="O52" s="73">
        <f t="shared" si="6"/>
        <v>28318.405507856787</v>
      </c>
      <c r="P52" s="73">
        <f t="shared" si="7"/>
        <v>595982.8385940193</v>
      </c>
      <c r="Q52" s="73">
        <f t="shared" si="10"/>
        <v>94753.999064193602</v>
      </c>
      <c r="R52" s="73">
        <f>SUM(Q52:$Q$103)</f>
        <v>2886734.2293211296</v>
      </c>
      <c r="S52" s="73">
        <f t="shared" si="8"/>
        <v>30.399651247087462</v>
      </c>
    </row>
    <row r="53" spans="1:31" x14ac:dyDescent="0.3">
      <c r="A53" s="28">
        <v>50</v>
      </c>
      <c r="B53" s="8">
        <v>36476</v>
      </c>
      <c r="C53" s="8">
        <v>36884</v>
      </c>
      <c r="D53" s="8">
        <v>73360</v>
      </c>
      <c r="E53" s="31">
        <v>6.9435522545889423E-3</v>
      </c>
      <c r="F53" s="34">
        <v>2.78426466568021E-3</v>
      </c>
      <c r="G53" s="27">
        <f t="shared" si="0"/>
        <v>102.69481792894886</v>
      </c>
      <c r="H53" s="27">
        <f t="shared" si="1"/>
        <v>253.27301203838627</v>
      </c>
      <c r="I53" s="27">
        <f t="shared" si="2"/>
        <v>355.96782996733515</v>
      </c>
      <c r="J53" s="73">
        <f t="shared" si="3"/>
        <v>4.8523422841785053E-3</v>
      </c>
      <c r="K53" s="73">
        <f t="shared" si="4"/>
        <v>4.8405886898627015E-3</v>
      </c>
      <c r="L53" s="73">
        <f t="shared" si="11"/>
        <v>4.8438938869574261E-3</v>
      </c>
      <c r="M53" s="73">
        <f t="shared" si="12"/>
        <v>94548.545934089314</v>
      </c>
      <c r="N53" s="73">
        <f t="shared" si="5"/>
        <v>457.98312367084145</v>
      </c>
      <c r="O53" s="73">
        <f t="shared" si="6"/>
        <v>27508.162715971463</v>
      </c>
      <c r="P53" s="73">
        <f t="shared" si="7"/>
        <v>567664.43308616255</v>
      </c>
      <c r="Q53" s="73">
        <f t="shared" si="10"/>
        <v>94319.554372253886</v>
      </c>
      <c r="R53" s="73">
        <f>SUM(Q53:$Q$103)</f>
        <v>2791980.230256936</v>
      </c>
      <c r="S53" s="73">
        <f t="shared" si="8"/>
        <v>29.529594587348303</v>
      </c>
    </row>
    <row r="54" spans="1:31" x14ac:dyDescent="0.3">
      <c r="A54" s="28">
        <v>51</v>
      </c>
      <c r="B54" s="8">
        <v>37696</v>
      </c>
      <c r="C54" s="8">
        <v>38031</v>
      </c>
      <c r="D54" s="8">
        <v>75727</v>
      </c>
      <c r="E54" s="31">
        <v>7.7855342657094442E-3</v>
      </c>
      <c r="F54" s="34">
        <v>3.0446935984478145E-3</v>
      </c>
      <c r="G54" s="27">
        <f t="shared" si="0"/>
        <v>115.79274224256883</v>
      </c>
      <c r="H54" s="27">
        <f t="shared" si="1"/>
        <v>293.48349968018323</v>
      </c>
      <c r="I54" s="27">
        <f t="shared" si="2"/>
        <v>409.27624192275209</v>
      </c>
      <c r="J54" s="73">
        <f t="shared" si="3"/>
        <v>5.4046277011204997E-3</v>
      </c>
      <c r="K54" s="73">
        <f t="shared" si="4"/>
        <v>5.3900489768438087E-3</v>
      </c>
      <c r="L54" s="73">
        <f t="shared" si="11"/>
        <v>5.384166054898702E-3</v>
      </c>
      <c r="M54" s="73">
        <f t="shared" si="12"/>
        <v>94090.562810418473</v>
      </c>
      <c r="N54" s="73">
        <f t="shared" si="5"/>
        <v>506.59921437015873</v>
      </c>
      <c r="O54" s="73">
        <f t="shared" si="6"/>
        <v>26707.235214390384</v>
      </c>
      <c r="P54" s="73">
        <f t="shared" si="7"/>
        <v>540156.27037019108</v>
      </c>
      <c r="Q54" s="73">
        <f t="shared" si="10"/>
        <v>93837.263203233393</v>
      </c>
      <c r="R54" s="73">
        <f>SUM(Q54:$Q$103)</f>
        <v>2697660.6758846822</v>
      </c>
      <c r="S54" s="73">
        <f t="shared" si="8"/>
        <v>28.670895308811726</v>
      </c>
    </row>
    <row r="55" spans="1:31" x14ac:dyDescent="0.3">
      <c r="A55" s="28">
        <v>52</v>
      </c>
      <c r="B55" s="8">
        <v>37083</v>
      </c>
      <c r="C55" s="8">
        <v>37401</v>
      </c>
      <c r="D55" s="8">
        <v>74484</v>
      </c>
      <c r="E55" s="31">
        <v>8.6276730362383584E-3</v>
      </c>
      <c r="F55" s="34">
        <v>3.3043615052387124E-3</v>
      </c>
      <c r="G55" s="27">
        <f t="shared" si="0"/>
        <v>123.58642465743308</v>
      </c>
      <c r="H55" s="27">
        <f t="shared" si="1"/>
        <v>319.93999920282704</v>
      </c>
      <c r="I55" s="27">
        <f t="shared" si="2"/>
        <v>443.52642386026014</v>
      </c>
      <c r="J55" s="73">
        <f t="shared" si="3"/>
        <v>5.9546536687108661E-3</v>
      </c>
      <c r="K55" s="73">
        <f t="shared" si="4"/>
        <v>5.936959856149393E-3</v>
      </c>
      <c r="L55" s="73">
        <f t="shared" si="11"/>
        <v>5.9214016707809878E-3</v>
      </c>
      <c r="M55" s="73">
        <f t="shared" si="12"/>
        <v>93583.963596048314</v>
      </c>
      <c r="N55" s="73">
        <f t="shared" si="5"/>
        <v>554.14823839595192</v>
      </c>
      <c r="O55" s="73">
        <f t="shared" si="6"/>
        <v>25915.55026841841</v>
      </c>
      <c r="P55" s="73">
        <f t="shared" si="7"/>
        <v>513449.0351558007</v>
      </c>
      <c r="Q55" s="73">
        <f t="shared" si="10"/>
        <v>93306.889476850338</v>
      </c>
      <c r="R55" s="73">
        <f>SUM(Q55:$Q$103)</f>
        <v>2603823.4126814487</v>
      </c>
      <c r="S55" s="73">
        <f t="shared" si="8"/>
        <v>27.823393160827802</v>
      </c>
    </row>
    <row r="56" spans="1:31" x14ac:dyDescent="0.3">
      <c r="A56" s="28">
        <v>53</v>
      </c>
      <c r="B56" s="8">
        <v>35353</v>
      </c>
      <c r="C56" s="8">
        <v>36043</v>
      </c>
      <c r="D56" s="8">
        <v>71396</v>
      </c>
      <c r="E56" s="31">
        <v>9.4389642436840688E-3</v>
      </c>
      <c r="F56" s="34">
        <v>3.5727051450900786E-3</v>
      </c>
      <c r="G56" s="27">
        <f t="shared" si="0"/>
        <v>128.77101154448169</v>
      </c>
      <c r="H56" s="27">
        <f t="shared" si="1"/>
        <v>333.69570290696288</v>
      </c>
      <c r="I56" s="27">
        <f t="shared" si="2"/>
        <v>462.46671445144455</v>
      </c>
      <c r="J56" s="73">
        <f t="shared" si="3"/>
        <v>6.477487736728172E-3</v>
      </c>
      <c r="K56" s="73">
        <f t="shared" si="4"/>
        <v>6.4565540366877672E-3</v>
      </c>
      <c r="L56" s="73">
        <f t="shared" si="11"/>
        <v>6.4473694800368866E-3</v>
      </c>
      <c r="M56" s="73">
        <f t="shared" si="12"/>
        <v>93029.815357652362</v>
      </c>
      <c r="N56" s="73">
        <f t="shared" si="5"/>
        <v>599.79759227039176</v>
      </c>
      <c r="O56" s="73">
        <f t="shared" si="6"/>
        <v>25133.750132448575</v>
      </c>
      <c r="P56" s="73">
        <f t="shared" si="7"/>
        <v>487533.48488738231</v>
      </c>
      <c r="Q56" s="73">
        <f t="shared" si="10"/>
        <v>92729.916561517166</v>
      </c>
      <c r="R56" s="73">
        <f>SUM(Q56:$Q$103)</f>
        <v>2510516.5232045981</v>
      </c>
      <c r="S56" s="73">
        <f t="shared" si="8"/>
        <v>26.986149693546505</v>
      </c>
    </row>
    <row r="57" spans="1:31" x14ac:dyDescent="0.3">
      <c r="A57" s="28">
        <v>54</v>
      </c>
      <c r="B57" s="8">
        <v>36074</v>
      </c>
      <c r="C57" s="8">
        <v>37362</v>
      </c>
      <c r="D57" s="8">
        <v>73436</v>
      </c>
      <c r="E57" s="31">
        <v>1.0223266257123331E-2</v>
      </c>
      <c r="F57" s="34">
        <v>3.8663893341699231E-3</v>
      </c>
      <c r="G57" s="27">
        <f t="shared" si="0"/>
        <v>144.45603830325666</v>
      </c>
      <c r="H57" s="27">
        <f t="shared" si="1"/>
        <v>368.79410695946706</v>
      </c>
      <c r="I57" s="27">
        <f t="shared" si="2"/>
        <v>513.25014526272366</v>
      </c>
      <c r="J57" s="73">
        <f t="shared" si="3"/>
        <v>6.9890809039534242E-3</v>
      </c>
      <c r="K57" s="73">
        <f t="shared" si="4"/>
        <v>6.9647140782981287E-3</v>
      </c>
      <c r="L57" s="73">
        <f t="shared" si="11"/>
        <v>6.9773011423045596E-3</v>
      </c>
      <c r="M57" s="73">
        <f t="shared" si="12"/>
        <v>92430.01776538197</v>
      </c>
      <c r="N57" s="73">
        <f t="shared" si="5"/>
        <v>644.9120685376256</v>
      </c>
      <c r="O57" s="73">
        <f t="shared" si="6"/>
        <v>24362.637618464149</v>
      </c>
      <c r="P57" s="73">
        <f t="shared" si="7"/>
        <v>462399.73475493374</v>
      </c>
      <c r="Q57" s="73">
        <f t="shared" si="10"/>
        <v>92107.56173111315</v>
      </c>
      <c r="R57" s="73">
        <f>SUM(Q57:$Q$103)</f>
        <v>2417786.6066430807</v>
      </c>
      <c r="S57" s="73">
        <f t="shared" si="8"/>
        <v>26.158023822739327</v>
      </c>
    </row>
    <row r="58" spans="1:31" x14ac:dyDescent="0.3">
      <c r="A58" s="28">
        <v>55</v>
      </c>
      <c r="B58" s="8">
        <v>36021</v>
      </c>
      <c r="C58" s="8">
        <v>37109</v>
      </c>
      <c r="D58" s="8">
        <v>73130</v>
      </c>
      <c r="E58" s="31">
        <v>1.1018993212871283E-2</v>
      </c>
      <c r="F58" s="34">
        <v>4.2040070464985186E-3</v>
      </c>
      <c r="G58" s="27">
        <f t="shared" si="0"/>
        <v>156.00649748851353</v>
      </c>
      <c r="H58" s="27">
        <f t="shared" si="1"/>
        <v>396.9151545208365</v>
      </c>
      <c r="I58" s="27">
        <f t="shared" si="2"/>
        <v>552.92165200935005</v>
      </c>
      <c r="J58" s="73">
        <f t="shared" si="3"/>
        <v>7.5608047587768365E-3</v>
      </c>
      <c r="K58" s="73">
        <f t="shared" si="4"/>
        <v>7.5322937750544883E-3</v>
      </c>
      <c r="L58" s="73">
        <f t="shared" si="11"/>
        <v>7.5294788707396263E-3</v>
      </c>
      <c r="M58" s="73">
        <f t="shared" si="12"/>
        <v>91785.105696844344</v>
      </c>
      <c r="N58" s="73">
        <f t="shared" si="5"/>
        <v>691.09401399298804</v>
      </c>
      <c r="O58" s="73">
        <f t="shared" si="6"/>
        <v>23602.587472370044</v>
      </c>
      <c r="P58" s="73">
        <f t="shared" si="7"/>
        <v>438037.09713646956</v>
      </c>
      <c r="Q58" s="73">
        <f t="shared" si="10"/>
        <v>91439.55868984785</v>
      </c>
      <c r="R58" s="73">
        <f>SUM(Q58:$Q$103)</f>
        <v>2325679.0449119676</v>
      </c>
      <c r="S58" s="73">
        <f t="shared" si="8"/>
        <v>25.338305460947208</v>
      </c>
    </row>
    <row r="59" spans="1:31" x14ac:dyDescent="0.3">
      <c r="A59" s="28">
        <v>56</v>
      </c>
      <c r="B59" s="8">
        <v>35384</v>
      </c>
      <c r="C59" s="8">
        <v>36573</v>
      </c>
      <c r="D59" s="8">
        <v>71957</v>
      </c>
      <c r="E59" s="31">
        <v>1.1883980704454213E-2</v>
      </c>
      <c r="F59" s="34">
        <v>4.6001502796194776E-3</v>
      </c>
      <c r="G59" s="27">
        <f t="shared" si="0"/>
        <v>168.24129617652315</v>
      </c>
      <c r="H59" s="27">
        <f t="shared" si="1"/>
        <v>420.50277324640786</v>
      </c>
      <c r="I59" s="27">
        <f t="shared" si="2"/>
        <v>588.74406942293103</v>
      </c>
      <c r="J59" s="73">
        <f t="shared" si="3"/>
        <v>8.1818873691639604E-3</v>
      </c>
      <c r="K59" s="73">
        <f t="shared" si="4"/>
        <v>8.1485068293472018E-3</v>
      </c>
      <c r="L59" s="73">
        <f t="shared" si="11"/>
        <v>8.1467476331479084E-3</v>
      </c>
      <c r="M59" s="73">
        <f t="shared" si="12"/>
        <v>91094.011682851356</v>
      </c>
      <c r="N59" s="73">
        <f t="shared" si="5"/>
        <v>742.11992407121579</v>
      </c>
      <c r="O59" s="73">
        <f t="shared" si="6"/>
        <v>22853.533940197118</v>
      </c>
      <c r="P59" s="73">
        <f t="shared" si="7"/>
        <v>414434.50966409949</v>
      </c>
      <c r="Q59" s="73">
        <f t="shared" si="10"/>
        <v>90722.951720815749</v>
      </c>
      <c r="R59" s="73">
        <f>SUM(Q59:$Q$103)</f>
        <v>2234239.4862221195</v>
      </c>
      <c r="S59" s="73">
        <f t="shared" si="8"/>
        <v>24.526743799589628</v>
      </c>
    </row>
    <row r="60" spans="1:31" x14ac:dyDescent="0.3">
      <c r="A60" s="28">
        <v>57</v>
      </c>
      <c r="B60" s="8">
        <v>36311</v>
      </c>
      <c r="C60" s="8">
        <v>38392</v>
      </c>
      <c r="D60" s="8">
        <v>74703</v>
      </c>
      <c r="E60" s="31">
        <v>1.2874525018673474E-2</v>
      </c>
      <c r="F60" s="34">
        <v>5.0604593222443491E-3</v>
      </c>
      <c r="G60" s="27">
        <f t="shared" si="0"/>
        <v>194.28115429960505</v>
      </c>
      <c r="H60" s="27">
        <f t="shared" si="1"/>
        <v>467.4868779530525</v>
      </c>
      <c r="I60" s="27">
        <f t="shared" si="2"/>
        <v>661.76803225265758</v>
      </c>
      <c r="J60" s="73">
        <f t="shared" si="3"/>
        <v>8.8586540333407977E-3</v>
      </c>
      <c r="K60" s="73">
        <f t="shared" si="4"/>
        <v>8.8195317664734318E-3</v>
      </c>
      <c r="L60" s="73">
        <f t="shared" si="11"/>
        <v>8.8353846682342231E-3</v>
      </c>
      <c r="M60" s="73">
        <f t="shared" si="12"/>
        <v>90351.891758780141</v>
      </c>
      <c r="N60" s="73">
        <f t="shared" si="5"/>
        <v>798.29371919148252</v>
      </c>
      <c r="O60" s="73">
        <f t="shared" si="6"/>
        <v>22114.489723571471</v>
      </c>
      <c r="P60" s="73">
        <f t="shared" si="7"/>
        <v>391580.9757239024</v>
      </c>
      <c r="Q60" s="73">
        <f t="shared" si="10"/>
        <v>89952.744899184399</v>
      </c>
      <c r="R60" s="73">
        <f>SUM(Q60:$Q$103)</f>
        <v>2143516.5345013039</v>
      </c>
      <c r="S60" s="73">
        <f t="shared" si="8"/>
        <v>23.72409135852989</v>
      </c>
    </row>
    <row r="61" spans="1:31" x14ac:dyDescent="0.3">
      <c r="A61" s="28">
        <v>58</v>
      </c>
      <c r="B61" s="8">
        <v>37009</v>
      </c>
      <c r="C61" s="8">
        <v>39472</v>
      </c>
      <c r="D61" s="8">
        <v>76481</v>
      </c>
      <c r="E61" s="31">
        <v>1.4027029366770577E-2</v>
      </c>
      <c r="F61" s="34">
        <v>5.5788484595549427E-3</v>
      </c>
      <c r="G61" s="27">
        <f t="shared" si="0"/>
        <v>220.20830639555271</v>
      </c>
      <c r="H61" s="27">
        <f t="shared" si="1"/>
        <v>519.12632983481228</v>
      </c>
      <c r="I61" s="27">
        <f t="shared" si="2"/>
        <v>739.33463623036505</v>
      </c>
      <c r="J61" s="73">
        <f t="shared" si="3"/>
        <v>9.6669059796598514E-3</v>
      </c>
      <c r="K61" s="73">
        <f t="shared" si="4"/>
        <v>9.6203316414530393E-3</v>
      </c>
      <c r="L61" s="73">
        <f t="shared" si="11"/>
        <v>9.6080162019207809E-3</v>
      </c>
      <c r="M61" s="73">
        <f t="shared" si="12"/>
        <v>89553.598039588658</v>
      </c>
      <c r="N61" s="73">
        <f t="shared" si="5"/>
        <v>860.43242090466083</v>
      </c>
      <c r="O61" s="73">
        <f t="shared" si="6"/>
        <v>21384.48751231415</v>
      </c>
      <c r="P61" s="73">
        <f t="shared" si="7"/>
        <v>369466.48600033089</v>
      </c>
      <c r="Q61" s="73">
        <f t="shared" si="10"/>
        <v>89123.381829136328</v>
      </c>
      <c r="R61" s="73">
        <f>SUM(Q61:$Q$103)</f>
        <v>2053563.7896021204</v>
      </c>
      <c r="S61" s="73">
        <f t="shared" si="8"/>
        <v>22.931114266277813</v>
      </c>
      <c r="T61" s="73"/>
      <c r="U61" s="73"/>
      <c r="V61" s="73"/>
      <c r="W61" s="73"/>
      <c r="X61" s="73"/>
      <c r="Y61" s="73" t="s">
        <v>22</v>
      </c>
      <c r="Z61" s="73"/>
      <c r="AA61" s="73"/>
      <c r="AB61" s="73"/>
      <c r="AC61" s="73"/>
      <c r="AD61" s="73"/>
      <c r="AE61" s="85"/>
    </row>
    <row r="62" spans="1:31" x14ac:dyDescent="0.3">
      <c r="A62" s="28">
        <v>59</v>
      </c>
      <c r="B62" s="8">
        <v>36807</v>
      </c>
      <c r="C62" s="8">
        <v>40714</v>
      </c>
      <c r="D62" s="8">
        <v>77521</v>
      </c>
      <c r="E62" s="31">
        <v>1.5346816238852539E-2</v>
      </c>
      <c r="F62" s="34">
        <v>6.1382043925632453E-3</v>
      </c>
      <c r="G62" s="27">
        <f t="shared" si="0"/>
        <v>249.91085363881996</v>
      </c>
      <c r="H62" s="27">
        <f t="shared" si="1"/>
        <v>564.87026530344542</v>
      </c>
      <c r="I62" s="27">
        <f t="shared" si="2"/>
        <v>814.78111894226538</v>
      </c>
      <c r="J62" s="73">
        <f t="shared" si="3"/>
        <v>1.0510456765808819E-2</v>
      </c>
      <c r="K62" s="73">
        <f t="shared" si="4"/>
        <v>1.0455414922184936E-2</v>
      </c>
      <c r="L62" s="73">
        <f t="shared" si="11"/>
        <v>1.0476960237734393E-2</v>
      </c>
      <c r="M62" s="73">
        <f t="shared" si="12"/>
        <v>88693.165618683997</v>
      </c>
      <c r="N62" s="73">
        <f t="shared" si="5"/>
        <v>929.23476954574289</v>
      </c>
      <c r="O62" s="73">
        <f t="shared" si="6"/>
        <v>20662.463424220554</v>
      </c>
      <c r="P62" s="73">
        <f t="shared" si="7"/>
        <v>348081.99848801672</v>
      </c>
      <c r="Q62" s="73">
        <f t="shared" si="10"/>
        <v>88228.548233911133</v>
      </c>
      <c r="R62" s="73">
        <f>SUM(Q62:$Q$103)</f>
        <v>1964440.4077729841</v>
      </c>
      <c r="S62" s="73">
        <f t="shared" si="8"/>
        <v>22.148723569284321</v>
      </c>
      <c r="T62" s="73" t="s">
        <v>23</v>
      </c>
      <c r="U62" s="73" t="s">
        <v>24</v>
      </c>
      <c r="V62" s="73" t="s">
        <v>25</v>
      </c>
      <c r="W62" s="73" t="s">
        <v>26</v>
      </c>
      <c r="X62" s="73" t="s">
        <v>27</v>
      </c>
      <c r="Y62" s="73" t="s">
        <v>28</v>
      </c>
      <c r="Z62" s="73" t="s">
        <v>29</v>
      </c>
      <c r="AA62" s="73" t="s">
        <v>30</v>
      </c>
      <c r="AB62" s="73" t="s">
        <v>31</v>
      </c>
      <c r="AC62" s="73" t="s">
        <v>32</v>
      </c>
      <c r="AD62" s="73" t="s">
        <v>33</v>
      </c>
      <c r="AE62" s="85" t="s">
        <v>34</v>
      </c>
    </row>
    <row r="63" spans="1:31" x14ac:dyDescent="0.3">
      <c r="A63" s="28">
        <v>60</v>
      </c>
      <c r="B63" s="8">
        <v>36159</v>
      </c>
      <c r="C63" s="8">
        <v>40330</v>
      </c>
      <c r="D63" s="8">
        <v>76489</v>
      </c>
      <c r="E63" s="31">
        <v>1.6806541163533802E-2</v>
      </c>
      <c r="F63" s="34">
        <v>6.7155244973419364E-3</v>
      </c>
      <c r="G63" s="27">
        <f t="shared" si="0"/>
        <v>270.83710297780027</v>
      </c>
      <c r="H63" s="27">
        <f t="shared" si="1"/>
        <v>607.70772193221876</v>
      </c>
      <c r="I63" s="27">
        <f t="shared" si="2"/>
        <v>878.54482491001909</v>
      </c>
      <c r="J63" s="73">
        <f t="shared" si="3"/>
        <v>1.1485897644236676E-2</v>
      </c>
      <c r="K63" s="73">
        <f t="shared" si="4"/>
        <v>1.1420186546159394E-2</v>
      </c>
      <c r="L63" s="73">
        <f t="shared" si="11"/>
        <v>1.1430033347241606E-2</v>
      </c>
      <c r="M63" s="73">
        <f t="shared" si="12"/>
        <v>87763.930849138254</v>
      </c>
      <c r="N63" s="73">
        <f t="shared" si="5"/>
        <v>1003.1446562906494</v>
      </c>
      <c r="O63" s="73">
        <f t="shared" si="6"/>
        <v>19947.301089279372</v>
      </c>
      <c r="P63" s="73">
        <f t="shared" si="7"/>
        <v>327419.53506379615</v>
      </c>
      <c r="Q63" s="73">
        <f t="shared" si="10"/>
        <v>87262.35852099293</v>
      </c>
      <c r="R63" s="73">
        <f>SUM(Q63:$Q$103)</f>
        <v>1876211.859539073</v>
      </c>
      <c r="S63" s="73">
        <f t="shared" si="8"/>
        <v>21.377937854267103</v>
      </c>
      <c r="T63" s="73"/>
      <c r="U63" s="73">
        <f>MIN(U79:U88)</f>
        <v>3.6745900744101778E-3</v>
      </c>
      <c r="V63" s="73"/>
      <c r="W63" s="73">
        <f>1-K63</f>
        <v>0.98857981345384061</v>
      </c>
      <c r="X63" s="73">
        <f>LN(W63)</f>
        <v>-1.1485897644236697E-2</v>
      </c>
      <c r="Y63" s="73">
        <f>SUM(X63:X70)</f>
        <v>-0.12063180252204257</v>
      </c>
      <c r="Z63" s="73">
        <f>SUM(X71:X78)</f>
        <v>-0.22961634647102125</v>
      </c>
      <c r="AA63" s="73">
        <f>SUM(X79:X86)</f>
        <v>-0.52117089536270167</v>
      </c>
      <c r="AB63" s="73">
        <f>(AA63-Z63)/(Z63-Y63)</f>
        <v>2.6751917136816412</v>
      </c>
      <c r="AC63" s="73">
        <f>(Y63-(Z63-Y63)/(AB63-1))/8</f>
        <v>-6.9467311772501671E-3</v>
      </c>
      <c r="AD63" s="73">
        <f>AB63^(1/8)</f>
        <v>1.1308873960886299</v>
      </c>
      <c r="AE63" s="85">
        <f>(AD63-1)*(Z63-Y63)/(AD63^60*(AB63-1)^2)</f>
        <v>-3.1693622275436168E-6</v>
      </c>
    </row>
    <row r="64" spans="1:31" x14ac:dyDescent="0.3">
      <c r="A64" s="28">
        <v>61</v>
      </c>
      <c r="B64" s="8">
        <v>34945</v>
      </c>
      <c r="C64" s="8">
        <v>39133</v>
      </c>
      <c r="D64" s="8">
        <v>74078</v>
      </c>
      <c r="E64" s="31">
        <v>1.8355781401643716E-2</v>
      </c>
      <c r="F64" s="34">
        <v>7.2907938323742913E-3</v>
      </c>
      <c r="G64" s="27">
        <f t="shared" si="0"/>
        <v>285.31063504230315</v>
      </c>
      <c r="H64" s="27">
        <f t="shared" si="1"/>
        <v>641.44278108043966</v>
      </c>
      <c r="I64" s="27">
        <f t="shared" si="2"/>
        <v>926.75341612274281</v>
      </c>
      <c r="J64" s="73">
        <f t="shared" si="3"/>
        <v>1.2510508060729808E-2</v>
      </c>
      <c r="K64" s="73">
        <f t="shared" si="4"/>
        <v>1.2432576979097942E-2</v>
      </c>
      <c r="L64" s="73">
        <f t="shared" si="11"/>
        <v>1.2417599967996466E-2</v>
      </c>
      <c r="M64" s="73">
        <f t="shared" si="12"/>
        <v>86760.786192847605</v>
      </c>
      <c r="N64" s="73">
        <f t="shared" si="5"/>
        <v>1077.3607358516601</v>
      </c>
      <c r="O64" s="73">
        <f t="shared" si="6"/>
        <v>19238.344168430674</v>
      </c>
      <c r="P64" s="73">
        <f t="shared" si="7"/>
        <v>307472.23397451686</v>
      </c>
      <c r="Q64" s="73">
        <f t="shared" si="10"/>
        <v>86222.105824921775</v>
      </c>
      <c r="R64" s="73">
        <f>SUM(Q64:$Q$103)</f>
        <v>1788949.5010180802</v>
      </c>
      <c r="S64" s="73">
        <f t="shared" si="8"/>
        <v>20.619332529349045</v>
      </c>
      <c r="T64" s="73"/>
      <c r="U64" s="73"/>
      <c r="V64" s="73"/>
      <c r="W64" s="73">
        <f t="shared" ref="W64:W103" si="13">1-K64</f>
        <v>0.98756742302090206</v>
      </c>
      <c r="X64" s="73">
        <f t="shared" ref="X64:X80" si="14">LN(W64)</f>
        <v>-1.2510508060729833E-2</v>
      </c>
      <c r="Y64" s="73"/>
      <c r="Z64" s="73"/>
      <c r="AA64" s="73"/>
      <c r="AB64" s="73"/>
      <c r="AC64" s="73"/>
      <c r="AD64" s="73"/>
      <c r="AE64" s="85"/>
    </row>
    <row r="65" spans="1:31" x14ac:dyDescent="0.3">
      <c r="A65" s="28">
        <v>62</v>
      </c>
      <c r="B65" s="8">
        <v>33981</v>
      </c>
      <c r="C65" s="8">
        <v>38419</v>
      </c>
      <c r="D65" s="8">
        <v>72400</v>
      </c>
      <c r="E65" s="31">
        <v>1.9940537823721741E-2</v>
      </c>
      <c r="F65" s="34">
        <v>7.85654133345552E-3</v>
      </c>
      <c r="G65" s="27">
        <f t="shared" si="0"/>
        <v>301.84046149002762</v>
      </c>
      <c r="H65" s="27">
        <f t="shared" si="1"/>
        <v>677.59941578788846</v>
      </c>
      <c r="I65" s="27">
        <f t="shared" si="2"/>
        <v>979.43987727791614</v>
      </c>
      <c r="J65" s="73">
        <f t="shared" si="3"/>
        <v>1.3528175100523704E-2</v>
      </c>
      <c r="K65" s="73">
        <f t="shared" si="4"/>
        <v>1.3437080583283301E-2</v>
      </c>
      <c r="L65" s="73">
        <f t="shared" si="11"/>
        <v>1.3408878905809673E-2</v>
      </c>
      <c r="M65" s="73">
        <f t="shared" si="12"/>
        <v>85683.425456995945</v>
      </c>
      <c r="N65" s="73">
        <f t="shared" si="5"/>
        <v>1148.9186761878227</v>
      </c>
      <c r="O65" s="73">
        <f t="shared" si="6"/>
        <v>18536.048884390701</v>
      </c>
      <c r="P65" s="73">
        <f t="shared" si="7"/>
        <v>288233.88980608614</v>
      </c>
      <c r="Q65" s="73">
        <f t="shared" si="10"/>
        <v>85108.966118902026</v>
      </c>
      <c r="R65" s="73">
        <f>SUM(Q65:$Q$103)</f>
        <v>1702727.3951931582</v>
      </c>
      <c r="S65" s="73">
        <f t="shared" si="8"/>
        <v>19.872307696752252</v>
      </c>
      <c r="T65" s="73"/>
      <c r="U65" s="73"/>
      <c r="V65" s="73"/>
      <c r="W65" s="73">
        <f t="shared" si="13"/>
        <v>0.9865629194167167</v>
      </c>
      <c r="X65" s="73">
        <f t="shared" si="14"/>
        <v>-1.3528175100523713E-2</v>
      </c>
      <c r="Y65" s="73"/>
      <c r="Z65" s="73"/>
      <c r="AA65" s="73"/>
      <c r="AB65" s="73"/>
      <c r="AC65" s="73"/>
      <c r="AD65" s="73"/>
      <c r="AE65" s="85"/>
    </row>
    <row r="66" spans="1:31" x14ac:dyDescent="0.3">
      <c r="A66" s="28">
        <v>63</v>
      </c>
      <c r="B66" s="8">
        <v>33255</v>
      </c>
      <c r="C66" s="8">
        <v>38570</v>
      </c>
      <c r="D66" s="8">
        <v>71825</v>
      </c>
      <c r="E66" s="31">
        <v>2.15262106920758E-2</v>
      </c>
      <c r="F66" s="34">
        <v>8.4240311314046253E-3</v>
      </c>
      <c r="G66" s="27">
        <f t="shared" si="0"/>
        <v>324.91488073827639</v>
      </c>
      <c r="H66" s="27">
        <f t="shared" si="1"/>
        <v>715.85413656498076</v>
      </c>
      <c r="I66" s="27">
        <f t="shared" si="2"/>
        <v>1040.7690173032572</v>
      </c>
      <c r="J66" s="73">
        <f t="shared" si="3"/>
        <v>1.4490344828447715E-2</v>
      </c>
      <c r="K66" s="73">
        <f t="shared" si="4"/>
        <v>1.4385865040000723E-2</v>
      </c>
      <c r="L66" s="73">
        <f t="shared" si="11"/>
        <v>1.4380417454583187E-2</v>
      </c>
      <c r="M66" s="73">
        <f t="shared" si="12"/>
        <v>84534.506780808122</v>
      </c>
      <c r="N66" s="73">
        <f t="shared" si="5"/>
        <v>1215.6414968253084</v>
      </c>
      <c r="O66" s="73">
        <f t="shared" si="6"/>
        <v>17841.464633666088</v>
      </c>
      <c r="P66" s="73">
        <f t="shared" si="7"/>
        <v>269697.84092169546</v>
      </c>
      <c r="Q66" s="73">
        <f t="shared" si="10"/>
        <v>83926.686032395461</v>
      </c>
      <c r="R66" s="73">
        <f>SUM(Q66:$Q$103)</f>
        <v>1617618.4290742564</v>
      </c>
      <c r="S66" s="73">
        <f t="shared" si="8"/>
        <v>19.135599066883117</v>
      </c>
      <c r="T66" s="73"/>
      <c r="U66" s="73"/>
      <c r="V66" s="73"/>
      <c r="W66" s="73">
        <f t="shared" si="13"/>
        <v>0.98561413495999928</v>
      </c>
      <c r="X66" s="73">
        <f t="shared" si="14"/>
        <v>-1.4490344828447729E-2</v>
      </c>
      <c r="Y66" s="73"/>
      <c r="Z66" s="73"/>
      <c r="AA66" s="73"/>
      <c r="AB66" s="73"/>
      <c r="AC66" s="73"/>
      <c r="AD66" s="73"/>
      <c r="AE66" s="85"/>
    </row>
    <row r="67" spans="1:31" x14ac:dyDescent="0.3">
      <c r="A67" s="28">
        <v>64</v>
      </c>
      <c r="B67" s="8">
        <v>31790</v>
      </c>
      <c r="C67" s="8">
        <v>37789</v>
      </c>
      <c r="D67" s="8">
        <v>69579</v>
      </c>
      <c r="E67" s="31">
        <v>2.3114204553069242E-2</v>
      </c>
      <c r="F67" s="34">
        <v>9.0237078827283893E-3</v>
      </c>
      <c r="G67" s="27">
        <f t="shared" si="0"/>
        <v>340.9968971804231</v>
      </c>
      <c r="H67" s="27">
        <f t="shared" si="1"/>
        <v>734.80056274207118</v>
      </c>
      <c r="I67" s="27">
        <f t="shared" si="2"/>
        <v>1075.7974599224942</v>
      </c>
      <c r="J67" s="73">
        <f t="shared" si="3"/>
        <v>1.546152517171121E-2</v>
      </c>
      <c r="K67" s="73">
        <f t="shared" si="4"/>
        <v>1.5342609453033451E-2</v>
      </c>
      <c r="L67" s="73">
        <f t="shared" si="11"/>
        <v>1.5347991454790091E-2</v>
      </c>
      <c r="M67" s="73">
        <f t="shared" si="12"/>
        <v>83318.865283982814</v>
      </c>
      <c r="N67" s="73">
        <f t="shared" si="5"/>
        <v>1278.777232401364</v>
      </c>
      <c r="O67" s="73">
        <f t="shared" si="6"/>
        <v>17155.996999251496</v>
      </c>
      <c r="P67" s="73">
        <f t="shared" si="7"/>
        <v>251856.37628802942</v>
      </c>
      <c r="Q67" s="73">
        <f t="shared" si="10"/>
        <v>82679.476667782132</v>
      </c>
      <c r="R67" s="73">
        <f>SUM(Q67:$Q$103)</f>
        <v>1533691.7430418611</v>
      </c>
      <c r="S67" s="73">
        <f t="shared" si="8"/>
        <v>18.407496763361436</v>
      </c>
      <c r="T67" s="73"/>
      <c r="U67" s="73"/>
      <c r="V67" s="73"/>
      <c r="W67" s="73">
        <f t="shared" si="13"/>
        <v>0.98465739054696655</v>
      </c>
      <c r="X67" s="73">
        <f t="shared" si="14"/>
        <v>-1.5461525171711293E-2</v>
      </c>
      <c r="Y67" s="73"/>
      <c r="Z67" s="73"/>
      <c r="AA67" s="73"/>
      <c r="AB67" s="73"/>
      <c r="AC67" s="73"/>
      <c r="AD67" s="73"/>
      <c r="AE67" s="85"/>
    </row>
    <row r="68" spans="1:31" x14ac:dyDescent="0.3">
      <c r="A68" s="28">
        <v>65</v>
      </c>
      <c r="B68" s="8">
        <v>29554</v>
      </c>
      <c r="C68" s="8">
        <v>35680</v>
      </c>
      <c r="D68" s="8">
        <v>65234</v>
      </c>
      <c r="E68" s="31">
        <v>2.4744789984120649E-2</v>
      </c>
      <c r="F68" s="34">
        <v>9.7005918695531705E-3</v>
      </c>
      <c r="G68" s="27">
        <f t="shared" ref="G68:G103" si="15">F68*C68</f>
        <v>346.1171179056571</v>
      </c>
      <c r="H68" s="27">
        <f t="shared" ref="H68:H103" si="16">E68*B68</f>
        <v>731.30752319070166</v>
      </c>
      <c r="I68" s="27">
        <f t="shared" ref="I68:I103" si="17">H68+G68</f>
        <v>1077.4246410963588</v>
      </c>
      <c r="J68" s="73">
        <f t="shared" ref="J68:J103" si="18">I68/D68</f>
        <v>1.6516305011134665E-2</v>
      </c>
      <c r="K68" s="73">
        <f t="shared" ref="K68:K103" si="19">1-($W$3^((-1)*J68))</f>
        <v>1.6380658664390313E-2</v>
      </c>
      <c r="L68" s="73">
        <f t="shared" si="11"/>
        <v>1.6375103042087669E-2</v>
      </c>
      <c r="M68" s="73">
        <f t="shared" si="12"/>
        <v>82040.08805158145</v>
      </c>
      <c r="N68" s="73">
        <f t="shared" ref="N68:N103" si="20">M68-M69</f>
        <v>1343.4148954265984</v>
      </c>
      <c r="O68" s="73">
        <f t="shared" ref="O68:O103" si="21">M68*$W$4^A68</f>
        <v>16480.670150154718</v>
      </c>
      <c r="P68" s="73">
        <f t="shared" ref="P68:P103" si="22">SUM(O68:O168)</f>
        <v>234700.37928877794</v>
      </c>
      <c r="Q68" s="73">
        <f t="shared" si="10"/>
        <v>81368.380603868151</v>
      </c>
      <c r="R68" s="73">
        <f>SUM(Q68:$Q$103)</f>
        <v>1451012.2663740788</v>
      </c>
      <c r="S68" s="73">
        <f t="shared" ref="S68:S103" si="23">R68/M68</f>
        <v>17.686624927337682</v>
      </c>
      <c r="T68" s="73"/>
      <c r="U68" s="73"/>
      <c r="V68" s="73"/>
      <c r="W68" s="73">
        <f t="shared" si="13"/>
        <v>0.98361934133560969</v>
      </c>
      <c r="X68" s="73">
        <f t="shared" si="14"/>
        <v>-1.651630501113464E-2</v>
      </c>
      <c r="Y68" s="73"/>
      <c r="Z68" s="73"/>
      <c r="AA68" s="73"/>
      <c r="AB68" s="73"/>
      <c r="AC68" s="73"/>
      <c r="AD68" s="73"/>
      <c r="AE68" s="85"/>
    </row>
    <row r="69" spans="1:31" x14ac:dyDescent="0.3">
      <c r="A69" s="28">
        <v>66</v>
      </c>
      <c r="B69" s="8">
        <v>26329</v>
      </c>
      <c r="C69" s="8">
        <v>32573</v>
      </c>
      <c r="D69" s="8">
        <v>58902</v>
      </c>
      <c r="E69" s="31">
        <v>2.6485975644203064E-2</v>
      </c>
      <c r="F69" s="34">
        <v>1.050731824694251E-2</v>
      </c>
      <c r="G69" s="27">
        <f t="shared" si="15"/>
        <v>342.25487725765839</v>
      </c>
      <c r="H69" s="27">
        <f t="shared" si="16"/>
        <v>697.34925273622252</v>
      </c>
      <c r="I69" s="27">
        <f t="shared" si="17"/>
        <v>1039.6041299938809</v>
      </c>
      <c r="J69" s="73">
        <f t="shared" si="18"/>
        <v>1.7649725476110843E-2</v>
      </c>
      <c r="K69" s="73">
        <f t="shared" si="19"/>
        <v>1.7494881394902295E-2</v>
      </c>
      <c r="L69" s="73">
        <f t="shared" si="11"/>
        <v>1.7507079395680244E-2</v>
      </c>
      <c r="M69" s="73">
        <f t="shared" si="12"/>
        <v>80696.673156154851</v>
      </c>
      <c r="N69" s="73">
        <f t="shared" si="20"/>
        <v>1412.7630639120616</v>
      </c>
      <c r="O69" s="73">
        <f t="shared" si="21"/>
        <v>15815.412173895878</v>
      </c>
      <c r="P69" s="73">
        <f t="shared" si="22"/>
        <v>218219.70913862321</v>
      </c>
      <c r="Q69" s="73">
        <f t="shared" ref="Q69:Q102" si="24">AVERAGEA(M69:M70)</f>
        <v>79990.291624198813</v>
      </c>
      <c r="R69" s="73">
        <f>SUM(Q69:$Q$103)</f>
        <v>1369643.885770211</v>
      </c>
      <c r="S69" s="73">
        <f t="shared" si="23"/>
        <v>16.97274289263245</v>
      </c>
      <c r="T69" s="73"/>
      <c r="U69" s="73"/>
      <c r="V69" s="73"/>
      <c r="W69" s="73">
        <f t="shared" si="13"/>
        <v>0.9825051186050977</v>
      </c>
      <c r="X69" s="73">
        <f t="shared" si="14"/>
        <v>-1.7649725476110718E-2</v>
      </c>
      <c r="Y69" s="73"/>
      <c r="Z69" s="73"/>
      <c r="AA69" s="73"/>
      <c r="AB69" s="73"/>
      <c r="AC69" s="73"/>
      <c r="AD69" s="73"/>
      <c r="AE69" s="85"/>
    </row>
    <row r="70" spans="1:31" x14ac:dyDescent="0.3">
      <c r="A70" s="28">
        <v>67</v>
      </c>
      <c r="B70" s="8">
        <v>25176</v>
      </c>
      <c r="C70" s="8">
        <v>31672</v>
      </c>
      <c r="D70" s="8">
        <v>56848</v>
      </c>
      <c r="E70" s="31">
        <v>2.8414428067156036E-2</v>
      </c>
      <c r="F70" s="34">
        <v>1.1497325467791326E-2</v>
      </c>
      <c r="G70" s="27">
        <f t="shared" si="15"/>
        <v>364.14329221588685</v>
      </c>
      <c r="H70" s="27">
        <f t="shared" si="16"/>
        <v>715.36164101872032</v>
      </c>
      <c r="I70" s="27">
        <f t="shared" si="17"/>
        <v>1079.5049332346071</v>
      </c>
      <c r="J70" s="73">
        <f t="shared" si="18"/>
        <v>1.8989321229148027E-2</v>
      </c>
      <c r="K70" s="73">
        <f t="shared" si="19"/>
        <v>1.8810159911674673E-2</v>
      </c>
      <c r="L70" s="73">
        <f t="shared" si="11"/>
        <v>1.8800397555251348E-2</v>
      </c>
      <c r="M70" s="73">
        <f t="shared" si="12"/>
        <v>79283.91009224279</v>
      </c>
      <c r="N70" s="73">
        <f t="shared" si="20"/>
        <v>1490.5690294689703</v>
      </c>
      <c r="O70" s="73">
        <f t="shared" si="21"/>
        <v>15159.541948577635</v>
      </c>
      <c r="P70" s="73">
        <f t="shared" si="22"/>
        <v>202404.29696472734</v>
      </c>
      <c r="Q70" s="73">
        <f t="shared" si="24"/>
        <v>78538.625577508297</v>
      </c>
      <c r="R70" s="73">
        <f>SUM(Q70:$Q$103)</f>
        <v>1289653.5941460121</v>
      </c>
      <c r="S70" s="73">
        <f t="shared" si="23"/>
        <v>16.266271336082767</v>
      </c>
      <c r="T70" s="73"/>
      <c r="U70" s="73"/>
      <c r="V70" s="73"/>
      <c r="W70" s="73">
        <f t="shared" si="13"/>
        <v>0.98118984008832533</v>
      </c>
      <c r="X70" s="73">
        <f t="shared" si="14"/>
        <v>-1.8989321229147937E-2</v>
      </c>
      <c r="Y70" s="73"/>
      <c r="Z70" s="73"/>
      <c r="AA70" s="73"/>
      <c r="AB70" s="73"/>
      <c r="AC70" s="73"/>
      <c r="AD70" s="73"/>
      <c r="AE70" s="85"/>
    </row>
    <row r="71" spans="1:31" x14ac:dyDescent="0.3">
      <c r="A71" s="28">
        <v>68</v>
      </c>
      <c r="B71" s="8">
        <v>23191</v>
      </c>
      <c r="C71" s="8">
        <v>30290</v>
      </c>
      <c r="D71" s="8">
        <v>53481</v>
      </c>
      <c r="E71" s="31">
        <v>3.0596190585814538E-2</v>
      </c>
      <c r="F71" s="34">
        <v>1.271929857477482E-2</v>
      </c>
      <c r="G71" s="27">
        <f t="shared" si="15"/>
        <v>385.26755382992928</v>
      </c>
      <c r="H71" s="27">
        <f t="shared" si="16"/>
        <v>709.55625587562497</v>
      </c>
      <c r="I71" s="27">
        <f t="shared" si="17"/>
        <v>1094.8238097055541</v>
      </c>
      <c r="J71" s="73">
        <f t="shared" si="18"/>
        <v>2.0471266612545655E-2</v>
      </c>
      <c r="K71" s="73">
        <f t="shared" si="19"/>
        <v>2.0263152771482607E-2</v>
      </c>
      <c r="L71" s="73">
        <f t="shared" si="11"/>
        <v>2.0276782083926928E-2</v>
      </c>
      <c r="M71" s="73">
        <f t="shared" si="12"/>
        <v>77793.341062773819</v>
      </c>
      <c r="N71" s="73">
        <f t="shared" si="20"/>
        <v>1577.3986243104737</v>
      </c>
      <c r="O71" s="73">
        <f t="shared" si="21"/>
        <v>14511.74295920865</v>
      </c>
      <c r="P71" s="73">
        <f t="shared" si="22"/>
        <v>187244.75501614966</v>
      </c>
      <c r="Q71" s="73">
        <f t="shared" si="24"/>
        <v>77004.641750618583</v>
      </c>
      <c r="R71" s="73">
        <f>SUM(Q71:$Q$103)</f>
        <v>1211114.9685685039</v>
      </c>
      <c r="S71" s="73">
        <f t="shared" si="23"/>
        <v>15.568362947558947</v>
      </c>
      <c r="T71" s="73"/>
      <c r="U71" s="73"/>
      <c r="V71" s="73"/>
      <c r="W71" s="73">
        <f t="shared" si="13"/>
        <v>0.97973684722851739</v>
      </c>
      <c r="X71" s="73">
        <f t="shared" si="14"/>
        <v>-2.0471266612545613E-2</v>
      </c>
      <c r="Y71" s="73"/>
      <c r="Z71" s="73"/>
      <c r="AA71" s="73"/>
      <c r="AB71" s="73"/>
      <c r="AC71" s="73"/>
      <c r="AD71" s="73"/>
      <c r="AE71" s="85"/>
    </row>
    <row r="72" spans="1:31" x14ac:dyDescent="0.3">
      <c r="A72" s="28">
        <v>69</v>
      </c>
      <c r="B72" s="8">
        <v>19194</v>
      </c>
      <c r="C72" s="8">
        <v>25855</v>
      </c>
      <c r="D72" s="8">
        <v>45049</v>
      </c>
      <c r="E72" s="31">
        <v>3.3073071993170625E-2</v>
      </c>
      <c r="F72" s="34">
        <v>1.4212933732420796E-2</v>
      </c>
      <c r="G72" s="27">
        <f t="shared" si="15"/>
        <v>367.47540165173967</v>
      </c>
      <c r="H72" s="27">
        <f t="shared" si="16"/>
        <v>634.80454383691699</v>
      </c>
      <c r="I72" s="27">
        <f t="shared" si="17"/>
        <v>1002.2799454886567</v>
      </c>
      <c r="J72" s="73">
        <f t="shared" si="18"/>
        <v>2.2248661357381003E-2</v>
      </c>
      <c r="K72" s="73">
        <f t="shared" si="19"/>
        <v>2.2002985252483787E-2</v>
      </c>
      <c r="L72" s="73">
        <f t="shared" si="11"/>
        <v>2.1978535487507764E-2</v>
      </c>
      <c r="M72" s="73">
        <f t="shared" si="12"/>
        <v>76215.942438463346</v>
      </c>
      <c r="N72" s="73">
        <f t="shared" si="20"/>
        <v>1675.1147955976194</v>
      </c>
      <c r="O72" s="73">
        <f t="shared" si="21"/>
        <v>13870.723423967624</v>
      </c>
      <c r="P72" s="73">
        <f t="shared" si="22"/>
        <v>172733.01205694105</v>
      </c>
      <c r="Q72" s="73">
        <f t="shared" si="24"/>
        <v>75378.385040664536</v>
      </c>
      <c r="R72" s="73">
        <f>SUM(Q72:$Q$103)</f>
        <v>1134110.3268178853</v>
      </c>
      <c r="S72" s="73">
        <f t="shared" si="23"/>
        <v>14.880224406246299</v>
      </c>
      <c r="T72" s="73"/>
      <c r="U72" s="73"/>
      <c r="V72" s="73"/>
      <c r="W72" s="73">
        <f t="shared" si="13"/>
        <v>0.97799701474751621</v>
      </c>
      <c r="X72" s="73">
        <f t="shared" si="14"/>
        <v>-2.2248661357380961E-2</v>
      </c>
      <c r="Y72" s="73"/>
      <c r="Z72" s="73"/>
      <c r="AA72" s="73"/>
      <c r="AB72" s="73"/>
      <c r="AC72" s="73"/>
      <c r="AD72" s="73"/>
      <c r="AE72" s="85"/>
    </row>
    <row r="73" spans="1:31" x14ac:dyDescent="0.3">
      <c r="A73" s="28">
        <v>70</v>
      </c>
      <c r="B73" s="8">
        <v>16985</v>
      </c>
      <c r="C73" s="8">
        <v>24018</v>
      </c>
      <c r="D73" s="8">
        <v>41003</v>
      </c>
      <c r="E73" s="31">
        <v>3.5858009596775237E-2</v>
      </c>
      <c r="F73" s="34">
        <v>1.6006113214216289E-2</v>
      </c>
      <c r="G73" s="27">
        <f t="shared" si="15"/>
        <v>384.43482717904686</v>
      </c>
      <c r="H73" s="27">
        <f t="shared" si="16"/>
        <v>609.04829300122742</v>
      </c>
      <c r="I73" s="27">
        <f t="shared" si="17"/>
        <v>993.48312018027423</v>
      </c>
      <c r="J73" s="73">
        <f t="shared" si="18"/>
        <v>2.4229522722246523E-2</v>
      </c>
      <c r="K73" s="73">
        <f t="shared" si="19"/>
        <v>2.3938344282154578E-2</v>
      </c>
      <c r="L73" s="73">
        <f t="shared" si="11"/>
        <v>2.397272519914595E-2</v>
      </c>
      <c r="M73" s="73">
        <f t="shared" si="12"/>
        <v>74540.827642865726</v>
      </c>
      <c r="N73" s="73">
        <f t="shared" si="20"/>
        <v>1786.9467771993222</v>
      </c>
      <c r="O73" s="73">
        <f t="shared" si="21"/>
        <v>13234.990475079559</v>
      </c>
      <c r="P73" s="73">
        <f t="shared" si="22"/>
        <v>158862.28863297345</v>
      </c>
      <c r="Q73" s="73">
        <f t="shared" si="24"/>
        <v>73647.354254266073</v>
      </c>
      <c r="R73" s="73">
        <f>SUM(Q73:$Q$103)</f>
        <v>1058731.9417772202</v>
      </c>
      <c r="S73" s="73">
        <f t="shared" si="23"/>
        <v>14.203383236496048</v>
      </c>
      <c r="T73" s="73"/>
      <c r="U73" s="73"/>
      <c r="V73" s="73"/>
      <c r="W73" s="73">
        <f t="shared" si="13"/>
        <v>0.97606165571784542</v>
      </c>
      <c r="X73" s="73">
        <f t="shared" si="14"/>
        <v>-2.4229522722246617E-2</v>
      </c>
      <c r="Y73" s="73"/>
      <c r="Z73" s="73"/>
      <c r="AA73" s="73"/>
      <c r="AB73" s="73"/>
      <c r="AC73" s="73"/>
      <c r="AD73" s="73"/>
      <c r="AE73" s="85"/>
    </row>
    <row r="74" spans="1:31" x14ac:dyDescent="0.3">
      <c r="A74" s="28">
        <v>71</v>
      </c>
      <c r="B74" s="8">
        <v>17004</v>
      </c>
      <c r="C74" s="8">
        <v>24860</v>
      </c>
      <c r="D74" s="8">
        <v>41864</v>
      </c>
      <c r="E74" s="31">
        <v>3.894071780491367E-2</v>
      </c>
      <c r="F74" s="34">
        <v>1.8114281236315422E-2</v>
      </c>
      <c r="G74" s="27">
        <f t="shared" si="15"/>
        <v>450.32103153480136</v>
      </c>
      <c r="H74" s="27">
        <f t="shared" si="16"/>
        <v>662.14796555475209</v>
      </c>
      <c r="I74" s="27">
        <f t="shared" si="17"/>
        <v>1112.4689970895533</v>
      </c>
      <c r="J74" s="73">
        <f t="shared" si="18"/>
        <v>2.6573404287443946E-2</v>
      </c>
      <c r="K74" s="73">
        <f t="shared" si="19"/>
        <v>2.6223438162626733E-2</v>
      </c>
      <c r="L74" s="73">
        <f t="shared" ref="L74:L78" si="25">((105*K74+90*(K73+K75)+45*(K72+K76)-30*(K71+K77))/315)</f>
        <v>2.6258162508258149E-2</v>
      </c>
      <c r="M74" s="73">
        <f t="shared" si="12"/>
        <v>72753.880865666404</v>
      </c>
      <c r="N74" s="73">
        <f t="shared" si="20"/>
        <v>1910.3832268771221</v>
      </c>
      <c r="O74" s="73">
        <f t="shared" si="21"/>
        <v>12602.645546738697</v>
      </c>
      <c r="P74" s="73">
        <f t="shared" si="22"/>
        <v>145627.29815789388</v>
      </c>
      <c r="Q74" s="73">
        <f t="shared" si="24"/>
        <v>71798.689252227836</v>
      </c>
      <c r="R74" s="73">
        <f>SUM(Q74:$Q$103)</f>
        <v>985084.58752295398</v>
      </c>
      <c r="S74" s="73">
        <f t="shared" si="23"/>
        <v>13.539959323157282</v>
      </c>
      <c r="T74" s="73"/>
      <c r="U74" s="73"/>
      <c r="V74" s="73"/>
      <c r="W74" s="73">
        <f t="shared" si="13"/>
        <v>0.97377656183737327</v>
      </c>
      <c r="X74" s="73">
        <f t="shared" si="14"/>
        <v>-2.6573404287443963E-2</v>
      </c>
      <c r="Y74" s="73"/>
      <c r="Z74" s="73"/>
      <c r="AA74" s="73"/>
      <c r="AB74" s="73"/>
      <c r="AC74" s="73"/>
      <c r="AD74" s="73"/>
      <c r="AE74" s="85"/>
    </row>
    <row r="75" spans="1:31" x14ac:dyDescent="0.3">
      <c r="A75" s="28">
        <v>72</v>
      </c>
      <c r="B75" s="8">
        <v>15397</v>
      </c>
      <c r="C75" s="8">
        <v>22769</v>
      </c>
      <c r="D75" s="8">
        <v>38166</v>
      </c>
      <c r="E75" s="31">
        <v>4.2302777243475191E-2</v>
      </c>
      <c r="F75" s="34">
        <v>2.0543280713605123E-2</v>
      </c>
      <c r="G75" s="27">
        <f t="shared" si="15"/>
        <v>467.74995856807504</v>
      </c>
      <c r="H75" s="27">
        <f t="shared" si="16"/>
        <v>651.33586121778751</v>
      </c>
      <c r="I75" s="27">
        <f t="shared" si="17"/>
        <v>1119.0858197858624</v>
      </c>
      <c r="J75" s="73">
        <f t="shared" si="18"/>
        <v>2.9321538012520632E-2</v>
      </c>
      <c r="K75" s="73">
        <f t="shared" si="19"/>
        <v>2.8895832642323094E-2</v>
      </c>
      <c r="L75" s="73">
        <f t="shared" si="25"/>
        <v>2.8821092564051146E-2</v>
      </c>
      <c r="M75" s="73">
        <f t="shared" ref="M75:M103" si="26">M74*(1-L74)</f>
        <v>70843.497638789282</v>
      </c>
      <c r="N75" s="73">
        <f t="shared" si="20"/>
        <v>2041.7870030086924</v>
      </c>
      <c r="O75" s="73">
        <f t="shared" si="21"/>
        <v>11972.412909208249</v>
      </c>
      <c r="P75" s="73">
        <f t="shared" si="22"/>
        <v>133024.65261115512</v>
      </c>
      <c r="Q75" s="73">
        <f t="shared" si="24"/>
        <v>69822.604137284943</v>
      </c>
      <c r="R75" s="73">
        <f>SUM(Q75:$Q$103)</f>
        <v>913285.8982707262</v>
      </c>
      <c r="S75" s="73">
        <f t="shared" si="23"/>
        <v>12.891598081835394</v>
      </c>
      <c r="T75" s="73"/>
      <c r="U75" s="73"/>
      <c r="V75" s="73"/>
      <c r="W75" s="73">
        <f t="shared" si="13"/>
        <v>0.97110416735767691</v>
      </c>
      <c r="X75" s="73">
        <f t="shared" si="14"/>
        <v>-2.9321538012520614E-2</v>
      </c>
      <c r="Y75" s="73"/>
      <c r="Z75" s="73"/>
      <c r="AA75" s="73"/>
      <c r="AB75" s="73"/>
      <c r="AC75" s="73"/>
      <c r="AD75" s="73"/>
      <c r="AE75" s="85"/>
    </row>
    <row r="76" spans="1:31" x14ac:dyDescent="0.3">
      <c r="A76" s="28">
        <v>73</v>
      </c>
      <c r="B76" s="8">
        <v>14491</v>
      </c>
      <c r="C76" s="8">
        <v>22398</v>
      </c>
      <c r="D76" s="8">
        <v>36889</v>
      </c>
      <c r="E76" s="31">
        <v>4.5938372614006601E-2</v>
      </c>
      <c r="F76" s="34">
        <v>2.3296409837262666E-2</v>
      </c>
      <c r="G76" s="27">
        <f t="shared" si="15"/>
        <v>521.79298753500916</v>
      </c>
      <c r="H76" s="27">
        <f t="shared" si="16"/>
        <v>665.69295754956966</v>
      </c>
      <c r="I76" s="27">
        <f t="shared" si="17"/>
        <v>1187.4859450845788</v>
      </c>
      <c r="J76" s="73">
        <f t="shared" si="18"/>
        <v>3.219078709329553E-2</v>
      </c>
      <c r="K76" s="73">
        <f t="shared" si="19"/>
        <v>3.1678178850873984E-2</v>
      </c>
      <c r="L76" s="73">
        <f t="shared" si="25"/>
        <v>3.1712292254294554E-2</v>
      </c>
      <c r="M76" s="73">
        <f t="shared" si="26"/>
        <v>68801.71063578059</v>
      </c>
      <c r="N76" s="73">
        <f t="shared" si="20"/>
        <v>2181.8599552772794</v>
      </c>
      <c r="O76" s="73">
        <f t="shared" si="21"/>
        <v>11343.760866865285</v>
      </c>
      <c r="P76" s="73">
        <f t="shared" si="22"/>
        <v>121052.23970194689</v>
      </c>
      <c r="Q76" s="73">
        <f t="shared" si="24"/>
        <v>67710.780658141943</v>
      </c>
      <c r="R76" s="73">
        <f>SUM(Q76:$Q$103)</f>
        <v>843463.29413344129</v>
      </c>
      <c r="S76" s="73">
        <f t="shared" si="23"/>
        <v>12.259336088291896</v>
      </c>
      <c r="T76" s="73"/>
      <c r="U76" s="73"/>
      <c r="V76" s="73"/>
      <c r="W76" s="73">
        <f t="shared" si="13"/>
        <v>0.96832182114912602</v>
      </c>
      <c r="X76" s="73">
        <f t="shared" si="14"/>
        <v>-3.2190787093295453E-2</v>
      </c>
      <c r="Y76" s="73"/>
      <c r="Z76" s="73"/>
      <c r="AA76" s="73"/>
      <c r="AB76" s="73"/>
      <c r="AC76" s="73"/>
      <c r="AD76" s="73"/>
      <c r="AE76" s="85"/>
    </row>
    <row r="77" spans="1:31" x14ac:dyDescent="0.3">
      <c r="A77" s="28">
        <v>74</v>
      </c>
      <c r="B77" s="8">
        <v>13718</v>
      </c>
      <c r="C77" s="8">
        <v>21814</v>
      </c>
      <c r="D77" s="8">
        <v>35532</v>
      </c>
      <c r="E77" s="31">
        <v>4.9874206003076502E-2</v>
      </c>
      <c r="F77" s="34">
        <v>2.6384972595454737E-2</v>
      </c>
      <c r="G77" s="27">
        <f t="shared" si="15"/>
        <v>575.56179219724959</v>
      </c>
      <c r="H77" s="27">
        <f t="shared" si="16"/>
        <v>684.17435795020344</v>
      </c>
      <c r="I77" s="27">
        <f t="shared" si="17"/>
        <v>1259.7361501474529</v>
      </c>
      <c r="J77" s="73">
        <f t="shared" si="18"/>
        <v>3.5453567211174514E-2</v>
      </c>
      <c r="K77" s="73">
        <f t="shared" si="19"/>
        <v>3.4832451389470109E-2</v>
      </c>
      <c r="L77" s="73">
        <f t="shared" si="25"/>
        <v>3.4837805621482587E-2</v>
      </c>
      <c r="M77" s="73">
        <f t="shared" si="26"/>
        <v>66619.85068050331</v>
      </c>
      <c r="N77" s="73">
        <f t="shared" si="20"/>
        <v>2320.8894085395732</v>
      </c>
      <c r="O77" s="73">
        <f t="shared" si="21"/>
        <v>10716.121177553585</v>
      </c>
      <c r="P77" s="73">
        <f t="shared" si="22"/>
        <v>109708.47883508161</v>
      </c>
      <c r="Q77" s="73">
        <f t="shared" si="24"/>
        <v>65459.405976233524</v>
      </c>
      <c r="R77" s="73">
        <f>SUM(Q77:$Q$103)</f>
        <v>775752.51347529935</v>
      </c>
      <c r="S77" s="73">
        <f t="shared" si="23"/>
        <v>11.644464908750207</v>
      </c>
      <c r="T77" s="73"/>
      <c r="U77" s="73"/>
      <c r="V77" s="73"/>
      <c r="W77" s="73">
        <f t="shared" si="13"/>
        <v>0.96516754861052989</v>
      </c>
      <c r="X77" s="73">
        <f t="shared" si="14"/>
        <v>-3.5453567211174548E-2</v>
      </c>
      <c r="Y77" s="73"/>
      <c r="Z77" s="73"/>
      <c r="AA77" s="73"/>
      <c r="AB77" s="73"/>
      <c r="AC77" s="73"/>
      <c r="AD77" s="73"/>
      <c r="AE77" s="85"/>
    </row>
    <row r="78" spans="1:31" x14ac:dyDescent="0.3">
      <c r="A78" s="28">
        <v>75</v>
      </c>
      <c r="B78" s="8">
        <v>12877</v>
      </c>
      <c r="C78" s="8">
        <v>20872</v>
      </c>
      <c r="D78" s="8">
        <v>33749</v>
      </c>
      <c r="E78" s="31">
        <v>5.4181708243125945E-2</v>
      </c>
      <c r="F78" s="34">
        <v>2.9839952447803231E-2</v>
      </c>
      <c r="G78" s="27">
        <f t="shared" si="15"/>
        <v>622.81948749054902</v>
      </c>
      <c r="H78" s="27">
        <f t="shared" si="16"/>
        <v>697.69785704673279</v>
      </c>
      <c r="I78" s="27">
        <f t="shared" si="17"/>
        <v>1320.5173445372818</v>
      </c>
      <c r="J78" s="73">
        <f t="shared" si="18"/>
        <v>3.9127599174413517E-2</v>
      </c>
      <c r="K78" s="73">
        <f t="shared" si="19"/>
        <v>3.8372001621049145E-2</v>
      </c>
      <c r="L78" s="73">
        <f t="shared" si="25"/>
        <v>3.8260323680431106E-2</v>
      </c>
      <c r="M78" s="73">
        <f t="shared" si="26"/>
        <v>64298.961271963737</v>
      </c>
      <c r="N78" s="73">
        <f t="shared" si="20"/>
        <v>2460.0990705808363</v>
      </c>
      <c r="O78" s="73">
        <f t="shared" si="21"/>
        <v>10090.531737515825</v>
      </c>
      <c r="P78" s="73">
        <f t="shared" si="22"/>
        <v>98992.357657528031</v>
      </c>
      <c r="Q78" s="73">
        <f t="shared" si="24"/>
        <v>63068.911736673319</v>
      </c>
      <c r="R78" s="73">
        <f>SUM(Q78:$Q$103)</f>
        <v>710293.10749906581</v>
      </c>
      <c r="S78" s="73">
        <f t="shared" si="23"/>
        <v>11.046727559015402</v>
      </c>
      <c r="T78" s="73"/>
      <c r="U78" s="73"/>
      <c r="V78" s="73"/>
      <c r="W78" s="73">
        <f t="shared" si="13"/>
        <v>0.96162799837895085</v>
      </c>
      <c r="X78" s="73">
        <f t="shared" si="14"/>
        <v>-3.9127599174413497E-2</v>
      </c>
      <c r="Y78" s="73"/>
      <c r="Z78" s="73"/>
      <c r="AA78" s="73"/>
      <c r="AB78" s="73"/>
      <c r="AC78" s="73"/>
      <c r="AD78" s="73"/>
      <c r="AE78" s="85"/>
    </row>
    <row r="79" spans="1:31" x14ac:dyDescent="0.3">
      <c r="A79" s="28">
        <v>76</v>
      </c>
      <c r="B79" s="8">
        <v>11132</v>
      </c>
      <c r="C79" s="8">
        <v>19356</v>
      </c>
      <c r="D79" s="8">
        <v>30488</v>
      </c>
      <c r="E79" s="31">
        <v>5.8977329543756056E-2</v>
      </c>
      <c r="F79" s="34">
        <v>3.3721712619254482E-2</v>
      </c>
      <c r="G79" s="27">
        <f t="shared" si="15"/>
        <v>652.71746945828977</v>
      </c>
      <c r="H79" s="27">
        <f t="shared" si="16"/>
        <v>656.53563248109242</v>
      </c>
      <c r="I79" s="27">
        <f t="shared" si="17"/>
        <v>1309.2531019393823</v>
      </c>
      <c r="J79" s="73">
        <f t="shared" si="18"/>
        <v>4.2943226906959536E-2</v>
      </c>
      <c r="K79" s="73">
        <f t="shared" si="19"/>
        <v>4.2034224796704933E-2</v>
      </c>
      <c r="L79" s="73">
        <f>IF(T79=1,1-V79,((105*K79+90*(K78+K80)+45*(K77+K81)-30*(K76+K82))/315))</f>
        <v>3.8359634722294755E-2</v>
      </c>
      <c r="M79" s="73">
        <f t="shared" si="26"/>
        <v>61838.862201382901</v>
      </c>
      <c r="N79" s="73">
        <f t="shared" si="20"/>
        <v>2372.1161656873664</v>
      </c>
      <c r="O79" s="73">
        <f t="shared" si="21"/>
        <v>9467.7704654934696</v>
      </c>
      <c r="P79" s="73">
        <f t="shared" si="22"/>
        <v>88901.825920012183</v>
      </c>
      <c r="Q79" s="73">
        <f t="shared" si="24"/>
        <v>60652.804118539221</v>
      </c>
      <c r="R79" s="73">
        <f>SUM(Q79:$Q$103)</f>
        <v>647224.19576239237</v>
      </c>
      <c r="S79" s="73">
        <f t="shared" si="23"/>
        <v>10.466301816075758</v>
      </c>
      <c r="T79" s="73">
        <f>IF(U79=$U$63,1,0)</f>
        <v>1</v>
      </c>
      <c r="U79" s="73">
        <f>ABS(W79-V79)</f>
        <v>3.6745900744101778E-3</v>
      </c>
      <c r="V79" s="73">
        <f>$W$3^($AC$63+$AE$63*$AD$63^A78)</f>
        <v>0.96164036527770524</v>
      </c>
      <c r="W79" s="73">
        <f t="shared" si="13"/>
        <v>0.95796577520329507</v>
      </c>
      <c r="X79" s="73">
        <f t="shared" si="14"/>
        <v>-4.2943226906959529E-2</v>
      </c>
      <c r="Y79" s="73"/>
      <c r="Z79" s="73"/>
      <c r="AA79" s="73"/>
      <c r="AB79" s="73"/>
      <c r="AC79" s="73"/>
      <c r="AD79" s="73"/>
      <c r="AE79" s="85"/>
    </row>
    <row r="80" spans="1:31" x14ac:dyDescent="0.3">
      <c r="A80" s="28">
        <v>77</v>
      </c>
      <c r="B80" s="8">
        <v>9972</v>
      </c>
      <c r="C80" s="8">
        <v>17835</v>
      </c>
      <c r="D80" s="8">
        <v>27807</v>
      </c>
      <c r="E80" s="31">
        <v>6.4410908345062287E-2</v>
      </c>
      <c r="F80" s="34">
        <v>3.8125262012468512E-2</v>
      </c>
      <c r="G80" s="27">
        <f t="shared" si="15"/>
        <v>679.96404799237587</v>
      </c>
      <c r="H80" s="27">
        <f t="shared" si="16"/>
        <v>642.30557801696114</v>
      </c>
      <c r="I80" s="27">
        <f t="shared" si="17"/>
        <v>1322.2696260093371</v>
      </c>
      <c r="J80" s="73">
        <f t="shared" si="18"/>
        <v>4.7551682166696772E-2</v>
      </c>
      <c r="K80" s="73">
        <f t="shared" si="19"/>
        <v>4.6438810249262885E-2</v>
      </c>
      <c r="L80" s="73">
        <f t="shared" ref="L80:L103" si="27">IF(T80=1,1-V80,((105*K80+90*(K79+K81)+45*(K78+K82)-30*(K77+K83))/315))</f>
        <v>4.2400000868667354E-2</v>
      </c>
      <c r="M80" s="73">
        <f t="shared" si="26"/>
        <v>59466.746035695534</v>
      </c>
      <c r="N80" s="73">
        <f t="shared" si="20"/>
        <v>2521.3900835703098</v>
      </c>
      <c r="O80" s="73">
        <f t="shared" si="21"/>
        <v>8882.5270720025455</v>
      </c>
      <c r="P80" s="73">
        <f t="shared" si="22"/>
        <v>79434.055454518748</v>
      </c>
      <c r="Q80" s="73">
        <f t="shared" si="24"/>
        <v>58206.050993910379</v>
      </c>
      <c r="R80" s="73">
        <f>SUM(Q80:$Q$103)</f>
        <v>586571.39164385316</v>
      </c>
      <c r="S80" s="73">
        <f t="shared" si="23"/>
        <v>9.8638555284622029</v>
      </c>
      <c r="T80" s="73">
        <f>IF(T79=1,1,IF(U80=$U$63,1,T79))</f>
        <v>1</v>
      </c>
      <c r="U80" s="73">
        <f t="shared" ref="U80:U88" si="28">ABS(W80-V80)</f>
        <v>4.0388093805955316E-3</v>
      </c>
      <c r="V80" s="73">
        <f t="shared" ref="V80:V104" si="29">$W$3^($AC$63+$AE$63*$AD$63^A79)</f>
        <v>0.95759999913133265</v>
      </c>
      <c r="W80" s="73">
        <f t="shared" si="13"/>
        <v>0.95356118975073711</v>
      </c>
      <c r="X80" s="73">
        <f t="shared" si="14"/>
        <v>-4.7551682166696689E-2</v>
      </c>
      <c r="Y80" s="73"/>
      <c r="Z80" s="73"/>
      <c r="AA80" s="73"/>
      <c r="AB80" s="73"/>
      <c r="AC80" s="73"/>
      <c r="AD80" s="73"/>
      <c r="AE80" s="85"/>
    </row>
    <row r="81" spans="1:31" x14ac:dyDescent="0.3">
      <c r="A81" s="28">
        <v>78</v>
      </c>
      <c r="B81" s="8">
        <v>9006</v>
      </c>
      <c r="C81" s="8">
        <v>16656</v>
      </c>
      <c r="D81" s="8">
        <v>25662</v>
      </c>
      <c r="E81" s="31">
        <v>7.0645469775909686E-2</v>
      </c>
      <c r="F81" s="34">
        <v>4.3180073447929741E-2</v>
      </c>
      <c r="G81" s="27">
        <f t="shared" si="15"/>
        <v>719.2073033487178</v>
      </c>
      <c r="H81" s="27">
        <f t="shared" si="16"/>
        <v>636.23310080184262</v>
      </c>
      <c r="I81" s="27">
        <f t="shared" si="17"/>
        <v>1355.4404041505604</v>
      </c>
      <c r="J81" s="73">
        <f t="shared" si="18"/>
        <v>5.2818969844539022E-2</v>
      </c>
      <c r="K81" s="73">
        <f t="shared" si="19"/>
        <v>5.1448286595552672E-2</v>
      </c>
      <c r="L81" s="73">
        <f t="shared" si="27"/>
        <v>4.6948749754149754E-2</v>
      </c>
      <c r="M81" s="73">
        <f t="shared" si="26"/>
        <v>56945.355952125225</v>
      </c>
      <c r="N81" s="73">
        <f t="shared" si="20"/>
        <v>2673.5132662573087</v>
      </c>
      <c r="O81" s="73">
        <f t="shared" si="21"/>
        <v>8298.446747740174</v>
      </c>
      <c r="P81" s="73">
        <f t="shared" si="22"/>
        <v>70551.52838251619</v>
      </c>
      <c r="Q81" s="73">
        <f t="shared" si="24"/>
        <v>55608.599318996567</v>
      </c>
      <c r="R81" s="73">
        <f>SUM(Q81:$Q$103)</f>
        <v>528365.34064994287</v>
      </c>
      <c r="S81" s="73">
        <f t="shared" si="23"/>
        <v>9.2784623401800701</v>
      </c>
      <c r="T81" s="73">
        <f t="shared" ref="T81:T88" si="30">IF(T80=1,1,IF(U81=$U$63,1,T80))</f>
        <v>1</v>
      </c>
      <c r="U81" s="73">
        <f t="shared" si="28"/>
        <v>4.499536841402918E-3</v>
      </c>
      <c r="V81" s="73">
        <f t="shared" si="29"/>
        <v>0.95305125024585025</v>
      </c>
      <c r="W81" s="73">
        <f t="shared" si="13"/>
        <v>0.94855171340444733</v>
      </c>
      <c r="X81" s="73">
        <f>LN(W81)</f>
        <v>-5.2818969844539036E-2</v>
      </c>
      <c r="Y81" s="73"/>
      <c r="Z81" s="73"/>
      <c r="AA81" s="73"/>
      <c r="AB81" s="73"/>
      <c r="AC81" s="73"/>
      <c r="AD81" s="73"/>
      <c r="AE81" s="85"/>
    </row>
    <row r="82" spans="1:31" x14ac:dyDescent="0.3">
      <c r="A82" s="28">
        <v>79</v>
      </c>
      <c r="B82" s="8">
        <v>8144</v>
      </c>
      <c r="C82" s="8">
        <v>15720</v>
      </c>
      <c r="D82" s="8">
        <v>23864</v>
      </c>
      <c r="E82" s="31">
        <v>7.7833116938232472E-2</v>
      </c>
      <c r="F82" s="34">
        <v>4.9044696643595162E-2</v>
      </c>
      <c r="G82" s="27">
        <f t="shared" si="15"/>
        <v>770.9826312373159</v>
      </c>
      <c r="H82" s="27">
        <f t="shared" si="16"/>
        <v>633.87290434496526</v>
      </c>
      <c r="I82" s="27">
        <f t="shared" si="17"/>
        <v>1404.8555355822812</v>
      </c>
      <c r="J82" s="73">
        <f t="shared" si="18"/>
        <v>5.886923967408151E-2</v>
      </c>
      <c r="K82" s="73">
        <f t="shared" si="19"/>
        <v>5.7169954138844181E-2</v>
      </c>
      <c r="L82" s="73">
        <f t="shared" si="27"/>
        <v>5.2066843412957198E-2</v>
      </c>
      <c r="M82" s="73">
        <f t="shared" si="26"/>
        <v>54271.842685867916</v>
      </c>
      <c r="N82" s="73">
        <f t="shared" si="20"/>
        <v>2825.7635348577314</v>
      </c>
      <c r="O82" s="73">
        <f t="shared" si="21"/>
        <v>7715.9463883242779</v>
      </c>
      <c r="P82" s="73">
        <f t="shared" si="22"/>
        <v>62253.081634776026</v>
      </c>
      <c r="Q82" s="73">
        <f t="shared" si="24"/>
        <v>52858.96091843905</v>
      </c>
      <c r="R82" s="73">
        <f>SUM(Q82:$Q$103)</f>
        <v>472756.74133094639</v>
      </c>
      <c r="S82" s="73">
        <f t="shared" si="23"/>
        <v>8.7109027063503337</v>
      </c>
      <c r="T82" s="73">
        <f t="shared" si="30"/>
        <v>1</v>
      </c>
      <c r="U82" s="73">
        <f t="shared" si="28"/>
        <v>5.1031107258869834E-3</v>
      </c>
      <c r="V82" s="73">
        <f t="shared" si="29"/>
        <v>0.9479331565870428</v>
      </c>
      <c r="W82" s="73">
        <f t="shared" si="13"/>
        <v>0.94283004586115582</v>
      </c>
      <c r="X82" s="73">
        <f t="shared" ref="X82:X103" si="31">LN(W82)</f>
        <v>-5.8869239674081336E-2</v>
      </c>
      <c r="Y82" s="84"/>
      <c r="Z82" s="84"/>
      <c r="AA82" s="73"/>
      <c r="AB82" s="73"/>
      <c r="AC82" s="73"/>
      <c r="AD82" s="73"/>
      <c r="AE82" s="85"/>
    </row>
    <row r="83" spans="1:31" x14ac:dyDescent="0.3">
      <c r="A83" s="28">
        <v>80</v>
      </c>
      <c r="B83" s="8">
        <v>7723</v>
      </c>
      <c r="C83" s="8">
        <v>15138</v>
      </c>
      <c r="D83" s="8">
        <v>22861</v>
      </c>
      <c r="E83" s="31">
        <v>8.60915940633699E-2</v>
      </c>
      <c r="F83" s="34">
        <v>5.5896849026643561E-2</v>
      </c>
      <c r="G83" s="27">
        <f t="shared" si="15"/>
        <v>846.16650056533024</v>
      </c>
      <c r="H83" s="27">
        <f t="shared" si="16"/>
        <v>664.88538095140575</v>
      </c>
      <c r="I83" s="27">
        <f t="shared" si="17"/>
        <v>1511.0518815167361</v>
      </c>
      <c r="J83" s="73">
        <f t="shared" si="18"/>
        <v>6.6097365885863971E-2</v>
      </c>
      <c r="K83" s="73">
        <f t="shared" si="19"/>
        <v>6.3960278482096844E-2</v>
      </c>
      <c r="L83" s="73">
        <f t="shared" si="27"/>
        <v>5.7821721861906372E-2</v>
      </c>
      <c r="M83" s="73">
        <f t="shared" si="26"/>
        <v>51446.079151010184</v>
      </c>
      <c r="N83" s="73">
        <f t="shared" si="20"/>
        <v>2974.7008795553338</v>
      </c>
      <c r="O83" s="73">
        <f t="shared" si="21"/>
        <v>7135.8062594542671</v>
      </c>
      <c r="P83" s="73">
        <f t="shared" si="22"/>
        <v>54537.13524645174</v>
      </c>
      <c r="Q83" s="73">
        <f t="shared" si="24"/>
        <v>49958.728711232514</v>
      </c>
      <c r="R83" s="73">
        <f>SUM(Q83:$Q$103)</f>
        <v>419897.7804125073</v>
      </c>
      <c r="S83" s="73">
        <f t="shared" si="23"/>
        <v>8.1619005246245724</v>
      </c>
      <c r="T83" s="73">
        <f t="shared" si="30"/>
        <v>1</v>
      </c>
      <c r="U83" s="73">
        <f t="shared" si="28"/>
        <v>6.1385566201904718E-3</v>
      </c>
      <c r="V83" s="73">
        <f t="shared" si="29"/>
        <v>0.94217827813809363</v>
      </c>
      <c r="W83" s="73">
        <f t="shared" si="13"/>
        <v>0.93603972151790316</v>
      </c>
      <c r="X83" s="73">
        <f t="shared" si="31"/>
        <v>-6.6097365885863735E-2</v>
      </c>
      <c r="Y83" s="73"/>
      <c r="Z83" s="73"/>
      <c r="AA83" s="73"/>
      <c r="AB83" s="73"/>
      <c r="AC83" s="73"/>
      <c r="AD83" s="73"/>
      <c r="AE83" s="85"/>
    </row>
    <row r="84" spans="1:31" x14ac:dyDescent="0.3">
      <c r="A84" s="28">
        <v>81</v>
      </c>
      <c r="B84" s="8">
        <v>7054</v>
      </c>
      <c r="C84" s="8">
        <v>14074</v>
      </c>
      <c r="D84" s="8">
        <v>21128</v>
      </c>
      <c r="E84" s="31">
        <v>9.5485789126614123E-2</v>
      </c>
      <c r="F84" s="34">
        <v>6.3919404333012422E-2</v>
      </c>
      <c r="G84" s="27">
        <f t="shared" si="15"/>
        <v>899.60169658281688</v>
      </c>
      <c r="H84" s="27">
        <f t="shared" si="16"/>
        <v>673.55675649913599</v>
      </c>
      <c r="I84" s="27">
        <f t="shared" si="17"/>
        <v>1573.1584530819528</v>
      </c>
      <c r="J84" s="73">
        <f t="shared" si="18"/>
        <v>7.445846521591977E-2</v>
      </c>
      <c r="K84" s="73">
        <f t="shared" si="19"/>
        <v>7.1753972243345676E-2</v>
      </c>
      <c r="L84" s="73">
        <f t="shared" si="27"/>
        <v>6.4287756178446731E-2</v>
      </c>
      <c r="M84" s="73">
        <f t="shared" si="26"/>
        <v>48471.378271454851</v>
      </c>
      <c r="N84" s="73">
        <f t="shared" si="20"/>
        <v>3116.1161479485527</v>
      </c>
      <c r="O84" s="73">
        <f t="shared" si="21"/>
        <v>6559.221126497222</v>
      </c>
      <c r="P84" s="73">
        <f t="shared" si="22"/>
        <v>47401.328986997483</v>
      </c>
      <c r="Q84" s="73">
        <f t="shared" si="24"/>
        <v>46913.320197480571</v>
      </c>
      <c r="R84" s="73">
        <f>SUM(Q84:$Q$103)</f>
        <v>369939.05170127488</v>
      </c>
      <c r="S84" s="73">
        <f t="shared" si="23"/>
        <v>7.6321133191117587</v>
      </c>
      <c r="T84" s="73">
        <f t="shared" si="30"/>
        <v>1</v>
      </c>
      <c r="U84" s="73">
        <f t="shared" si="28"/>
        <v>7.4662160648989451E-3</v>
      </c>
      <c r="V84" s="73">
        <f t="shared" si="29"/>
        <v>0.93571224382155327</v>
      </c>
      <c r="W84" s="73">
        <f t="shared" si="13"/>
        <v>0.92824602775665432</v>
      </c>
      <c r="X84" s="73">
        <f t="shared" si="31"/>
        <v>-7.4458465215919714E-2</v>
      </c>
      <c r="Y84" s="73"/>
      <c r="Z84" s="73"/>
      <c r="AA84" s="73"/>
      <c r="AB84" s="73"/>
      <c r="AC84" s="73"/>
      <c r="AD84" s="73"/>
      <c r="AE84" s="85"/>
    </row>
    <row r="85" spans="1:31" x14ac:dyDescent="0.3">
      <c r="A85" s="28">
        <v>82</v>
      </c>
      <c r="B85" s="8">
        <v>6276</v>
      </c>
      <c r="C85" s="8">
        <v>13236</v>
      </c>
      <c r="D85" s="8">
        <v>19512</v>
      </c>
      <c r="E85" s="31">
        <v>0.10601811615013232</v>
      </c>
      <c r="F85" s="34">
        <v>7.3282307553118486E-2</v>
      </c>
      <c r="G85" s="27">
        <f t="shared" si="15"/>
        <v>969.96462277307626</v>
      </c>
      <c r="H85" s="27">
        <f t="shared" si="16"/>
        <v>665.36969695823041</v>
      </c>
      <c r="I85" s="27">
        <f t="shared" si="17"/>
        <v>1635.3343197313066</v>
      </c>
      <c r="J85" s="73">
        <f t="shared" si="18"/>
        <v>8.3811722003449496E-2</v>
      </c>
      <c r="K85" s="73">
        <f t="shared" si="19"/>
        <v>8.0395618932711743E-2</v>
      </c>
      <c r="L85" s="73">
        <f t="shared" si="27"/>
        <v>7.15466610642983E-2</v>
      </c>
      <c r="M85" s="73">
        <f t="shared" si="26"/>
        <v>45355.262123506298</v>
      </c>
      <c r="N85" s="73">
        <f t="shared" si="20"/>
        <v>3245.0175666329087</v>
      </c>
      <c r="O85" s="73">
        <f t="shared" si="21"/>
        <v>5987.8473346306846</v>
      </c>
      <c r="P85" s="73">
        <f t="shared" si="22"/>
        <v>40842.107860500255</v>
      </c>
      <c r="Q85" s="73">
        <f t="shared" si="24"/>
        <v>43732.75334018984</v>
      </c>
      <c r="R85" s="73">
        <f>SUM(Q85:$Q$103)</f>
        <v>323025.73150379426</v>
      </c>
      <c r="S85" s="73">
        <f t="shared" si="23"/>
        <v>7.1221224700271222</v>
      </c>
      <c r="T85" s="73">
        <f t="shared" si="30"/>
        <v>1</v>
      </c>
      <c r="U85" s="73">
        <f t="shared" si="28"/>
        <v>8.8489578684134429E-3</v>
      </c>
      <c r="V85" s="73">
        <f t="shared" si="29"/>
        <v>0.9284533389357017</v>
      </c>
      <c r="W85" s="73">
        <f t="shared" si="13"/>
        <v>0.91960438106728826</v>
      </c>
      <c r="X85" s="73">
        <f t="shared" si="31"/>
        <v>-8.3811722003449454E-2</v>
      </c>
      <c r="Y85" s="73"/>
      <c r="Z85" s="73"/>
      <c r="AA85" s="73"/>
      <c r="AB85" s="73"/>
      <c r="AC85" s="73"/>
      <c r="AD85" s="73"/>
      <c r="AE85" s="85"/>
    </row>
    <row r="86" spans="1:31" x14ac:dyDescent="0.3">
      <c r="A86" s="28">
        <v>83</v>
      </c>
      <c r="B86" s="8">
        <v>5838</v>
      </c>
      <c r="C86" s="8">
        <v>12794</v>
      </c>
      <c r="D86" s="8">
        <v>18632</v>
      </c>
      <c r="E86" s="31">
        <v>0.1176304302942372</v>
      </c>
      <c r="F86" s="34">
        <v>8.412049048554858E-2</v>
      </c>
      <c r="G86" s="27">
        <f t="shared" si="15"/>
        <v>1076.2375552721085</v>
      </c>
      <c r="H86" s="27">
        <f t="shared" si="16"/>
        <v>686.72645205775677</v>
      </c>
      <c r="I86" s="27">
        <f t="shared" si="17"/>
        <v>1762.9640073298651</v>
      </c>
      <c r="J86" s="73">
        <f t="shared" si="18"/>
        <v>9.4620223665192418E-2</v>
      </c>
      <c r="K86" s="73">
        <f t="shared" si="19"/>
        <v>9.0281641623981668E-2</v>
      </c>
      <c r="L86" s="73">
        <f t="shared" si="27"/>
        <v>7.968783812543323E-2</v>
      </c>
      <c r="M86" s="73">
        <f t="shared" si="26"/>
        <v>42110.244556873389</v>
      </c>
      <c r="N86" s="73">
        <f t="shared" si="20"/>
        <v>3355.6743516705319</v>
      </c>
      <c r="O86" s="73">
        <f t="shared" si="21"/>
        <v>5423.8408301220506</v>
      </c>
      <c r="P86" s="73">
        <f t="shared" si="22"/>
        <v>34854.260525869584</v>
      </c>
      <c r="Q86" s="73">
        <f t="shared" si="24"/>
        <v>40432.407381038123</v>
      </c>
      <c r="R86" s="73">
        <f>SUM(Q86:$Q$103)</f>
        <v>279292.97816360451</v>
      </c>
      <c r="S86" s="73">
        <f t="shared" si="23"/>
        <v>6.6324235611217146</v>
      </c>
      <c r="T86" s="73">
        <f t="shared" si="30"/>
        <v>1</v>
      </c>
      <c r="U86" s="73">
        <f t="shared" si="28"/>
        <v>1.0593803498548438E-2</v>
      </c>
      <c r="V86" s="73">
        <f t="shared" si="29"/>
        <v>0.92031216187456677</v>
      </c>
      <c r="W86" s="73">
        <f t="shared" si="13"/>
        <v>0.90971835837601833</v>
      </c>
      <c r="X86" s="73">
        <f t="shared" si="31"/>
        <v>-9.4620223665192155E-2</v>
      </c>
      <c r="Y86" s="73"/>
      <c r="Z86" s="73"/>
      <c r="AA86" s="73"/>
      <c r="AB86" s="73"/>
      <c r="AC86" s="73"/>
      <c r="AD86" s="73"/>
      <c r="AE86" s="85"/>
    </row>
    <row r="87" spans="1:31" x14ac:dyDescent="0.3">
      <c r="A87" s="28">
        <v>84</v>
      </c>
      <c r="B87" s="8">
        <v>5042</v>
      </c>
      <c r="C87" s="8">
        <v>11427</v>
      </c>
      <c r="D87" s="8">
        <v>16469</v>
      </c>
      <c r="E87" s="31">
        <v>0.1302169410828643</v>
      </c>
      <c r="F87" s="34">
        <v>9.6508604561581113E-2</v>
      </c>
      <c r="G87" s="27">
        <f t="shared" si="15"/>
        <v>1102.8038243251874</v>
      </c>
      <c r="H87" s="27">
        <f t="shared" si="16"/>
        <v>656.55381693980178</v>
      </c>
      <c r="I87" s="27">
        <f t="shared" si="17"/>
        <v>1759.3576412649891</v>
      </c>
      <c r="J87" s="73">
        <f t="shared" si="18"/>
        <v>0.1068284438195998</v>
      </c>
      <c r="K87" s="73">
        <f t="shared" si="19"/>
        <v>0.10132016615399886</v>
      </c>
      <c r="L87" s="73">
        <f t="shared" si="27"/>
        <v>8.8808612603442749E-2</v>
      </c>
      <c r="M87" s="73">
        <f t="shared" si="26"/>
        <v>38754.570205202857</v>
      </c>
      <c r="N87" s="73">
        <f t="shared" si="20"/>
        <v>3441.7396119667828</v>
      </c>
      <c r="O87" s="73">
        <f t="shared" si="21"/>
        <v>4869.8796878372386</v>
      </c>
      <c r="P87" s="73">
        <f t="shared" si="22"/>
        <v>29430.419695747521</v>
      </c>
      <c r="Q87" s="73">
        <f t="shared" si="24"/>
        <v>37033.700399219466</v>
      </c>
      <c r="R87" s="73">
        <f>SUM(Q87:$Q$103)</f>
        <v>238860.57078256633</v>
      </c>
      <c r="S87" s="73">
        <f t="shared" si="23"/>
        <v>6.1634168439442263</v>
      </c>
      <c r="T87" s="73">
        <f t="shared" si="30"/>
        <v>1</v>
      </c>
      <c r="U87" s="73">
        <f t="shared" si="28"/>
        <v>1.2511553550556109E-2</v>
      </c>
      <c r="V87" s="73">
        <f t="shared" si="29"/>
        <v>0.91119138739655725</v>
      </c>
      <c r="W87" s="73">
        <f t="shared" si="13"/>
        <v>0.89867983384600114</v>
      </c>
      <c r="X87" s="73">
        <f t="shared" si="31"/>
        <v>-0.10682844381959959</v>
      </c>
      <c r="Y87" s="73"/>
      <c r="Z87" s="73"/>
      <c r="AA87" s="73"/>
      <c r="AB87" s="73"/>
      <c r="AC87" s="73"/>
      <c r="AD87" s="73"/>
      <c r="AE87" s="85"/>
    </row>
    <row r="88" spans="1:31" x14ac:dyDescent="0.3">
      <c r="A88" s="28">
        <v>85</v>
      </c>
      <c r="B88" s="8">
        <v>4252</v>
      </c>
      <c r="C88" s="8">
        <v>10118</v>
      </c>
      <c r="D88" s="8">
        <v>14370</v>
      </c>
      <c r="E88" s="31">
        <v>0.14364300207889807</v>
      </c>
      <c r="F88" s="34">
        <v>0.11043473346152227</v>
      </c>
      <c r="G88" s="27">
        <f t="shared" si="15"/>
        <v>1117.3786331636823</v>
      </c>
      <c r="H88" s="27">
        <f t="shared" si="16"/>
        <v>610.77004483947462</v>
      </c>
      <c r="I88" s="27">
        <f t="shared" si="17"/>
        <v>1728.1486780031569</v>
      </c>
      <c r="J88" s="73">
        <f t="shared" si="18"/>
        <v>0.12026086833703249</v>
      </c>
      <c r="K88" s="73">
        <f t="shared" si="19"/>
        <v>0.11331090256638987</v>
      </c>
      <c r="L88" s="73">
        <f t="shared" si="27"/>
        <v>9.9014316093273491E-2</v>
      </c>
      <c r="M88" s="73">
        <f t="shared" si="26"/>
        <v>35312.830593236074</v>
      </c>
      <c r="N88" s="73">
        <f t="shared" si="20"/>
        <v>3496.4757705068951</v>
      </c>
      <c r="O88" s="73">
        <f t="shared" si="21"/>
        <v>4329.1633455753436</v>
      </c>
      <c r="P88" s="73">
        <f t="shared" si="22"/>
        <v>24560.540007910284</v>
      </c>
      <c r="Q88" s="73">
        <f t="shared" si="24"/>
        <v>33564.592707982629</v>
      </c>
      <c r="R88" s="73">
        <f>SUM(Q88:$Q$103)</f>
        <v>201826.87038334686</v>
      </c>
      <c r="S88" s="73">
        <f t="shared" si="23"/>
        <v>5.7153976895300316</v>
      </c>
      <c r="T88" s="73">
        <f t="shared" si="30"/>
        <v>1</v>
      </c>
      <c r="U88" s="73">
        <f t="shared" si="28"/>
        <v>1.4296586473116379E-2</v>
      </c>
      <c r="V88" s="73">
        <f t="shared" si="29"/>
        <v>0.90098568390672651</v>
      </c>
      <c r="W88" s="73">
        <f t="shared" si="13"/>
        <v>0.88668909743361013</v>
      </c>
      <c r="X88" s="73">
        <f t="shared" si="31"/>
        <v>-0.12026086833703235</v>
      </c>
      <c r="Y88" s="73"/>
      <c r="Z88" s="73"/>
      <c r="AA88" s="73"/>
      <c r="AB88" s="73"/>
      <c r="AC88" s="73"/>
      <c r="AD88" s="73"/>
      <c r="AE88" s="85"/>
    </row>
    <row r="89" spans="1:31" x14ac:dyDescent="0.3">
      <c r="A89" s="28">
        <v>86</v>
      </c>
      <c r="B89" s="8">
        <v>3595</v>
      </c>
      <c r="C89" s="8">
        <v>8537</v>
      </c>
      <c r="D89" s="8">
        <v>12132</v>
      </c>
      <c r="E89" s="31">
        <v>0.15776094598346463</v>
      </c>
      <c r="F89" s="34">
        <v>0.12577684025207184</v>
      </c>
      <c r="G89" s="27">
        <f t="shared" si="15"/>
        <v>1073.7568852319373</v>
      </c>
      <c r="H89" s="27">
        <f t="shared" si="16"/>
        <v>567.15060081055537</v>
      </c>
      <c r="I89" s="27">
        <f t="shared" si="17"/>
        <v>1640.9074860424926</v>
      </c>
      <c r="J89" s="73">
        <f t="shared" si="18"/>
        <v>0.13525449110142537</v>
      </c>
      <c r="K89" s="73">
        <f t="shared" si="19"/>
        <v>0.12650641294564335</v>
      </c>
      <c r="L89" s="73">
        <f t="shared" si="27"/>
        <v>0.11041815576443992</v>
      </c>
      <c r="M89" s="73">
        <f t="shared" si="26"/>
        <v>31816.354822729179</v>
      </c>
      <c r="N89" s="73">
        <f t="shared" si="20"/>
        <v>3513.1032226727984</v>
      </c>
      <c r="O89" s="73">
        <f t="shared" si="21"/>
        <v>3805.3797050313497</v>
      </c>
      <c r="P89" s="73">
        <f t="shared" si="22"/>
        <v>20231.37666233494</v>
      </c>
      <c r="Q89" s="73">
        <f t="shared" si="24"/>
        <v>30059.80321139278</v>
      </c>
      <c r="R89" s="73">
        <f>SUM(Q89:$Q$103)</f>
        <v>168262.2776753642</v>
      </c>
      <c r="S89" s="73">
        <f t="shared" si="23"/>
        <v>5.2885466802488592</v>
      </c>
      <c r="T89" s="73">
        <f>T88</f>
        <v>1</v>
      </c>
      <c r="U89" s="73"/>
      <c r="V89" s="73">
        <f t="shared" si="29"/>
        <v>0.88958184423556008</v>
      </c>
      <c r="W89" s="73">
        <f t="shared" si="13"/>
        <v>0.87349358705435665</v>
      </c>
      <c r="X89" s="73">
        <f t="shared" si="31"/>
        <v>-0.13525449110142512</v>
      </c>
      <c r="Y89" s="73"/>
      <c r="Z89" s="73"/>
      <c r="AA89" s="73"/>
      <c r="AB89" s="73"/>
      <c r="AC89" s="73"/>
      <c r="AD89" s="73"/>
      <c r="AE89" s="85"/>
    </row>
    <row r="90" spans="1:31" x14ac:dyDescent="0.3">
      <c r="A90" s="28">
        <v>87</v>
      </c>
      <c r="B90" s="8">
        <v>2835</v>
      </c>
      <c r="C90" s="8">
        <v>7277</v>
      </c>
      <c r="D90" s="8">
        <v>10112</v>
      </c>
      <c r="E90" s="31">
        <v>0.17241401146738081</v>
      </c>
      <c r="F90" s="34">
        <v>0.14228703886377353</v>
      </c>
      <c r="G90" s="27">
        <f t="shared" si="15"/>
        <v>1035.4227818116799</v>
      </c>
      <c r="H90" s="27">
        <f t="shared" si="16"/>
        <v>488.79372251002457</v>
      </c>
      <c r="I90" s="27">
        <f t="shared" si="17"/>
        <v>1524.2165043217044</v>
      </c>
      <c r="J90" s="73">
        <f t="shared" si="18"/>
        <v>0.15073343594953564</v>
      </c>
      <c r="K90" s="73">
        <f t="shared" si="19"/>
        <v>0.13992306630390472</v>
      </c>
      <c r="L90" s="73">
        <f t="shared" si="27"/>
        <v>0.1231407967632373</v>
      </c>
      <c r="M90" s="73">
        <f t="shared" si="26"/>
        <v>28303.251600056381</v>
      </c>
      <c r="N90" s="73">
        <f t="shared" si="20"/>
        <v>3485.2849530213134</v>
      </c>
      <c r="O90" s="73">
        <f t="shared" si="21"/>
        <v>3302.6309229447425</v>
      </c>
      <c r="P90" s="73">
        <f t="shared" si="22"/>
        <v>16425.996957303592</v>
      </c>
      <c r="Q90" s="73">
        <f t="shared" si="24"/>
        <v>26560.609123545724</v>
      </c>
      <c r="R90" s="73">
        <f>SUM(Q90:$Q$103)</f>
        <v>138202.47446397139</v>
      </c>
      <c r="S90" s="73">
        <f t="shared" si="23"/>
        <v>4.882918627755692</v>
      </c>
      <c r="T90" s="73">
        <f t="shared" ref="T90:T103" si="32">T89</f>
        <v>1</v>
      </c>
      <c r="U90" s="73"/>
      <c r="V90" s="73">
        <f t="shared" si="29"/>
        <v>0.8768592032367627</v>
      </c>
      <c r="W90" s="73">
        <f t="shared" si="13"/>
        <v>0.86007693369609528</v>
      </c>
      <c r="X90" s="73">
        <f t="shared" si="31"/>
        <v>-0.15073343594953548</v>
      </c>
      <c r="Y90" s="73"/>
      <c r="Z90" s="73"/>
      <c r="AA90" s="73"/>
      <c r="AB90" s="73"/>
      <c r="AC90" s="73"/>
      <c r="AD90" s="73"/>
      <c r="AE90" s="85"/>
    </row>
    <row r="91" spans="1:31" x14ac:dyDescent="0.3">
      <c r="A91" s="28">
        <v>88</v>
      </c>
      <c r="B91" s="8">
        <v>2369</v>
      </c>
      <c r="C91" s="8">
        <v>5921</v>
      </c>
      <c r="D91" s="8">
        <v>8290</v>
      </c>
      <c r="E91" s="31">
        <v>0.18742398742007033</v>
      </c>
      <c r="F91" s="34">
        <v>0.15958930847233879</v>
      </c>
      <c r="G91" s="27">
        <f t="shared" si="15"/>
        <v>944.92829546471796</v>
      </c>
      <c r="H91" s="27">
        <f t="shared" si="16"/>
        <v>444.00742619814662</v>
      </c>
      <c r="I91" s="27">
        <f t="shared" si="17"/>
        <v>1388.9357216628646</v>
      </c>
      <c r="J91" s="73">
        <f t="shared" si="18"/>
        <v>0.16754351286644928</v>
      </c>
      <c r="K91" s="73">
        <f t="shared" si="19"/>
        <v>0.15426018407547737</v>
      </c>
      <c r="L91" s="73">
        <f t="shared" si="27"/>
        <v>0.13730956899246205</v>
      </c>
      <c r="M91" s="73">
        <f t="shared" si="26"/>
        <v>24817.966647035068</v>
      </c>
      <c r="N91" s="73">
        <f t="shared" si="20"/>
        <v>3407.7443035736833</v>
      </c>
      <c r="O91" s="73">
        <f t="shared" si="21"/>
        <v>2825.3095801740687</v>
      </c>
      <c r="P91" s="73">
        <f t="shared" si="22"/>
        <v>13123.366034358849</v>
      </c>
      <c r="Q91" s="73">
        <f t="shared" si="24"/>
        <v>23114.094495248224</v>
      </c>
      <c r="R91" s="73">
        <f>SUM(Q91:$Q$103)</f>
        <v>111641.86534042569</v>
      </c>
      <c r="S91" s="73">
        <f t="shared" si="23"/>
        <v>4.4984291794816809</v>
      </c>
      <c r="T91" s="73">
        <f t="shared" si="32"/>
        <v>1</v>
      </c>
      <c r="U91" s="73"/>
      <c r="V91" s="73">
        <f t="shared" si="29"/>
        <v>0.86269043100753795</v>
      </c>
      <c r="W91" s="73">
        <f t="shared" si="13"/>
        <v>0.84573981592452263</v>
      </c>
      <c r="X91" s="73">
        <f t="shared" si="31"/>
        <v>-0.16754351286644895</v>
      </c>
      <c r="Y91" s="73"/>
      <c r="Z91" s="73"/>
      <c r="AA91" s="73"/>
      <c r="AB91" s="73"/>
      <c r="AC91" s="73"/>
      <c r="AD91" s="73"/>
      <c r="AE91" s="85"/>
    </row>
    <row r="92" spans="1:31" x14ac:dyDescent="0.3">
      <c r="A92" s="28">
        <v>89</v>
      </c>
      <c r="B92" s="8">
        <v>1829</v>
      </c>
      <c r="C92" s="8">
        <v>4806</v>
      </c>
      <c r="D92" s="8">
        <v>6635</v>
      </c>
      <c r="E92" s="31">
        <v>0.2025612104934541</v>
      </c>
      <c r="F92" s="34">
        <v>0.17695750976155225</v>
      </c>
      <c r="G92" s="27">
        <f t="shared" si="15"/>
        <v>850.45779191402016</v>
      </c>
      <c r="H92" s="27">
        <f t="shared" si="16"/>
        <v>370.48445399252756</v>
      </c>
      <c r="I92" s="27">
        <f t="shared" si="17"/>
        <v>1220.9422459065477</v>
      </c>
      <c r="J92" s="73">
        <f t="shared" si="18"/>
        <v>0.18401541008388059</v>
      </c>
      <c r="K92" s="73">
        <f t="shared" si="19"/>
        <v>0.16807701627506844</v>
      </c>
      <c r="L92" s="73">
        <f t="shared" si="27"/>
        <v>0.15305719281125707</v>
      </c>
      <c r="M92" s="73">
        <f t="shared" si="26"/>
        <v>21410.222343461384</v>
      </c>
      <c r="N92" s="73">
        <f t="shared" si="20"/>
        <v>3276.9885293550542</v>
      </c>
      <c r="O92" s="73">
        <f t="shared" si="21"/>
        <v>2377.9195506830183</v>
      </c>
      <c r="P92" s="73">
        <f t="shared" si="22"/>
        <v>10298.05645418478</v>
      </c>
      <c r="Q92" s="73">
        <f t="shared" si="24"/>
        <v>19771.728078783857</v>
      </c>
      <c r="R92" s="73">
        <f>SUM(Q92:$Q$103)</f>
        <v>88527.770845177467</v>
      </c>
      <c r="S92" s="73">
        <f t="shared" si="23"/>
        <v>4.1348365946425387</v>
      </c>
      <c r="T92" s="73">
        <f t="shared" si="32"/>
        <v>1</v>
      </c>
      <c r="U92" s="73"/>
      <c r="V92" s="73">
        <f t="shared" si="29"/>
        <v>0.84694280718874293</v>
      </c>
      <c r="W92" s="73">
        <f t="shared" si="13"/>
        <v>0.83192298372493156</v>
      </c>
      <c r="X92" s="73">
        <f t="shared" si="31"/>
        <v>-0.18401541008388012</v>
      </c>
      <c r="Y92" s="73"/>
      <c r="Z92" s="73"/>
      <c r="AA92" s="73"/>
      <c r="AB92" s="73"/>
      <c r="AC92" s="73"/>
      <c r="AD92" s="73"/>
      <c r="AE92" s="85"/>
    </row>
    <row r="93" spans="1:31" x14ac:dyDescent="0.3">
      <c r="A93" s="28">
        <v>90</v>
      </c>
      <c r="B93" s="8">
        <v>1387</v>
      </c>
      <c r="C93" s="8">
        <v>3670</v>
      </c>
      <c r="D93" s="8">
        <v>5057</v>
      </c>
      <c r="E93" s="31">
        <v>0.21778291078212128</v>
      </c>
      <c r="F93" s="34">
        <v>0.1942744624755986</v>
      </c>
      <c r="G93" s="27">
        <f t="shared" si="15"/>
        <v>712.98727728544691</v>
      </c>
      <c r="H93" s="27">
        <f t="shared" si="16"/>
        <v>302.06489725480219</v>
      </c>
      <c r="I93" s="27">
        <f t="shared" si="17"/>
        <v>1015.0521745402491</v>
      </c>
      <c r="J93" s="73">
        <f t="shared" si="18"/>
        <v>0.20072220180744496</v>
      </c>
      <c r="K93" s="73">
        <f t="shared" si="19"/>
        <v>0.18186032228816185</v>
      </c>
      <c r="L93" s="73">
        <f t="shared" si="27"/>
        <v>0.17051990126735495</v>
      </c>
      <c r="M93" s="73">
        <f t="shared" si="26"/>
        <v>18133.23381410633</v>
      </c>
      <c r="N93" s="73">
        <f t="shared" si="20"/>
        <v>3092.0772396392731</v>
      </c>
      <c r="O93" s="73">
        <f t="shared" si="21"/>
        <v>1964.8408385604582</v>
      </c>
      <c r="P93" s="73">
        <f t="shared" si="22"/>
        <v>7920.1369035017633</v>
      </c>
      <c r="Q93" s="73">
        <f t="shared" si="24"/>
        <v>16587.195194286694</v>
      </c>
      <c r="R93" s="73">
        <f>SUM(Q93:$Q$103)</f>
        <v>68756.042766393613</v>
      </c>
      <c r="S93" s="73">
        <f t="shared" si="23"/>
        <v>3.7917143445702686</v>
      </c>
      <c r="T93" s="73">
        <f t="shared" si="32"/>
        <v>1</v>
      </c>
      <c r="U93" s="73"/>
      <c r="V93" s="73">
        <f t="shared" si="29"/>
        <v>0.82948009873264505</v>
      </c>
      <c r="W93" s="73">
        <f t="shared" si="13"/>
        <v>0.81813967771183815</v>
      </c>
      <c r="X93" s="73">
        <f t="shared" si="31"/>
        <v>-0.20072220180744468</v>
      </c>
      <c r="Y93" s="73"/>
      <c r="Z93" s="73"/>
      <c r="AA93" s="73"/>
      <c r="AB93" s="73"/>
      <c r="AC93" s="73"/>
      <c r="AD93" s="73"/>
      <c r="AE93" s="85"/>
    </row>
    <row r="94" spans="1:31" x14ac:dyDescent="0.3">
      <c r="A94" s="28">
        <v>91</v>
      </c>
      <c r="B94" s="8">
        <v>1101</v>
      </c>
      <c r="C94" s="8">
        <v>2845</v>
      </c>
      <c r="D94" s="8">
        <v>3946</v>
      </c>
      <c r="E94" s="31">
        <v>0.23260979964728676</v>
      </c>
      <c r="F94" s="34">
        <v>0.21073536104021684</v>
      </c>
      <c r="G94" s="27">
        <f t="shared" si="15"/>
        <v>599.54210215941691</v>
      </c>
      <c r="H94" s="27">
        <f t="shared" si="16"/>
        <v>256.1033894116627</v>
      </c>
      <c r="I94" s="27">
        <f t="shared" si="17"/>
        <v>855.64549157107967</v>
      </c>
      <c r="J94" s="73">
        <f t="shared" si="18"/>
        <v>0.21683869527903693</v>
      </c>
      <c r="K94" s="73">
        <f t="shared" si="19"/>
        <v>0.19494018121851941</v>
      </c>
      <c r="L94" s="73">
        <f t="shared" si="27"/>
        <v>0.18983482077167468</v>
      </c>
      <c r="M94" s="73">
        <f t="shared" si="26"/>
        <v>15041.156574467057</v>
      </c>
      <c r="N94" s="73">
        <f t="shared" si="20"/>
        <v>2855.3352625126499</v>
      </c>
      <c r="O94" s="73">
        <f t="shared" si="21"/>
        <v>1590.0452417200609</v>
      </c>
      <c r="P94" s="73">
        <f t="shared" si="22"/>
        <v>5955.2960649413053</v>
      </c>
      <c r="Q94" s="73">
        <f t="shared" si="24"/>
        <v>13613.488943210732</v>
      </c>
      <c r="R94" s="73">
        <f>SUM(Q94:$Q$103)</f>
        <v>52168.847572106941</v>
      </c>
      <c r="S94" s="73">
        <f t="shared" si="23"/>
        <v>3.4684066556866759</v>
      </c>
      <c r="T94" s="73">
        <f t="shared" si="32"/>
        <v>1</v>
      </c>
      <c r="U94" s="73"/>
      <c r="V94" s="73">
        <f t="shared" si="29"/>
        <v>0.81016517922832532</v>
      </c>
      <c r="W94" s="73">
        <f t="shared" si="13"/>
        <v>0.80505981878148059</v>
      </c>
      <c r="X94" s="73">
        <f t="shared" si="31"/>
        <v>-0.21683869527903651</v>
      </c>
      <c r="Y94" s="73"/>
      <c r="Z94" s="73"/>
      <c r="AA94" s="73"/>
      <c r="AB94" s="73"/>
      <c r="AC94" s="73"/>
      <c r="AD94" s="73"/>
      <c r="AE94" s="85"/>
    </row>
    <row r="95" spans="1:31" x14ac:dyDescent="0.3">
      <c r="A95" s="28">
        <v>92</v>
      </c>
      <c r="B95" s="8">
        <v>845</v>
      </c>
      <c r="C95" s="8">
        <v>2253</v>
      </c>
      <c r="D95" s="8">
        <v>3098</v>
      </c>
      <c r="E95" s="31">
        <v>0.24658669030255381</v>
      </c>
      <c r="F95" s="34">
        <v>0.22575159715256635</v>
      </c>
      <c r="G95" s="27">
        <f t="shared" si="15"/>
        <v>508.61834838473197</v>
      </c>
      <c r="H95" s="27">
        <f t="shared" si="16"/>
        <v>208.36575330565796</v>
      </c>
      <c r="I95" s="27">
        <f t="shared" si="17"/>
        <v>716.98410169038993</v>
      </c>
      <c r="J95" s="73">
        <f t="shared" si="18"/>
        <v>0.23143450667862814</v>
      </c>
      <c r="K95" s="73">
        <f t="shared" si="19"/>
        <v>0.2066053441472514</v>
      </c>
      <c r="L95" s="73">
        <f t="shared" si="27"/>
        <v>0.21113645998421937</v>
      </c>
      <c r="M95" s="73">
        <f t="shared" si="26"/>
        <v>12185.821311954407</v>
      </c>
      <c r="N95" s="73">
        <f t="shared" si="20"/>
        <v>2572.8711738063084</v>
      </c>
      <c r="O95" s="73">
        <f t="shared" si="21"/>
        <v>1256.7797934041746</v>
      </c>
      <c r="P95" s="73">
        <f t="shared" si="22"/>
        <v>4365.250823221244</v>
      </c>
      <c r="Q95" s="73">
        <f t="shared" si="24"/>
        <v>10899.385725051252</v>
      </c>
      <c r="R95" s="73">
        <f>SUM(Q95:$Q$103)</f>
        <v>38555.358628896211</v>
      </c>
      <c r="S95" s="73">
        <f t="shared" si="23"/>
        <v>3.1639524035259763</v>
      </c>
      <c r="T95" s="73">
        <f t="shared" si="32"/>
        <v>1</v>
      </c>
      <c r="U95" s="73"/>
      <c r="V95" s="73">
        <f t="shared" si="29"/>
        <v>0.78886354001578063</v>
      </c>
      <c r="W95" s="73">
        <f t="shared" si="13"/>
        <v>0.7933946558527486</v>
      </c>
      <c r="X95" s="73">
        <f t="shared" si="31"/>
        <v>-0.23143450667862761</v>
      </c>
      <c r="Y95" s="73"/>
      <c r="Z95" s="73"/>
      <c r="AA95" s="73"/>
      <c r="AB95" s="73"/>
      <c r="AC95" s="73"/>
      <c r="AD95" s="73"/>
      <c r="AE95" s="85"/>
    </row>
    <row r="96" spans="1:31" x14ac:dyDescent="0.3">
      <c r="A96" s="28">
        <v>93</v>
      </c>
      <c r="B96" s="8">
        <v>608</v>
      </c>
      <c r="C96" s="8">
        <v>1527</v>
      </c>
      <c r="D96" s="8">
        <v>2135</v>
      </c>
      <c r="E96" s="31">
        <v>0.25922407512026469</v>
      </c>
      <c r="F96" s="34">
        <v>0.23884103475387022</v>
      </c>
      <c r="G96" s="27">
        <f t="shared" si="15"/>
        <v>364.71026006915986</v>
      </c>
      <c r="H96" s="27">
        <f t="shared" si="16"/>
        <v>157.60823767312093</v>
      </c>
      <c r="I96" s="27">
        <f t="shared" si="17"/>
        <v>522.31849774228078</v>
      </c>
      <c r="J96" s="73">
        <f t="shared" si="18"/>
        <v>0.24464566638982707</v>
      </c>
      <c r="K96" s="73">
        <f t="shared" si="19"/>
        <v>0.21701807409241325</v>
      </c>
      <c r="L96" s="73">
        <f t="shared" si="27"/>
        <v>0.23455215151573061</v>
      </c>
      <c r="M96" s="73">
        <f t="shared" si="26"/>
        <v>9612.9501381480986</v>
      </c>
      <c r="N96" s="73">
        <f t="shared" si="20"/>
        <v>2254.7381373160761</v>
      </c>
      <c r="O96" s="73">
        <f t="shared" si="21"/>
        <v>967.24659204401826</v>
      </c>
      <c r="P96" s="73">
        <f t="shared" si="22"/>
        <v>3108.4710298170685</v>
      </c>
      <c r="Q96" s="73">
        <f t="shared" si="24"/>
        <v>8485.5810694900611</v>
      </c>
      <c r="R96" s="73">
        <f>SUM(Q96:$Q$103)</f>
        <v>27655.972903844951</v>
      </c>
      <c r="S96" s="73">
        <f t="shared" si="23"/>
        <v>2.8769495843003279</v>
      </c>
      <c r="T96" s="73">
        <f t="shared" si="32"/>
        <v>1</v>
      </c>
      <c r="U96" s="73"/>
      <c r="V96" s="73">
        <f t="shared" si="29"/>
        <v>0.76544784848426939</v>
      </c>
      <c r="W96" s="73">
        <f t="shared" si="13"/>
        <v>0.78298192590758675</v>
      </c>
      <c r="X96" s="73">
        <f t="shared" si="31"/>
        <v>-0.24464566638982665</v>
      </c>
      <c r="Y96" s="73"/>
      <c r="Z96" s="73"/>
      <c r="AA96" s="73"/>
      <c r="AB96" s="73"/>
      <c r="AC96" s="73"/>
      <c r="AD96" s="73"/>
      <c r="AE96" s="85"/>
    </row>
    <row r="97" spans="1:31" x14ac:dyDescent="0.3">
      <c r="A97" s="28">
        <v>94</v>
      </c>
      <c r="B97" s="8">
        <v>402</v>
      </c>
      <c r="C97" s="8">
        <v>1023</v>
      </c>
      <c r="D97" s="8">
        <v>1425</v>
      </c>
      <c r="E97" s="31">
        <v>0.27008680882335884</v>
      </c>
      <c r="F97" s="34">
        <v>0.24970129214466075</v>
      </c>
      <c r="G97" s="27">
        <f t="shared" si="15"/>
        <v>255.44442186398794</v>
      </c>
      <c r="H97" s="27">
        <f t="shared" si="16"/>
        <v>108.57489714699025</v>
      </c>
      <c r="I97" s="27">
        <f t="shared" si="17"/>
        <v>364.01931901097817</v>
      </c>
      <c r="J97" s="73">
        <f t="shared" si="18"/>
        <v>0.25545215369191449</v>
      </c>
      <c r="K97" s="73">
        <f t="shared" si="19"/>
        <v>0.2254338041932229</v>
      </c>
      <c r="L97" s="73">
        <f t="shared" si="27"/>
        <v>0.26019629761992114</v>
      </c>
      <c r="M97" s="73">
        <f t="shared" si="26"/>
        <v>7358.2120008320226</v>
      </c>
      <c r="N97" s="73">
        <f t="shared" si="20"/>
        <v>1914.5795197189645</v>
      </c>
      <c r="O97" s="73">
        <f t="shared" si="21"/>
        <v>722.31885154520569</v>
      </c>
      <c r="P97" s="73">
        <f t="shared" si="22"/>
        <v>2141.2244377730503</v>
      </c>
      <c r="Q97" s="73">
        <f t="shared" si="24"/>
        <v>6400.9222409725407</v>
      </c>
      <c r="R97" s="73">
        <f>SUM(Q97:$Q$103)</f>
        <v>19170.39183435489</v>
      </c>
      <c r="S97" s="73">
        <f t="shared" si="23"/>
        <v>2.6053057226656717</v>
      </c>
      <c r="T97" s="73">
        <f t="shared" si="32"/>
        <v>1</v>
      </c>
      <c r="U97" s="73"/>
      <c r="V97" s="73">
        <f t="shared" si="29"/>
        <v>0.73980370238007886</v>
      </c>
      <c r="W97" s="73">
        <f t="shared" si="13"/>
        <v>0.7745661958067771</v>
      </c>
      <c r="X97" s="73">
        <f t="shared" si="31"/>
        <v>-0.25545215369191387</v>
      </c>
      <c r="Y97" s="73"/>
      <c r="Z97" s="73"/>
      <c r="AA97" s="73"/>
      <c r="AB97" s="73"/>
      <c r="AC97" s="73"/>
      <c r="AD97" s="73"/>
      <c r="AE97" s="85"/>
    </row>
    <row r="98" spans="1:31" x14ac:dyDescent="0.3">
      <c r="A98" s="28">
        <v>95</v>
      </c>
      <c r="B98" s="8">
        <v>243</v>
      </c>
      <c r="C98" s="8">
        <v>532</v>
      </c>
      <c r="D98" s="8">
        <v>775</v>
      </c>
      <c r="E98" s="31">
        <v>0.27889390929738261</v>
      </c>
      <c r="F98" s="34">
        <v>0.25825693461288801</v>
      </c>
      <c r="G98" s="27">
        <f t="shared" si="15"/>
        <v>137.39268921405642</v>
      </c>
      <c r="H98" s="27">
        <f t="shared" si="16"/>
        <v>67.771219959263973</v>
      </c>
      <c r="I98" s="27">
        <f t="shared" si="17"/>
        <v>205.16390917332041</v>
      </c>
      <c r="J98" s="73">
        <f t="shared" si="18"/>
        <v>0.26472762473976824</v>
      </c>
      <c r="K98" s="73">
        <f t="shared" si="19"/>
        <v>0.23258505364243809</v>
      </c>
      <c r="L98" s="73">
        <f t="shared" si="27"/>
        <v>0.2881632956771838</v>
      </c>
      <c r="M98" s="73">
        <f t="shared" si="26"/>
        <v>5443.632481113058</v>
      </c>
      <c r="N98" s="73">
        <f t="shared" si="20"/>
        <v>1568.6550762129036</v>
      </c>
      <c r="O98" s="73">
        <f t="shared" si="21"/>
        <v>521.34064455811688</v>
      </c>
      <c r="P98" s="73">
        <f t="shared" si="22"/>
        <v>1418.9055862278451</v>
      </c>
      <c r="Q98" s="73">
        <f t="shared" si="24"/>
        <v>4659.3049430066058</v>
      </c>
      <c r="R98" s="73">
        <f>SUM(Q98:$Q$103)</f>
        <v>12769.46959338235</v>
      </c>
      <c r="S98" s="73">
        <f t="shared" si="23"/>
        <v>2.3457626203985358</v>
      </c>
      <c r="T98" s="73">
        <f t="shared" si="32"/>
        <v>1</v>
      </c>
      <c r="U98" s="73"/>
      <c r="V98" s="73">
        <f t="shared" si="29"/>
        <v>0.7118367043228162</v>
      </c>
      <c r="W98" s="73">
        <f t="shared" si="13"/>
        <v>0.76741494635756191</v>
      </c>
      <c r="X98" s="73">
        <f t="shared" si="31"/>
        <v>-0.2647276247397678</v>
      </c>
      <c r="Y98" s="73"/>
      <c r="Z98" s="73"/>
      <c r="AA98" s="73"/>
      <c r="AB98" s="73"/>
      <c r="AC98" s="73"/>
      <c r="AD98" s="73"/>
      <c r="AE98" s="85"/>
    </row>
    <row r="99" spans="1:31" x14ac:dyDescent="0.3">
      <c r="A99" s="28">
        <v>96</v>
      </c>
      <c r="B99" s="8">
        <v>164</v>
      </c>
      <c r="C99" s="8">
        <v>316</v>
      </c>
      <c r="D99" s="8">
        <v>480</v>
      </c>
      <c r="E99" s="31">
        <v>0.285595678540355</v>
      </c>
      <c r="F99" s="34">
        <v>0.26466642422786191</v>
      </c>
      <c r="G99" s="27">
        <f t="shared" si="15"/>
        <v>83.634590056004356</v>
      </c>
      <c r="H99" s="27">
        <f t="shared" si="16"/>
        <v>46.837691280618223</v>
      </c>
      <c r="I99" s="27">
        <f t="shared" si="17"/>
        <v>130.47228133662259</v>
      </c>
      <c r="J99" s="73">
        <f t="shared" si="18"/>
        <v>0.27181725278463037</v>
      </c>
      <c r="K99" s="73">
        <f t="shared" si="19"/>
        <v>0.23800649944300556</v>
      </c>
      <c r="L99" s="73">
        <f t="shared" si="27"/>
        <v>0.31851906992530798</v>
      </c>
      <c r="M99" s="73">
        <f t="shared" si="26"/>
        <v>3874.9774049001544</v>
      </c>
      <c r="N99" s="73">
        <f t="shared" si="20"/>
        <v>1234.2541989903807</v>
      </c>
      <c r="O99" s="73">
        <f t="shared" si="21"/>
        <v>362.05795731881227</v>
      </c>
      <c r="P99" s="73">
        <f t="shared" si="22"/>
        <v>897.56494166972789</v>
      </c>
      <c r="Q99" s="73">
        <f t="shared" si="24"/>
        <v>3257.8503054049643</v>
      </c>
      <c r="R99" s="73">
        <f>SUM(Q99:$Q$103)</f>
        <v>8110.1646503757438</v>
      </c>
      <c r="S99" s="73">
        <f t="shared" si="23"/>
        <v>2.0929579202500452</v>
      </c>
      <c r="T99" s="73">
        <f t="shared" si="32"/>
        <v>1</v>
      </c>
      <c r="U99" s="73"/>
      <c r="V99" s="73">
        <f t="shared" si="29"/>
        <v>0.68148093007469202</v>
      </c>
      <c r="W99" s="73">
        <f t="shared" si="13"/>
        <v>0.76199350055699444</v>
      </c>
      <c r="X99" s="73">
        <f t="shared" si="31"/>
        <v>-0.27181725278462998</v>
      </c>
      <c r="Y99" s="73"/>
      <c r="Z99" s="73"/>
      <c r="AA99" s="73"/>
      <c r="AB99" s="73"/>
      <c r="AC99" s="73"/>
      <c r="AD99" s="73"/>
      <c r="AE99" s="85"/>
    </row>
    <row r="100" spans="1:31" x14ac:dyDescent="0.3">
      <c r="A100" s="28">
        <v>97</v>
      </c>
      <c r="B100" s="8">
        <v>50</v>
      </c>
      <c r="C100" s="8">
        <v>91</v>
      </c>
      <c r="D100" s="8">
        <v>141</v>
      </c>
      <c r="E100" s="31">
        <v>0.29039751887225856</v>
      </c>
      <c r="F100" s="34">
        <v>0.26928497163250881</v>
      </c>
      <c r="G100" s="27">
        <f t="shared" si="15"/>
        <v>24.504932418558301</v>
      </c>
      <c r="H100" s="27">
        <f t="shared" si="16"/>
        <v>14.519875943612929</v>
      </c>
      <c r="I100" s="27">
        <f t="shared" si="17"/>
        <v>39.024808362171228</v>
      </c>
      <c r="J100" s="73">
        <f t="shared" si="18"/>
        <v>0.27677169051185269</v>
      </c>
      <c r="K100" s="73">
        <f t="shared" si="19"/>
        <v>0.24177241209688494</v>
      </c>
      <c r="L100" s="73">
        <f t="shared" si="27"/>
        <v>0.35129122201872554</v>
      </c>
      <c r="M100" s="73">
        <f t="shared" si="26"/>
        <v>2640.7232059097737</v>
      </c>
      <c r="N100" s="73">
        <f t="shared" si="20"/>
        <v>927.66288201725092</v>
      </c>
      <c r="O100" s="73">
        <f t="shared" si="21"/>
        <v>240.71765218982185</v>
      </c>
      <c r="P100" s="73">
        <f t="shared" si="22"/>
        <v>535.50698435091567</v>
      </c>
      <c r="Q100" s="73">
        <f t="shared" si="24"/>
        <v>2176.8917649011482</v>
      </c>
      <c r="R100" s="73">
        <f>SUM(Q100:$Q$103)</f>
        <v>4852.3143449707795</v>
      </c>
      <c r="S100" s="73">
        <f t="shared" si="23"/>
        <v>1.8374944917027285</v>
      </c>
      <c r="T100" s="73">
        <f t="shared" si="32"/>
        <v>1</v>
      </c>
      <c r="U100" s="73"/>
      <c r="V100" s="73">
        <f t="shared" si="29"/>
        <v>0.64870877798127446</v>
      </c>
      <c r="W100" s="73">
        <f t="shared" si="13"/>
        <v>0.75822758790311506</v>
      </c>
      <c r="X100" s="73">
        <f t="shared" si="31"/>
        <v>-0.27677169051185219</v>
      </c>
      <c r="Y100" s="73"/>
      <c r="Z100" s="73"/>
      <c r="AA100" s="73"/>
      <c r="AB100" s="73"/>
      <c r="AC100" s="73"/>
      <c r="AD100" s="73"/>
      <c r="AE100" s="85"/>
    </row>
    <row r="101" spans="1:31" x14ac:dyDescent="0.3">
      <c r="A101" s="28">
        <v>98</v>
      </c>
      <c r="B101" s="8">
        <v>35</v>
      </c>
      <c r="C101" s="8">
        <v>52</v>
      </c>
      <c r="D101" s="8">
        <v>87</v>
      </c>
      <c r="E101" s="31">
        <v>0.29371652585106411</v>
      </c>
      <c r="F101" s="34">
        <v>0.2725906415386864</v>
      </c>
      <c r="G101" s="27">
        <f t="shared" si="15"/>
        <v>14.174713360011692</v>
      </c>
      <c r="H101" s="27">
        <f t="shared" si="16"/>
        <v>10.280078404787243</v>
      </c>
      <c r="I101" s="27">
        <f t="shared" si="17"/>
        <v>24.454791764798934</v>
      </c>
      <c r="J101" s="73">
        <f t="shared" si="18"/>
        <v>0.28108956051493028</v>
      </c>
      <c r="K101" s="73">
        <f t="shared" si="19"/>
        <v>0.24503928221832105</v>
      </c>
      <c r="L101" s="73">
        <f t="shared" si="27"/>
        <v>0.38645794484616813</v>
      </c>
      <c r="M101" s="73">
        <f t="shared" si="26"/>
        <v>1713.0603238925228</v>
      </c>
      <c r="N101" s="73">
        <f t="shared" si="20"/>
        <v>662.02577216901545</v>
      </c>
      <c r="O101" s="73">
        <f t="shared" si="21"/>
        <v>152.34697950300566</v>
      </c>
      <c r="P101" s="73">
        <f t="shared" si="22"/>
        <v>294.7893321610938</v>
      </c>
      <c r="Q101" s="73">
        <f t="shared" si="24"/>
        <v>1382.047437808015</v>
      </c>
      <c r="R101" s="73">
        <f>SUM(Q101:$Q$103)</f>
        <v>2675.4225800696308</v>
      </c>
      <c r="S101" s="73">
        <f t="shared" si="23"/>
        <v>1.5617795490064053</v>
      </c>
      <c r="T101" s="73">
        <f t="shared" si="32"/>
        <v>1</v>
      </c>
      <c r="U101" s="73"/>
      <c r="V101" s="73">
        <f t="shared" si="29"/>
        <v>0.61354205515383187</v>
      </c>
      <c r="W101" s="73">
        <f t="shared" si="13"/>
        <v>0.75496071778167895</v>
      </c>
      <c r="X101" s="73">
        <f t="shared" si="31"/>
        <v>-0.28108956051492978</v>
      </c>
      <c r="Y101" s="73"/>
      <c r="Z101" s="73"/>
      <c r="AA101" s="73"/>
      <c r="AB101" s="73"/>
      <c r="AC101" s="73"/>
      <c r="AD101" s="73"/>
      <c r="AE101" s="85"/>
    </row>
    <row r="102" spans="1:31" x14ac:dyDescent="0.3">
      <c r="A102" s="28">
        <v>99</v>
      </c>
      <c r="B102" s="8">
        <v>23</v>
      </c>
      <c r="C102" s="8">
        <v>26</v>
      </c>
      <c r="D102" s="8">
        <v>49</v>
      </c>
      <c r="E102" s="31">
        <v>0.2960784267244948</v>
      </c>
      <c r="F102" s="34">
        <v>0.27508808751087238</v>
      </c>
      <c r="G102" s="27">
        <f t="shared" si="15"/>
        <v>7.1522902752826818</v>
      </c>
      <c r="H102" s="27">
        <f t="shared" si="16"/>
        <v>6.8098038146633808</v>
      </c>
      <c r="I102" s="27">
        <f t="shared" si="17"/>
        <v>13.962094089946063</v>
      </c>
      <c r="J102" s="73">
        <f t="shared" si="18"/>
        <v>0.28494069571318498</v>
      </c>
      <c r="K102" s="73">
        <f t="shared" si="19"/>
        <v>0.24794114668914724</v>
      </c>
      <c r="L102" s="73">
        <f t="shared" si="27"/>
        <v>0.42393603124543766</v>
      </c>
      <c r="M102" s="73">
        <f t="shared" si="26"/>
        <v>1051.0345517235073</v>
      </c>
      <c r="N102" s="73">
        <f t="shared" si="20"/>
        <v>445.57141655949135</v>
      </c>
      <c r="O102" s="73">
        <f t="shared" si="21"/>
        <v>91.191491610490544</v>
      </c>
      <c r="P102" s="73">
        <f t="shared" si="22"/>
        <v>142.44235265808817</v>
      </c>
      <c r="Q102" s="73">
        <f t="shared" si="24"/>
        <v>828.24884344376164</v>
      </c>
      <c r="R102" s="73">
        <f>SUM(Q102:$Q$103)</f>
        <v>1293.3751422616158</v>
      </c>
      <c r="S102" s="73">
        <f t="shared" si="23"/>
        <v>1.2305733813800066</v>
      </c>
      <c r="T102" s="73">
        <f t="shared" si="32"/>
        <v>1</v>
      </c>
      <c r="U102" s="73"/>
      <c r="V102" s="73">
        <f t="shared" si="29"/>
        <v>0.57606396875456234</v>
      </c>
      <c r="W102" s="73">
        <f t="shared" si="13"/>
        <v>0.75205885331085276</v>
      </c>
      <c r="X102" s="73">
        <f t="shared" si="31"/>
        <v>-0.28494069571318448</v>
      </c>
      <c r="Y102" s="73"/>
      <c r="Z102" s="73"/>
      <c r="AA102" s="73"/>
      <c r="AB102" s="73"/>
      <c r="AC102" s="73"/>
      <c r="AD102" s="73"/>
      <c r="AE102" s="85"/>
    </row>
    <row r="103" spans="1:31" x14ac:dyDescent="0.3">
      <c r="A103" s="28">
        <v>100</v>
      </c>
      <c r="B103" s="8">
        <v>41</v>
      </c>
      <c r="C103" s="8">
        <v>35</v>
      </c>
      <c r="D103" s="8">
        <v>76</v>
      </c>
      <c r="E103" s="32">
        <v>0.30357855178119925</v>
      </c>
      <c r="F103" s="35">
        <v>0.27720454233940384</v>
      </c>
      <c r="G103" s="27">
        <f t="shared" si="15"/>
        <v>9.7021589818791334</v>
      </c>
      <c r="H103" s="27">
        <f t="shared" si="16"/>
        <v>12.446720623029169</v>
      </c>
      <c r="I103" s="27">
        <f t="shared" si="17"/>
        <v>22.148879604908302</v>
      </c>
      <c r="J103" s="73">
        <f t="shared" si="18"/>
        <v>0.29143262638037237</v>
      </c>
      <c r="K103" s="73">
        <f t="shared" si="19"/>
        <v>0.25280764703944358</v>
      </c>
      <c r="L103" s="73">
        <f t="shared" si="27"/>
        <v>0.46356855833392907</v>
      </c>
      <c r="M103" s="73">
        <f t="shared" si="26"/>
        <v>605.46313516401597</v>
      </c>
      <c r="N103" s="73">
        <f t="shared" si="20"/>
        <v>605.46313516401597</v>
      </c>
      <c r="O103" s="73">
        <f t="shared" si="21"/>
        <v>51.250861047597617</v>
      </c>
      <c r="P103" s="73">
        <f t="shared" si="22"/>
        <v>51.250861047597617</v>
      </c>
      <c r="Q103">
        <f>M103-0.5*(M103*L103)</f>
        <v>465.12629881785415</v>
      </c>
      <c r="R103">
        <f>M103-0.5*(M103*L103)</f>
        <v>465.12629881785415</v>
      </c>
      <c r="S103" s="73">
        <f t="shared" si="23"/>
        <v>0.76821572083303558</v>
      </c>
      <c r="T103" s="73">
        <f t="shared" si="32"/>
        <v>1</v>
      </c>
      <c r="U103" s="73"/>
      <c r="V103" s="73">
        <f t="shared" si="29"/>
        <v>0.53643144166607093</v>
      </c>
      <c r="W103" s="73">
        <f t="shared" si="13"/>
        <v>0.74719235296055642</v>
      </c>
      <c r="X103" s="73">
        <f t="shared" si="31"/>
        <v>-0.29143262638037187</v>
      </c>
      <c r="Y103" s="73"/>
      <c r="Z103" s="73"/>
      <c r="AA103" s="73"/>
      <c r="AB103" s="73"/>
      <c r="AC103" s="73"/>
      <c r="AD103" s="73"/>
      <c r="AE103" s="85"/>
    </row>
    <row r="104" spans="1:31" x14ac:dyDescent="0.3">
      <c r="A104" s="28" t="s">
        <v>9</v>
      </c>
      <c r="B104" s="8">
        <v>2657730</v>
      </c>
      <c r="C104" s="8">
        <v>2790580</v>
      </c>
      <c r="D104" s="8">
        <v>5448310</v>
      </c>
      <c r="T104" s="73"/>
      <c r="U104" s="73"/>
      <c r="V104" s="73">
        <f t="shared" si="29"/>
        <v>0.49488686142724997</v>
      </c>
      <c r="W104" s="73"/>
      <c r="X104" s="73"/>
      <c r="Y104" s="73"/>
      <c r="Z104" s="73"/>
      <c r="AA104" s="73"/>
      <c r="AB104" s="73"/>
      <c r="AC104" s="73"/>
      <c r="AD104" s="73"/>
      <c r="AE104" s="85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03"/>
  <sheetViews>
    <sheetView topLeftCell="A81" workbookViewId="0">
      <selection activeCell="R102" sqref="R102"/>
    </sheetView>
  </sheetViews>
  <sheetFormatPr defaultRowHeight="14.4" x14ac:dyDescent="0.3"/>
  <cols>
    <col min="1" max="1" width="9.109375" style="73"/>
    <col min="5" max="5" width="10.5546875" customWidth="1"/>
    <col min="6" max="6" width="11.5546875" customWidth="1"/>
    <col min="7" max="7" width="10.6640625" customWidth="1"/>
    <col min="8" max="8" width="10.5546875" customWidth="1"/>
    <col min="9" max="9" width="11.5546875" customWidth="1"/>
  </cols>
  <sheetData>
    <row r="1" spans="1:23" ht="72" x14ac:dyDescent="0.3">
      <c r="A1" s="79" t="s">
        <v>0</v>
      </c>
      <c r="B1" s="79" t="s">
        <v>1</v>
      </c>
      <c r="C1" s="79" t="s">
        <v>2</v>
      </c>
      <c r="D1" s="80" t="s">
        <v>3</v>
      </c>
      <c r="E1" s="81" t="s">
        <v>5</v>
      </c>
      <c r="F1" s="81" t="s">
        <v>4</v>
      </c>
      <c r="G1" s="7" t="s">
        <v>6</v>
      </c>
      <c r="H1" s="7" t="s">
        <v>7</v>
      </c>
      <c r="I1" s="86" t="s">
        <v>8</v>
      </c>
      <c r="J1" s="82" t="s">
        <v>10</v>
      </c>
      <c r="K1" s="7" t="s">
        <v>13</v>
      </c>
      <c r="L1" s="83" t="s">
        <v>14</v>
      </c>
      <c r="M1" s="79" t="s">
        <v>15</v>
      </c>
      <c r="N1" s="79" t="s">
        <v>16</v>
      </c>
      <c r="O1" s="79" t="s">
        <v>17</v>
      </c>
      <c r="P1" s="79" t="s">
        <v>18</v>
      </c>
      <c r="Q1" s="79" t="s">
        <v>19</v>
      </c>
      <c r="R1" s="79" t="s">
        <v>20</v>
      </c>
      <c r="S1" s="79" t="s">
        <v>21</v>
      </c>
    </row>
    <row r="2" spans="1:23" ht="28.8" x14ac:dyDescent="0.3">
      <c r="A2" s="77">
        <v>0</v>
      </c>
      <c r="B2" s="12">
        <v>29929</v>
      </c>
      <c r="C2" s="12">
        <v>28524</v>
      </c>
      <c r="D2" s="12">
        <v>58453</v>
      </c>
      <c r="E2" s="41">
        <v>8.655029690438203E-3</v>
      </c>
      <c r="F2" s="38">
        <v>5.9536728592696E-3</v>
      </c>
      <c r="G2" s="36">
        <f>C2*F2</f>
        <v>169.82256463780607</v>
      </c>
      <c r="H2" s="36">
        <f>B2*E2</f>
        <v>259.03638360512497</v>
      </c>
      <c r="I2" s="13">
        <f>G2+H2</f>
        <v>428.85894824293104</v>
      </c>
      <c r="J2">
        <f>I2/D2</f>
        <v>7.3368167287039335E-3</v>
      </c>
      <c r="K2">
        <f>1-($W$2^((-1)*J2))</f>
        <v>7.3099679903985137E-3</v>
      </c>
      <c r="M2" s="73">
        <v>100000</v>
      </c>
      <c r="N2">
        <f>M2-M3</f>
        <v>730.99679903985816</v>
      </c>
      <c r="O2">
        <f>M2*$W$3^A2</f>
        <v>100000</v>
      </c>
      <c r="P2">
        <f>SUM(O2:O102)</f>
        <v>3441459.6210897104</v>
      </c>
      <c r="Q2">
        <f>M2-(I2/D2)*M2*K2</f>
        <v>99994.63681045617</v>
      </c>
      <c r="R2">
        <f>SUM(Q2:$Q$102)</f>
        <v>7781812.7512541646</v>
      </c>
      <c r="S2">
        <f>R2/M2</f>
        <v>77.818127512541651</v>
      </c>
      <c r="V2" s="76" t="s">
        <v>11</v>
      </c>
      <c r="W2" s="73">
        <v>2.7182818284590402</v>
      </c>
    </row>
    <row r="3" spans="1:23" x14ac:dyDescent="0.3">
      <c r="A3" s="77">
        <v>1</v>
      </c>
      <c r="B3" s="12">
        <v>30210</v>
      </c>
      <c r="C3" s="12">
        <v>28838</v>
      </c>
      <c r="D3" s="12">
        <v>59048</v>
      </c>
      <c r="E3" s="42">
        <v>1.1258892900538268E-3</v>
      </c>
      <c r="F3" s="39">
        <v>8.270129914776191E-4</v>
      </c>
      <c r="G3" s="36">
        <f t="shared" ref="G3:G66" si="0">C3*F3</f>
        <v>23.84940064823158</v>
      </c>
      <c r="H3" s="36">
        <f t="shared" ref="H3:H66" si="1">B3*E3</f>
        <v>34.013115452526108</v>
      </c>
      <c r="I3" s="36">
        <f t="shared" ref="I3:I66" si="2">G3+H3</f>
        <v>57.862516100757688</v>
      </c>
      <c r="J3" s="73">
        <f t="shared" ref="J3:J66" si="3">I3/D3</f>
        <v>9.7992338607163143E-4</v>
      </c>
      <c r="K3" s="73">
        <f t="shared" ref="K3:K66" si="4">1-($W$2^((-1)*J3))</f>
        <v>9.7944341794042877E-4</v>
      </c>
      <c r="M3" s="73">
        <f>M2*(1-K2)</f>
        <v>99269.003200960142</v>
      </c>
      <c r="N3" s="73">
        <f t="shared" ref="N3:N66" si="5">M3-M4</f>
        <v>97.228371790683013</v>
      </c>
      <c r="O3" s="73">
        <f t="shared" ref="O3:O66" si="6">M3*$W$3^A3</f>
        <v>96847.808000936726</v>
      </c>
      <c r="P3" s="73">
        <f t="shared" ref="P3:P66" si="7">SUM(O3:O103)</f>
        <v>3341459.6210897095</v>
      </c>
      <c r="Q3">
        <f>AVERAGEA(M3:M4)</f>
        <v>99220.389015064808</v>
      </c>
      <c r="R3" s="73">
        <f>SUM(Q3:$Q$102)</f>
        <v>7681818.1144437073</v>
      </c>
      <c r="S3" s="73">
        <f t="shared" ref="S3:S66" si="8">R3/M3</f>
        <v>77.383854644864684</v>
      </c>
      <c r="V3" s="78" t="s">
        <v>12</v>
      </c>
      <c r="W3" s="73">
        <f>1/1.025</f>
        <v>0.97560975609756106</v>
      </c>
    </row>
    <row r="4" spans="1:23" ht="15" x14ac:dyDescent="0.25">
      <c r="A4" s="77">
        <v>2</v>
      </c>
      <c r="B4" s="12">
        <v>30403</v>
      </c>
      <c r="C4" s="12">
        <v>29024</v>
      </c>
      <c r="D4" s="12">
        <v>59427</v>
      </c>
      <c r="E4" s="42">
        <v>3.7910435336353592E-4</v>
      </c>
      <c r="F4" s="39">
        <v>3.1047806443954847E-4</v>
      </c>
      <c r="G4" s="36">
        <f t="shared" si="0"/>
        <v>9.0113153422934555</v>
      </c>
      <c r="H4" s="36">
        <f t="shared" si="1"/>
        <v>11.525909655311583</v>
      </c>
      <c r="I4" s="36">
        <f t="shared" si="2"/>
        <v>20.537224997605037</v>
      </c>
      <c r="J4" s="73">
        <f t="shared" si="3"/>
        <v>3.4558744337767405E-4</v>
      </c>
      <c r="K4" s="73">
        <f t="shared" si="4"/>
        <v>3.4552773491558497E-4</v>
      </c>
      <c r="M4" s="73">
        <f t="shared" ref="M4:M8" si="9">M3*(1-K3)</f>
        <v>99171.774829169459</v>
      </c>
      <c r="N4" s="73">
        <f t="shared" si="5"/>
        <v>34.266598724279902</v>
      </c>
      <c r="O4" s="73">
        <f t="shared" si="6"/>
        <v>94393.12297838855</v>
      </c>
      <c r="P4" s="73">
        <f t="shared" si="7"/>
        <v>3244611.8130887733</v>
      </c>
      <c r="Q4" s="73">
        <f t="shared" ref="Q4:Q67" si="10">AVERAGEA(M4:M5)</f>
        <v>99154.641529807326</v>
      </c>
      <c r="R4" s="73">
        <f>SUM(Q4:$Q$102)</f>
        <v>7582597.7254286436</v>
      </c>
      <c r="S4" s="73">
        <f t="shared" si="8"/>
        <v>76.459231857957732</v>
      </c>
    </row>
    <row r="5" spans="1:23" ht="15" x14ac:dyDescent="0.25">
      <c r="A5" s="77">
        <v>3</v>
      </c>
      <c r="B5" s="12">
        <v>30600</v>
      </c>
      <c r="C5" s="12">
        <v>29200</v>
      </c>
      <c r="D5" s="12">
        <v>59800</v>
      </c>
      <c r="E5" s="42">
        <v>2.8779074054830595E-4</v>
      </c>
      <c r="F5" s="39">
        <v>3.0196561181919753E-4</v>
      </c>
      <c r="G5" s="36">
        <f t="shared" si="0"/>
        <v>8.8173958651205684</v>
      </c>
      <c r="H5" s="36">
        <f t="shared" si="1"/>
        <v>8.8063966607781623</v>
      </c>
      <c r="I5" s="36">
        <f t="shared" si="2"/>
        <v>17.623792525898729</v>
      </c>
      <c r="J5" s="73">
        <f t="shared" si="3"/>
        <v>2.9471224959696872E-4</v>
      </c>
      <c r="K5" s="73">
        <f t="shared" si="4"/>
        <v>2.946688262077668E-4</v>
      </c>
      <c r="M5" s="73">
        <f t="shared" si="9"/>
        <v>99137.508230445179</v>
      </c>
      <c r="N5" s="73">
        <f t="shared" si="5"/>
        <v>29.212733183434466</v>
      </c>
      <c r="O5" s="73">
        <f t="shared" si="6"/>
        <v>92059.031742843159</v>
      </c>
      <c r="P5" s="73">
        <f t="shared" si="7"/>
        <v>3150218.690110385</v>
      </c>
      <c r="Q5" s="73">
        <f t="shared" si="10"/>
        <v>99122.901863853462</v>
      </c>
      <c r="R5" s="73">
        <f>SUM(Q5:$Q$102)</f>
        <v>7483443.0838988358</v>
      </c>
      <c r="S5" s="73">
        <f t="shared" si="8"/>
        <v>75.485486951150406</v>
      </c>
    </row>
    <row r="6" spans="1:23" ht="15" x14ac:dyDescent="0.25">
      <c r="A6" s="77">
        <v>4</v>
      </c>
      <c r="B6" s="12">
        <v>30749</v>
      </c>
      <c r="C6" s="12">
        <v>29342</v>
      </c>
      <c r="D6" s="12">
        <v>60091</v>
      </c>
      <c r="E6" s="42">
        <v>2.024405067519169E-4</v>
      </c>
      <c r="F6" s="39">
        <v>2.4379413654654561E-4</v>
      </c>
      <c r="G6" s="36">
        <f t="shared" si="0"/>
        <v>7.1534075545487417</v>
      </c>
      <c r="H6" s="36">
        <f t="shared" si="1"/>
        <v>6.2248431421146924</v>
      </c>
      <c r="I6" s="36">
        <f t="shared" si="2"/>
        <v>13.378250696663434</v>
      </c>
      <c r="J6" s="73">
        <f t="shared" si="3"/>
        <v>2.2263318461439207E-4</v>
      </c>
      <c r="K6" s="73">
        <f t="shared" si="4"/>
        <v>2.2260840368593104E-4</v>
      </c>
      <c r="M6" s="73">
        <f t="shared" si="9"/>
        <v>99108.295497261744</v>
      </c>
      <c r="N6" s="73">
        <f t="shared" si="5"/>
        <v>22.062339452677406</v>
      </c>
      <c r="O6" s="73">
        <f t="shared" si="6"/>
        <v>89787.224210748944</v>
      </c>
      <c r="P6" s="73">
        <f t="shared" si="7"/>
        <v>3058159.6583675412</v>
      </c>
      <c r="Q6" s="73">
        <f t="shared" si="10"/>
        <v>99097.264327535406</v>
      </c>
      <c r="R6" s="73">
        <f>SUM(Q6:$Q$102)</f>
        <v>7384320.1820349833</v>
      </c>
      <c r="S6" s="73">
        <f t="shared" si="8"/>
        <v>74.507589349460702</v>
      </c>
    </row>
    <row r="7" spans="1:23" ht="15" x14ac:dyDescent="0.25">
      <c r="A7" s="77">
        <v>5</v>
      </c>
      <c r="B7" s="12">
        <v>31011</v>
      </c>
      <c r="C7" s="12">
        <v>29692</v>
      </c>
      <c r="D7" s="12">
        <v>60703</v>
      </c>
      <c r="E7" s="42">
        <v>1.715109885149741E-4</v>
      </c>
      <c r="F7" s="39">
        <v>1.687051607826821E-4</v>
      </c>
      <c r="G7" s="36">
        <f t="shared" si="0"/>
        <v>5.0091936339593968</v>
      </c>
      <c r="H7" s="36">
        <f t="shared" si="1"/>
        <v>5.3187272648378618</v>
      </c>
      <c r="I7" s="36">
        <f t="shared" si="2"/>
        <v>10.327920898797259</v>
      </c>
      <c r="J7" s="73">
        <f t="shared" si="3"/>
        <v>1.7013855820630379E-4</v>
      </c>
      <c r="K7" s="73">
        <f t="shared" si="4"/>
        <v>1.701240854626862E-4</v>
      </c>
      <c r="M7" s="73">
        <f t="shared" si="9"/>
        <v>99086.233157809067</v>
      </c>
      <c r="N7" s="73">
        <f t="shared" si="5"/>
        <v>16.856954797913204</v>
      </c>
      <c r="O7" s="73">
        <f t="shared" si="6"/>
        <v>87577.792019605855</v>
      </c>
      <c r="P7" s="73">
        <f t="shared" si="7"/>
        <v>2968372.4341567927</v>
      </c>
      <c r="Q7" s="73">
        <f t="shared" si="10"/>
        <v>99077.804680410103</v>
      </c>
      <c r="R7" s="73">
        <f>SUM(Q7:$Q$102)</f>
        <v>7285222.9177074479</v>
      </c>
      <c r="S7" s="73">
        <f t="shared" si="8"/>
        <v>73.524067729012202</v>
      </c>
    </row>
    <row r="8" spans="1:23" ht="15" x14ac:dyDescent="0.25">
      <c r="A8" s="77">
        <v>6</v>
      </c>
      <c r="B8" s="12">
        <v>29248</v>
      </c>
      <c r="C8" s="12">
        <v>28484</v>
      </c>
      <c r="D8" s="12">
        <v>57732</v>
      </c>
      <c r="E8" s="42">
        <v>1.5488802960483844E-4</v>
      </c>
      <c r="F8" s="39">
        <v>1.2173090727169901E-4</v>
      </c>
      <c r="G8" s="36">
        <f t="shared" si="0"/>
        <v>3.4673831627270748</v>
      </c>
      <c r="H8" s="36">
        <f t="shared" si="1"/>
        <v>4.5301650898823143</v>
      </c>
      <c r="I8" s="36">
        <f t="shared" si="2"/>
        <v>7.9975482526093895</v>
      </c>
      <c r="J8" s="73">
        <f t="shared" si="3"/>
        <v>1.3852886185493989E-4</v>
      </c>
      <c r="K8" s="73">
        <f t="shared" si="4"/>
        <v>1.3851926717523E-4</v>
      </c>
      <c r="L8">
        <f>((105*K8+90*(K7+K9)+45*(K6+K10)-30*(K5+K11))/315)</f>
        <v>1.3773253873276362E-4</v>
      </c>
      <c r="M8" s="73">
        <f t="shared" si="9"/>
        <v>99069.376203011154</v>
      </c>
      <c r="N8" s="73">
        <f t="shared" si="5"/>
        <v>13.645076695102034</v>
      </c>
      <c r="O8" s="73">
        <f t="shared" si="6"/>
        <v>85427.212612518721</v>
      </c>
      <c r="P8" s="73">
        <f t="shared" si="7"/>
        <v>2880794.6421371871</v>
      </c>
      <c r="Q8" s="73">
        <f t="shared" si="10"/>
        <v>99062.553664663603</v>
      </c>
      <c r="R8" s="73">
        <f>SUM(Q8:$Q$102)</f>
        <v>7186145.113027039</v>
      </c>
      <c r="S8" s="73">
        <f t="shared" si="8"/>
        <v>72.536492995588489</v>
      </c>
    </row>
    <row r="9" spans="1:23" ht="15" x14ac:dyDescent="0.25">
      <c r="A9" s="77">
        <v>7</v>
      </c>
      <c r="B9" s="12">
        <v>30830</v>
      </c>
      <c r="C9" s="12">
        <v>28897</v>
      </c>
      <c r="D9" s="12">
        <v>59727</v>
      </c>
      <c r="E9" s="42">
        <v>1.405077687641967E-4</v>
      </c>
      <c r="F9" s="39">
        <v>1.0002324837971008E-4</v>
      </c>
      <c r="G9" s="36">
        <f t="shared" si="0"/>
        <v>2.8903718084284824</v>
      </c>
      <c r="H9" s="36">
        <f t="shared" si="1"/>
        <v>4.3318545110001843</v>
      </c>
      <c r="I9" s="36">
        <f t="shared" si="2"/>
        <v>7.2222263194286667</v>
      </c>
      <c r="J9" s="73">
        <f t="shared" si="3"/>
        <v>1.2092062751232552E-4</v>
      </c>
      <c r="K9" s="73">
        <f t="shared" si="4"/>
        <v>1.2091331690777807E-4</v>
      </c>
      <c r="L9" s="73">
        <f t="shared" ref="L9:L72" si="11">((105*K9+90*(K8+K10)+45*(K7+K11)-30*(K6+K12))/315)</f>
        <v>1.222238907831807E-4</v>
      </c>
      <c r="M9" s="73">
        <f>M8*(1-L8)</f>
        <v>99055.731126316052</v>
      </c>
      <c r="N9" s="73">
        <f t="shared" si="5"/>
        <v>12.106976862633019</v>
      </c>
      <c r="O9" s="73">
        <f t="shared" si="6"/>
        <v>83332.142932340255</v>
      </c>
      <c r="P9" s="73">
        <f t="shared" si="7"/>
        <v>2795367.429524669</v>
      </c>
      <c r="Q9" s="73">
        <f t="shared" si="10"/>
        <v>99049.677637884743</v>
      </c>
      <c r="R9" s="73">
        <f>SUM(Q9:$Q$102)</f>
        <v>7087082.5593623752</v>
      </c>
      <c r="S9" s="73">
        <f t="shared" si="8"/>
        <v>71.546416131388852</v>
      </c>
    </row>
    <row r="10" spans="1:23" ht="15" x14ac:dyDescent="0.25">
      <c r="A10" s="77">
        <v>8</v>
      </c>
      <c r="B10" s="12">
        <v>29306</v>
      </c>
      <c r="C10" s="12">
        <v>27771</v>
      </c>
      <c r="D10" s="12">
        <v>57077</v>
      </c>
      <c r="E10" s="42">
        <v>1.4061474951602203E-4</v>
      </c>
      <c r="F10" s="39">
        <v>9.7811692018738892E-5</v>
      </c>
      <c r="G10" s="36">
        <f t="shared" si="0"/>
        <v>2.7163284990523979</v>
      </c>
      <c r="H10" s="36">
        <f t="shared" si="1"/>
        <v>4.1208558493165421</v>
      </c>
      <c r="I10" s="36">
        <f t="shared" si="2"/>
        <v>6.8371843483689396</v>
      </c>
      <c r="J10" s="73">
        <f t="shared" si="3"/>
        <v>1.1978878266848186E-4</v>
      </c>
      <c r="K10" s="73">
        <f t="shared" si="4"/>
        <v>1.1978160827863515E-4</v>
      </c>
      <c r="L10" s="73">
        <f t="shared" si="11"/>
        <v>1.2127549077526176E-4</v>
      </c>
      <c r="M10" s="73">
        <f t="shared" ref="M10:M73" si="12">M9*(1-L9)</f>
        <v>99043.624149453419</v>
      </c>
      <c r="N10" s="73">
        <f t="shared" si="5"/>
        <v>12.011564126878511</v>
      </c>
      <c r="O10" s="73">
        <f t="shared" si="6"/>
        <v>81289.714881564636</v>
      </c>
      <c r="P10" s="73">
        <f t="shared" si="7"/>
        <v>2712035.2865923285</v>
      </c>
      <c r="Q10" s="73">
        <f t="shared" si="10"/>
        <v>99037.61836738998</v>
      </c>
      <c r="R10" s="73">
        <f>SUM(Q10:$Q$102)</f>
        <v>6988032.8817244889</v>
      </c>
      <c r="S10" s="73">
        <f t="shared" si="8"/>
        <v>70.55510076226399</v>
      </c>
    </row>
    <row r="11" spans="1:23" ht="15" x14ac:dyDescent="0.25">
      <c r="A11" s="77">
        <v>9</v>
      </c>
      <c r="B11" s="12">
        <v>27923</v>
      </c>
      <c r="C11" s="12">
        <v>26514</v>
      </c>
      <c r="D11" s="12">
        <v>54437</v>
      </c>
      <c r="E11" s="42">
        <v>1.493182710740385E-4</v>
      </c>
      <c r="F11" s="39">
        <v>1.1101576673078962E-4</v>
      </c>
      <c r="G11" s="36">
        <f t="shared" si="0"/>
        <v>2.9434720391001563</v>
      </c>
      <c r="H11" s="36">
        <f t="shared" si="1"/>
        <v>4.169414083200377</v>
      </c>
      <c r="I11" s="36">
        <f t="shared" si="2"/>
        <v>7.1128861223005337</v>
      </c>
      <c r="J11" s="73">
        <f t="shared" si="3"/>
        <v>1.3066271327039577E-4</v>
      </c>
      <c r="K11" s="73">
        <f t="shared" si="4"/>
        <v>1.3065417726976225E-4</v>
      </c>
      <c r="L11" s="73">
        <f t="shared" si="11"/>
        <v>1.2931215770853189E-4</v>
      </c>
      <c r="M11" s="73">
        <f t="shared" si="12"/>
        <v>99031.61258532654</v>
      </c>
      <c r="N11" s="73">
        <f t="shared" si="5"/>
        <v>12.805991504763369</v>
      </c>
      <c r="O11" s="73">
        <f t="shared" si="6"/>
        <v>79297.42090877796</v>
      </c>
      <c r="P11" s="73">
        <f t="shared" si="7"/>
        <v>2630745.571710763</v>
      </c>
      <c r="Q11" s="73">
        <f t="shared" si="10"/>
        <v>99025.209589574166</v>
      </c>
      <c r="R11" s="73">
        <f>SUM(Q11:$Q$102)</f>
        <v>6888995.2633570982</v>
      </c>
      <c r="S11" s="73">
        <f t="shared" si="8"/>
        <v>69.56359775946774</v>
      </c>
    </row>
    <row r="12" spans="1:23" ht="15" x14ac:dyDescent="0.25">
      <c r="A12" s="77">
        <v>10</v>
      </c>
      <c r="B12" s="12">
        <v>27776</v>
      </c>
      <c r="C12" s="12">
        <v>26234</v>
      </c>
      <c r="D12" s="12">
        <v>54010</v>
      </c>
      <c r="E12" s="42">
        <v>1.5232812027774184E-4</v>
      </c>
      <c r="F12" s="39">
        <v>1.3377754009948631E-4</v>
      </c>
      <c r="G12" s="36">
        <f t="shared" si="0"/>
        <v>3.5095199869699241</v>
      </c>
      <c r="H12" s="36">
        <f t="shared" si="1"/>
        <v>4.2310658688345573</v>
      </c>
      <c r="I12" s="36">
        <f t="shared" si="2"/>
        <v>7.7405858558044809</v>
      </c>
      <c r="J12" s="73">
        <f t="shared" si="3"/>
        <v>1.433176422107847E-4</v>
      </c>
      <c r="K12" s="73">
        <f t="shared" si="4"/>
        <v>1.4330737272816307E-4</v>
      </c>
      <c r="L12" s="73">
        <f t="shared" si="11"/>
        <v>1.4134178880438543E-4</v>
      </c>
      <c r="M12" s="73">
        <f t="shared" si="12"/>
        <v>99018.806593821777</v>
      </c>
      <c r="N12" s="73">
        <f t="shared" si="5"/>
        <v>13.995495249255328</v>
      </c>
      <c r="O12" s="73">
        <f t="shared" si="6"/>
        <v>77353.33345188247</v>
      </c>
      <c r="P12" s="73">
        <f t="shared" si="7"/>
        <v>2551448.1508019846</v>
      </c>
      <c r="Q12" s="73">
        <f t="shared" si="10"/>
        <v>99011.808846197149</v>
      </c>
      <c r="R12" s="73">
        <f>SUM(Q12:$Q$102)</f>
        <v>6789970.0537675256</v>
      </c>
      <c r="S12" s="73">
        <f t="shared" si="8"/>
        <v>68.572529677318713</v>
      </c>
    </row>
    <row r="13" spans="1:23" ht="15" x14ac:dyDescent="0.25">
      <c r="A13" s="77">
        <v>11</v>
      </c>
      <c r="B13" s="12">
        <v>28057</v>
      </c>
      <c r="C13" s="12">
        <v>26468</v>
      </c>
      <c r="D13" s="12">
        <v>54525</v>
      </c>
      <c r="E13" s="42">
        <v>1.5061186201275546E-4</v>
      </c>
      <c r="F13" s="39">
        <v>1.5588802538990404E-4</v>
      </c>
      <c r="G13" s="36">
        <f t="shared" si="0"/>
        <v>4.1260442560199806</v>
      </c>
      <c r="H13" s="36">
        <f t="shared" si="1"/>
        <v>4.2257170124918799</v>
      </c>
      <c r="I13" s="36">
        <f t="shared" si="2"/>
        <v>8.3517612685118614</v>
      </c>
      <c r="J13" s="73">
        <f t="shared" si="3"/>
        <v>1.5317306315473382E-4</v>
      </c>
      <c r="K13" s="73">
        <f t="shared" si="4"/>
        <v>1.5316133275999899E-4</v>
      </c>
      <c r="L13" s="73">
        <f t="shared" si="11"/>
        <v>1.5248030891383083E-4</v>
      </c>
      <c r="M13" s="73">
        <f t="shared" si="12"/>
        <v>99004.811098572522</v>
      </c>
      <c r="N13" s="73">
        <f t="shared" si="5"/>
        <v>15.096284180268412</v>
      </c>
      <c r="O13" s="73">
        <f t="shared" si="6"/>
        <v>75456.000188646241</v>
      </c>
      <c r="P13" s="73">
        <f t="shared" si="7"/>
        <v>2474094.8173501026</v>
      </c>
      <c r="Q13" s="73">
        <f t="shared" si="10"/>
        <v>98997.262956482387</v>
      </c>
      <c r="R13" s="73">
        <f>SUM(Q13:$Q$102)</f>
        <v>6690958.2449213294</v>
      </c>
      <c r="S13" s="73">
        <f t="shared" si="8"/>
        <v>67.582152530543055</v>
      </c>
    </row>
    <row r="14" spans="1:23" ht="15" x14ac:dyDescent="0.25">
      <c r="A14" s="77">
        <v>12</v>
      </c>
      <c r="B14" s="12">
        <v>27768</v>
      </c>
      <c r="C14" s="12">
        <v>26252</v>
      </c>
      <c r="D14" s="12">
        <v>54020</v>
      </c>
      <c r="E14" s="42">
        <v>1.5574748888600066E-4</v>
      </c>
      <c r="F14" s="39">
        <v>1.6734731831954288E-4</v>
      </c>
      <c r="G14" s="36">
        <f t="shared" si="0"/>
        <v>4.3932018005246398</v>
      </c>
      <c r="H14" s="36">
        <f t="shared" si="1"/>
        <v>4.3247962713864663</v>
      </c>
      <c r="I14" s="36">
        <f t="shared" si="2"/>
        <v>8.7179980719111061</v>
      </c>
      <c r="J14" s="73">
        <f t="shared" si="3"/>
        <v>1.6138463665144588E-4</v>
      </c>
      <c r="K14" s="73">
        <f t="shared" si="4"/>
        <v>1.6137161485141327E-4</v>
      </c>
      <c r="L14" s="73">
        <f t="shared" si="11"/>
        <v>1.6122589371666711E-4</v>
      </c>
      <c r="M14" s="73">
        <f t="shared" si="12"/>
        <v>98989.714814392253</v>
      </c>
      <c r="N14" s="73">
        <f t="shared" si="5"/>
        <v>15.959705239714822</v>
      </c>
      <c r="O14" s="73">
        <f t="shared" si="6"/>
        <v>73604.385009198129</v>
      </c>
      <c r="P14" s="73">
        <f t="shared" si="7"/>
        <v>2398638.8171614567</v>
      </c>
      <c r="Q14" s="73">
        <f t="shared" si="10"/>
        <v>98981.734961772396</v>
      </c>
      <c r="R14" s="73">
        <f>SUM(Q14:$Q$102)</f>
        <v>6591960.9819648461</v>
      </c>
      <c r="S14" s="73">
        <f t="shared" si="8"/>
        <v>66.592382797797811</v>
      </c>
    </row>
    <row r="15" spans="1:23" ht="15" x14ac:dyDescent="0.25">
      <c r="A15" s="77">
        <v>13</v>
      </c>
      <c r="B15" s="12">
        <v>26540</v>
      </c>
      <c r="C15" s="12">
        <v>25158</v>
      </c>
      <c r="D15" s="12">
        <v>51698</v>
      </c>
      <c r="E15" s="42">
        <v>1.7255183562737221E-4</v>
      </c>
      <c r="F15" s="39">
        <v>1.6682400531421927E-4</v>
      </c>
      <c r="G15" s="36">
        <f t="shared" si="0"/>
        <v>4.1969583256951282</v>
      </c>
      <c r="H15" s="36">
        <f t="shared" si="1"/>
        <v>4.5795257175504585</v>
      </c>
      <c r="I15" s="36">
        <f t="shared" si="2"/>
        <v>8.7764840432455866</v>
      </c>
      <c r="J15" s="73">
        <f t="shared" si="3"/>
        <v>1.6976447915287993E-4</v>
      </c>
      <c r="K15" s="73">
        <f t="shared" si="4"/>
        <v>1.6975006997910214E-4</v>
      </c>
      <c r="L15" s="73">
        <f t="shared" si="11"/>
        <v>1.6924284795012613E-4</v>
      </c>
      <c r="M15" s="73">
        <f t="shared" si="12"/>
        <v>98973.755109152538</v>
      </c>
      <c r="N15" s="73">
        <f t="shared" si="5"/>
        <v>16.750600186991505</v>
      </c>
      <c r="O15" s="73">
        <f t="shared" si="6"/>
        <v>71797.578611164427</v>
      </c>
      <c r="P15" s="73">
        <f t="shared" si="7"/>
        <v>2325034.4321522587</v>
      </c>
      <c r="Q15" s="73">
        <f t="shared" si="10"/>
        <v>98965.379809059043</v>
      </c>
      <c r="R15" s="73">
        <f>SUM(Q15:$Q$102)</f>
        <v>6492979.2470030738</v>
      </c>
      <c r="S15" s="73">
        <f t="shared" si="8"/>
        <v>65.603040319550729</v>
      </c>
    </row>
    <row r="16" spans="1:23" ht="15" x14ac:dyDescent="0.25">
      <c r="A16" s="77">
        <v>14</v>
      </c>
      <c r="B16" s="12">
        <v>26064</v>
      </c>
      <c r="C16" s="12">
        <v>24862</v>
      </c>
      <c r="D16" s="12">
        <v>50926</v>
      </c>
      <c r="E16" s="42">
        <v>1.9717831406312514E-4</v>
      </c>
      <c r="F16" s="39">
        <v>1.6178495555257169E-4</v>
      </c>
      <c r="G16" s="36">
        <f t="shared" si="0"/>
        <v>4.0222975649480377</v>
      </c>
      <c r="H16" s="36">
        <f t="shared" si="1"/>
        <v>5.1392555777412934</v>
      </c>
      <c r="I16" s="36">
        <f t="shared" si="2"/>
        <v>9.161553142689332</v>
      </c>
      <c r="J16" s="73">
        <f t="shared" si="3"/>
        <v>1.7989932731196897E-4</v>
      </c>
      <c r="K16" s="73">
        <f t="shared" si="4"/>
        <v>1.7988314639816316E-4</v>
      </c>
      <c r="L16" s="73">
        <f t="shared" si="11"/>
        <v>1.7896738668165044E-4</v>
      </c>
      <c r="M16" s="73">
        <f t="shared" si="12"/>
        <v>98957.004508965547</v>
      </c>
      <c r="N16" s="73">
        <f t="shared" si="5"/>
        <v>17.710076490810025</v>
      </c>
      <c r="O16" s="73">
        <f t="shared" si="6"/>
        <v>70034.563301935967</v>
      </c>
      <c r="P16" s="73">
        <f t="shared" si="7"/>
        <v>2253236.8535410934</v>
      </c>
      <c r="Q16" s="73">
        <f t="shared" si="10"/>
        <v>98948.149470720149</v>
      </c>
      <c r="R16" s="73">
        <f>SUM(Q16:$Q$102)</f>
        <v>6394013.8671940165</v>
      </c>
      <c r="S16" s="73">
        <f t="shared" si="8"/>
        <v>64.614060408575895</v>
      </c>
    </row>
    <row r="17" spans="1:19" ht="15" x14ac:dyDescent="0.25">
      <c r="A17" s="77">
        <v>15</v>
      </c>
      <c r="B17" s="12">
        <v>26660</v>
      </c>
      <c r="C17" s="12">
        <v>24894</v>
      </c>
      <c r="D17" s="12">
        <v>51554</v>
      </c>
      <c r="E17" s="42">
        <v>2.2656318419409584E-4</v>
      </c>
      <c r="F17" s="39">
        <v>1.6081157692604263E-4</v>
      </c>
      <c r="G17" s="36">
        <f t="shared" si="0"/>
        <v>4.0032433959969049</v>
      </c>
      <c r="H17" s="36">
        <f t="shared" si="1"/>
        <v>6.0401744906145955</v>
      </c>
      <c r="I17" s="36">
        <f t="shared" si="2"/>
        <v>10.0434178866115</v>
      </c>
      <c r="J17" s="73">
        <f t="shared" si="3"/>
        <v>1.9481355251991118E-4</v>
      </c>
      <c r="K17" s="73">
        <f t="shared" si="4"/>
        <v>1.9479457759197238E-4</v>
      </c>
      <c r="L17" s="73">
        <f t="shared" si="11"/>
        <v>1.9407328530891767E-4</v>
      </c>
      <c r="M17" s="73">
        <f t="shared" si="12"/>
        <v>98939.294432474737</v>
      </c>
      <c r="N17" s="73">
        <f t="shared" si="5"/>
        <v>19.201473916662508</v>
      </c>
      <c r="O17" s="73">
        <f t="shared" si="6"/>
        <v>68314.175023575066</v>
      </c>
      <c r="P17" s="73">
        <f t="shared" si="7"/>
        <v>2183202.2902391572</v>
      </c>
      <c r="Q17" s="73">
        <f t="shared" si="10"/>
        <v>98929.693695516413</v>
      </c>
      <c r="R17" s="73">
        <f>SUM(Q17:$Q$102)</f>
        <v>6295065.717723296</v>
      </c>
      <c r="S17" s="73">
        <f t="shared" si="8"/>
        <v>63.625536788314449</v>
      </c>
    </row>
    <row r="18" spans="1:19" ht="15" x14ac:dyDescent="0.25">
      <c r="A18" s="77">
        <v>16</v>
      </c>
      <c r="B18" s="12">
        <v>28230</v>
      </c>
      <c r="C18" s="12">
        <v>26812</v>
      </c>
      <c r="D18" s="12">
        <v>55042</v>
      </c>
      <c r="E18" s="42">
        <v>2.6818212381852114E-4</v>
      </c>
      <c r="F18" s="39">
        <v>1.6822312639173731E-4</v>
      </c>
      <c r="G18" s="36">
        <f t="shared" si="0"/>
        <v>4.5103984648152604</v>
      </c>
      <c r="H18" s="36">
        <f t="shared" si="1"/>
        <v>7.5707813553968517</v>
      </c>
      <c r="I18" s="36">
        <f t="shared" si="2"/>
        <v>12.081179820212112</v>
      </c>
      <c r="J18" s="73">
        <f t="shared" si="3"/>
        <v>2.1949020421154958E-4</v>
      </c>
      <c r="K18" s="73">
        <f t="shared" si="4"/>
        <v>2.1946611799905646E-4</v>
      </c>
      <c r="L18" s="73">
        <f t="shared" si="11"/>
        <v>2.2132504756310398E-4</v>
      </c>
      <c r="M18" s="73">
        <f t="shared" si="12"/>
        <v>98920.092958558074</v>
      </c>
      <c r="N18" s="73">
        <f t="shared" si="5"/>
        <v>21.893494279007427</v>
      </c>
      <c r="O18" s="73">
        <f t="shared" si="6"/>
        <v>66635.04104116591</v>
      </c>
      <c r="P18" s="73">
        <f t="shared" si="7"/>
        <v>2114888.1152155818</v>
      </c>
      <c r="Q18" s="73">
        <f t="shared" si="10"/>
        <v>98909.146211418571</v>
      </c>
      <c r="R18" s="73">
        <f>SUM(Q18:$Q$102)</f>
        <v>6196136.0240277788</v>
      </c>
      <c r="S18" s="73">
        <f t="shared" si="8"/>
        <v>62.63779014667535</v>
      </c>
    </row>
    <row r="19" spans="1:19" ht="15" x14ac:dyDescent="0.25">
      <c r="A19" s="77">
        <v>17</v>
      </c>
      <c r="B19" s="12">
        <v>28492</v>
      </c>
      <c r="C19" s="12">
        <v>27467</v>
      </c>
      <c r="D19" s="12">
        <v>55959</v>
      </c>
      <c r="E19" s="42">
        <v>3.3852599908063051E-4</v>
      </c>
      <c r="F19" s="39">
        <v>1.8301965826781415E-4</v>
      </c>
      <c r="G19" s="36">
        <f t="shared" si="0"/>
        <v>5.0270009536420517</v>
      </c>
      <c r="H19" s="36">
        <f t="shared" si="1"/>
        <v>9.6452827658053248</v>
      </c>
      <c r="I19" s="36">
        <f t="shared" si="2"/>
        <v>14.672283719447377</v>
      </c>
      <c r="J19" s="73">
        <f t="shared" si="3"/>
        <v>2.6219703210292138E-4</v>
      </c>
      <c r="K19" s="73">
        <f t="shared" si="4"/>
        <v>2.6216266146517064E-4</v>
      </c>
      <c r="L19" s="73">
        <f t="shared" si="11"/>
        <v>2.675134103516359E-4</v>
      </c>
      <c r="M19" s="73">
        <f t="shared" si="12"/>
        <v>98898.199464279067</v>
      </c>
      <c r="N19" s="73">
        <f t="shared" si="5"/>
        <v>26.456594616320217</v>
      </c>
      <c r="O19" s="73">
        <f t="shared" si="6"/>
        <v>64995.407841500601</v>
      </c>
      <c r="P19" s="73">
        <f t="shared" si="7"/>
        <v>2048253.0741744149</v>
      </c>
      <c r="Q19" s="73">
        <f t="shared" si="10"/>
        <v>98884.971166970907</v>
      </c>
      <c r="R19" s="73">
        <f>SUM(Q19:$Q$102)</f>
        <v>6097226.8778163614</v>
      </c>
      <c r="S19" s="73">
        <f t="shared" si="8"/>
        <v>61.651545840514643</v>
      </c>
    </row>
    <row r="20" spans="1:19" ht="15" x14ac:dyDescent="0.25">
      <c r="A20" s="77">
        <v>18</v>
      </c>
      <c r="B20" s="12">
        <v>29191</v>
      </c>
      <c r="C20" s="12">
        <v>27646</v>
      </c>
      <c r="D20" s="12">
        <v>56837</v>
      </c>
      <c r="E20" s="42">
        <v>4.5091550284216117E-4</v>
      </c>
      <c r="F20" s="39">
        <v>1.9947105950341793E-4</v>
      </c>
      <c r="G20" s="36">
        <f t="shared" si="0"/>
        <v>5.5145769110314919</v>
      </c>
      <c r="H20" s="36">
        <f t="shared" si="1"/>
        <v>13.162674443465527</v>
      </c>
      <c r="I20" s="36">
        <f t="shared" si="2"/>
        <v>18.677251354497017</v>
      </c>
      <c r="J20" s="73">
        <f t="shared" si="3"/>
        <v>3.2861078794617972E-4</v>
      </c>
      <c r="K20" s="73">
        <f t="shared" si="4"/>
        <v>3.2855680133492271E-4</v>
      </c>
      <c r="L20" s="73">
        <f t="shared" si="11"/>
        <v>3.3359933667216027E-4</v>
      </c>
      <c r="M20" s="73">
        <f t="shared" si="12"/>
        <v>98871.742869662747</v>
      </c>
      <c r="N20" s="73">
        <f t="shared" si="5"/>
        <v>32.983547836949583</v>
      </c>
      <c r="O20" s="73">
        <f t="shared" si="6"/>
        <v>63393.190925162657</v>
      </c>
      <c r="P20" s="73">
        <f t="shared" si="7"/>
        <v>1983257.6663329145</v>
      </c>
      <c r="Q20" s="73">
        <f t="shared" si="10"/>
        <v>98855.251095744272</v>
      </c>
      <c r="R20" s="73">
        <f>SUM(Q20:$Q$102)</f>
        <v>5998341.9066493912</v>
      </c>
      <c r="S20" s="73">
        <f t="shared" si="8"/>
        <v>60.667909076475773</v>
      </c>
    </row>
    <row r="21" spans="1:19" ht="15" x14ac:dyDescent="0.25">
      <c r="A21" s="77">
        <v>19</v>
      </c>
      <c r="B21" s="12">
        <v>30174</v>
      </c>
      <c r="C21" s="12">
        <v>28545</v>
      </c>
      <c r="D21" s="12">
        <v>58719</v>
      </c>
      <c r="E21" s="42">
        <v>5.9537205321439691E-4</v>
      </c>
      <c r="F21" s="39">
        <v>2.1010626241326475E-4</v>
      </c>
      <c r="G21" s="36">
        <f t="shared" si="0"/>
        <v>5.9974832605866419</v>
      </c>
      <c r="H21" s="36">
        <f t="shared" si="1"/>
        <v>17.964756333691213</v>
      </c>
      <c r="I21" s="36">
        <f t="shared" si="2"/>
        <v>23.962239594277854</v>
      </c>
      <c r="J21" s="73">
        <f t="shared" si="3"/>
        <v>4.0808323701489897E-4</v>
      </c>
      <c r="K21" s="73">
        <f t="shared" si="4"/>
        <v>4.0799998237606161E-4</v>
      </c>
      <c r="L21" s="73">
        <f t="shared" si="11"/>
        <v>4.0690616933535315E-4</v>
      </c>
      <c r="M21" s="73">
        <f t="shared" si="12"/>
        <v>98838.759321825797</v>
      </c>
      <c r="N21" s="73">
        <f t="shared" si="5"/>
        <v>40.218100937505369</v>
      </c>
      <c r="O21" s="73">
        <f t="shared" si="6"/>
        <v>61826.383413385855</v>
      </c>
      <c r="P21" s="73">
        <f t="shared" si="7"/>
        <v>1919864.475407752</v>
      </c>
      <c r="Q21" s="73">
        <f t="shared" si="10"/>
        <v>98818.650271357037</v>
      </c>
      <c r="R21" s="73">
        <f>SUM(Q21:$Q$102)</f>
        <v>5899486.6555536473</v>
      </c>
      <c r="S21" s="73">
        <f t="shared" si="8"/>
        <v>59.687987749264565</v>
      </c>
    </row>
    <row r="22" spans="1:19" ht="15" x14ac:dyDescent="0.25">
      <c r="A22" s="77">
        <v>20</v>
      </c>
      <c r="B22" s="12">
        <v>30888</v>
      </c>
      <c r="C22" s="12">
        <v>28949</v>
      </c>
      <c r="D22" s="12">
        <v>59837</v>
      </c>
      <c r="E22" s="42">
        <v>7.2635419257432901E-4</v>
      </c>
      <c r="F22" s="39">
        <v>2.1129504121147194E-4</v>
      </c>
      <c r="G22" s="36">
        <f t="shared" si="0"/>
        <v>6.1167801480309016</v>
      </c>
      <c r="H22" s="36">
        <f t="shared" si="1"/>
        <v>22.435628300235873</v>
      </c>
      <c r="I22" s="36">
        <f t="shared" si="2"/>
        <v>28.552408448266775</v>
      </c>
      <c r="J22" s="73">
        <f t="shared" si="3"/>
        <v>4.7716978538808388E-4</v>
      </c>
      <c r="K22" s="73">
        <f t="shared" si="4"/>
        <v>4.7705595799174549E-4</v>
      </c>
      <c r="L22" s="73">
        <f t="shared" si="11"/>
        <v>4.6710175050975903E-4</v>
      </c>
      <c r="M22" s="73">
        <f t="shared" si="12"/>
        <v>98798.541220888292</v>
      </c>
      <c r="N22" s="73">
        <f t="shared" si="5"/>
        <v>46.14897155208746</v>
      </c>
      <c r="O22" s="73">
        <f t="shared" si="6"/>
        <v>60293.878903948535</v>
      </c>
      <c r="P22" s="73">
        <f t="shared" si="7"/>
        <v>1858038.0919943657</v>
      </c>
      <c r="Q22" s="73">
        <f t="shared" si="10"/>
        <v>98775.466735112248</v>
      </c>
      <c r="R22" s="73">
        <f>SUM(Q22:$Q$102)</f>
        <v>5800668.0052822893</v>
      </c>
      <c r="S22" s="73">
        <f t="shared" si="8"/>
        <v>58.712081510530382</v>
      </c>
    </row>
    <row r="23" spans="1:19" ht="15" x14ac:dyDescent="0.25">
      <c r="A23" s="77">
        <v>21</v>
      </c>
      <c r="B23" s="12">
        <v>31321</v>
      </c>
      <c r="C23" s="12">
        <v>29896</v>
      </c>
      <c r="D23" s="12">
        <v>61217</v>
      </c>
      <c r="E23" s="42">
        <v>7.9573831356261808E-4</v>
      </c>
      <c r="F23" s="39">
        <v>2.0605743763622828E-4</v>
      </c>
      <c r="G23" s="36">
        <f t="shared" si="0"/>
        <v>6.1602931555726803</v>
      </c>
      <c r="H23" s="36">
        <f t="shared" si="1"/>
        <v>24.92331971909476</v>
      </c>
      <c r="I23" s="36">
        <f t="shared" si="2"/>
        <v>31.083612874667441</v>
      </c>
      <c r="J23" s="73">
        <f t="shared" si="3"/>
        <v>5.0776112639736417E-4</v>
      </c>
      <c r="K23" s="73">
        <f t="shared" si="4"/>
        <v>5.0763223753247377E-4</v>
      </c>
      <c r="L23" s="73">
        <f t="shared" si="11"/>
        <v>5.0108088529413986E-4</v>
      </c>
      <c r="M23" s="73">
        <f t="shared" si="12"/>
        <v>98752.392249336204</v>
      </c>
      <c r="N23" s="73">
        <f t="shared" si="5"/>
        <v>49.482936133208568</v>
      </c>
      <c r="O23" s="73">
        <f t="shared" si="6"/>
        <v>58795.820026895104</v>
      </c>
      <c r="P23" s="73">
        <f t="shared" si="7"/>
        <v>1797744.213090417</v>
      </c>
      <c r="Q23" s="73">
        <f t="shared" si="10"/>
        <v>98727.650781269593</v>
      </c>
      <c r="R23" s="73">
        <f>SUM(Q23:$Q$102)</f>
        <v>5701892.5385471778</v>
      </c>
      <c r="S23" s="73">
        <f t="shared" si="8"/>
        <v>57.739285182587615</v>
      </c>
    </row>
    <row r="24" spans="1:19" ht="15" x14ac:dyDescent="0.25">
      <c r="A24" s="77">
        <v>22</v>
      </c>
      <c r="B24" s="12">
        <v>33577</v>
      </c>
      <c r="C24" s="12">
        <v>32426</v>
      </c>
      <c r="D24" s="12">
        <v>66003</v>
      </c>
      <c r="E24" s="42">
        <v>8.0397175571301127E-4</v>
      </c>
      <c r="F24" s="39">
        <v>2.008679895915992E-4</v>
      </c>
      <c r="G24" s="36">
        <f t="shared" si="0"/>
        <v>6.5133454304971954</v>
      </c>
      <c r="H24" s="36">
        <f t="shared" si="1"/>
        <v>26.994959641575779</v>
      </c>
      <c r="I24" s="36">
        <f t="shared" si="2"/>
        <v>33.508305072072972</v>
      </c>
      <c r="J24" s="73">
        <f t="shared" si="3"/>
        <v>5.0767851570493721E-4</v>
      </c>
      <c r="K24" s="73">
        <f t="shared" si="4"/>
        <v>5.0754966877242236E-4</v>
      </c>
      <c r="L24" s="73">
        <f t="shared" si="11"/>
        <v>5.0961610618092761E-4</v>
      </c>
      <c r="M24" s="73">
        <f t="shared" si="12"/>
        <v>98702.909313202996</v>
      </c>
      <c r="N24" s="73">
        <f t="shared" si="5"/>
        <v>50.300592312923982</v>
      </c>
      <c r="O24" s="73">
        <f t="shared" si="6"/>
        <v>57333.032746677505</v>
      </c>
      <c r="P24" s="73">
        <f t="shared" si="7"/>
        <v>1738948.3930635219</v>
      </c>
      <c r="Q24" s="73">
        <f t="shared" si="10"/>
        <v>98677.759017046541</v>
      </c>
      <c r="R24" s="73">
        <f>SUM(Q24:$Q$102)</f>
        <v>5603164.8877659077</v>
      </c>
      <c r="S24" s="73">
        <f t="shared" si="8"/>
        <v>56.767981073242794</v>
      </c>
    </row>
    <row r="25" spans="1:19" ht="15" x14ac:dyDescent="0.25">
      <c r="A25" s="77">
        <v>23</v>
      </c>
      <c r="B25" s="12">
        <v>37224</v>
      </c>
      <c r="C25" s="12">
        <v>35353</v>
      </c>
      <c r="D25" s="12">
        <v>72577</v>
      </c>
      <c r="E25" s="42">
        <v>7.9202271864105571E-4</v>
      </c>
      <c r="F25" s="39">
        <v>2.0103846767633614E-4</v>
      </c>
      <c r="G25" s="36">
        <f t="shared" si="0"/>
        <v>7.1073129477615113</v>
      </c>
      <c r="H25" s="36">
        <f t="shared" si="1"/>
        <v>29.482253678694658</v>
      </c>
      <c r="I25" s="36">
        <f t="shared" si="2"/>
        <v>36.589566626456168</v>
      </c>
      <c r="J25" s="73">
        <f t="shared" si="3"/>
        <v>5.0414823740931936E-4</v>
      </c>
      <c r="K25" s="73">
        <f t="shared" si="4"/>
        <v>5.0402117604009256E-4</v>
      </c>
      <c r="L25" s="73">
        <f t="shared" si="11"/>
        <v>5.0741587391122691E-4</v>
      </c>
      <c r="M25" s="73">
        <f t="shared" si="12"/>
        <v>98652.608720890072</v>
      </c>
      <c r="N25" s="73">
        <f t="shared" si="5"/>
        <v>50.05789966773591</v>
      </c>
      <c r="O25" s="73">
        <f t="shared" si="6"/>
        <v>55906.16088758401</v>
      </c>
      <c r="P25" s="73">
        <f t="shared" si="7"/>
        <v>1681615.3603168442</v>
      </c>
      <c r="Q25" s="73">
        <f t="shared" si="10"/>
        <v>98627.579771056204</v>
      </c>
      <c r="R25" s="73">
        <f>SUM(Q25:$Q$102)</f>
        <v>5504487.1287488611</v>
      </c>
      <c r="S25" s="73">
        <f t="shared" si="8"/>
        <v>55.796670763388185</v>
      </c>
    </row>
    <row r="26" spans="1:19" ht="15" x14ac:dyDescent="0.25">
      <c r="A26" s="77">
        <v>24</v>
      </c>
      <c r="B26" s="12">
        <v>37670</v>
      </c>
      <c r="C26" s="12">
        <v>36094</v>
      </c>
      <c r="D26" s="12">
        <v>73764</v>
      </c>
      <c r="E26" s="42">
        <v>7.9610910366983783E-4</v>
      </c>
      <c r="F26" s="39">
        <v>2.0891475599452475E-4</v>
      </c>
      <c r="G26" s="36">
        <f t="shared" si="0"/>
        <v>7.5405692028663767</v>
      </c>
      <c r="H26" s="36">
        <f t="shared" si="1"/>
        <v>29.989429935242789</v>
      </c>
      <c r="I26" s="36">
        <f t="shared" si="2"/>
        <v>37.529999138109169</v>
      </c>
      <c r="J26" s="73">
        <f t="shared" si="3"/>
        <v>5.0878476137559199E-4</v>
      </c>
      <c r="K26" s="73">
        <f t="shared" si="4"/>
        <v>5.0865535235700143E-4</v>
      </c>
      <c r="L26" s="73">
        <f t="shared" si="11"/>
        <v>5.1363273146711103E-4</v>
      </c>
      <c r="M26" s="73">
        <f t="shared" si="12"/>
        <v>98602.550821222336</v>
      </c>
      <c r="N26" s="73">
        <f t="shared" si="5"/>
        <v>50.645497507925029</v>
      </c>
      <c r="O26" s="73">
        <f t="shared" si="6"/>
        <v>54514.920208878248</v>
      </c>
      <c r="P26" s="73">
        <f t="shared" si="7"/>
        <v>1625709.1994292603</v>
      </c>
      <c r="Q26" s="73">
        <f t="shared" si="10"/>
        <v>98577.228072468366</v>
      </c>
      <c r="R26" s="73">
        <f>SUM(Q26:$Q$102)</f>
        <v>5405859.5489778044</v>
      </c>
      <c r="S26" s="73">
        <f t="shared" si="8"/>
        <v>54.824743416417732</v>
      </c>
    </row>
    <row r="27" spans="1:19" ht="15" x14ac:dyDescent="0.25">
      <c r="A27" s="77">
        <v>25</v>
      </c>
      <c r="B27" s="12">
        <v>39347</v>
      </c>
      <c r="C27" s="12">
        <v>37869</v>
      </c>
      <c r="D27" s="12">
        <v>77216</v>
      </c>
      <c r="E27" s="42">
        <v>8.2648678622785688E-4</v>
      </c>
      <c r="F27" s="39">
        <v>2.2423131619165793E-4</v>
      </c>
      <c r="G27" s="36">
        <f t="shared" si="0"/>
        <v>8.4914157128618939</v>
      </c>
      <c r="H27" s="36">
        <f t="shared" si="1"/>
        <v>32.519775577707485</v>
      </c>
      <c r="I27" s="36">
        <f t="shared" si="2"/>
        <v>41.011191290569379</v>
      </c>
      <c r="J27" s="73">
        <f t="shared" si="3"/>
        <v>5.3112297050571613E-4</v>
      </c>
      <c r="K27" s="73">
        <f t="shared" si="4"/>
        <v>5.3098194966849643E-4</v>
      </c>
      <c r="L27" s="73">
        <f t="shared" si="11"/>
        <v>5.3390741888229411E-4</v>
      </c>
      <c r="M27" s="73">
        <f t="shared" si="12"/>
        <v>98551.905323714411</v>
      </c>
      <c r="N27" s="73">
        <f t="shared" si="5"/>
        <v>52.617593397313613</v>
      </c>
      <c r="O27" s="73">
        <f t="shared" si="6"/>
        <v>53157.970303907961</v>
      </c>
      <c r="P27" s="73">
        <f t="shared" si="7"/>
        <v>1571194.279220382</v>
      </c>
      <c r="Q27" s="73">
        <f t="shared" si="10"/>
        <v>98525.596527015761</v>
      </c>
      <c r="R27" s="73">
        <f>SUM(Q27:$Q$102)</f>
        <v>5307282.3209053362</v>
      </c>
      <c r="S27" s="73">
        <f t="shared" si="8"/>
        <v>53.852660722006881</v>
      </c>
    </row>
    <row r="28" spans="1:19" ht="15" x14ac:dyDescent="0.25">
      <c r="A28" s="77">
        <v>26</v>
      </c>
      <c r="B28" s="12">
        <v>40295</v>
      </c>
      <c r="C28" s="12">
        <v>38350</v>
      </c>
      <c r="D28" s="12">
        <v>78645</v>
      </c>
      <c r="E28" s="42">
        <v>8.7126972395525982E-4</v>
      </c>
      <c r="F28" s="39">
        <v>2.4493594848969976E-4</v>
      </c>
      <c r="G28" s="36">
        <f t="shared" si="0"/>
        <v>9.3932936245799858</v>
      </c>
      <c r="H28" s="36">
        <f t="shared" si="1"/>
        <v>35.107813526777193</v>
      </c>
      <c r="I28" s="36">
        <f t="shared" si="2"/>
        <v>44.501107151357175</v>
      </c>
      <c r="J28" s="73">
        <f t="shared" si="3"/>
        <v>5.658478879948779E-4</v>
      </c>
      <c r="K28" s="73">
        <f t="shared" si="4"/>
        <v>5.6568782627042236E-4</v>
      </c>
      <c r="L28" s="73">
        <f t="shared" si="11"/>
        <v>5.6309013988373841E-4</v>
      </c>
      <c r="M28" s="73">
        <f t="shared" si="12"/>
        <v>98499.287730317097</v>
      </c>
      <c r="N28" s="73">
        <f t="shared" si="5"/>
        <v>55.463977706516744</v>
      </c>
      <c r="O28" s="73">
        <f t="shared" si="6"/>
        <v>51833.745238234129</v>
      </c>
      <c r="P28" s="73">
        <f t="shared" si="7"/>
        <v>1518036.308916474</v>
      </c>
      <c r="Q28" s="73">
        <f t="shared" si="10"/>
        <v>98471.555741463846</v>
      </c>
      <c r="R28" s="73">
        <f>SUM(Q28:$Q$102)</f>
        <v>5208756.7243783204</v>
      </c>
      <c r="S28" s="73">
        <f t="shared" si="8"/>
        <v>52.881161320064216</v>
      </c>
    </row>
    <row r="29" spans="1:19" ht="15" x14ac:dyDescent="0.25">
      <c r="A29" s="77">
        <v>27</v>
      </c>
      <c r="B29" s="12">
        <v>40053</v>
      </c>
      <c r="C29" s="12">
        <v>38642</v>
      </c>
      <c r="D29" s="12">
        <v>78695</v>
      </c>
      <c r="E29" s="42">
        <v>9.0954829739803202E-4</v>
      </c>
      <c r="F29" s="39">
        <v>2.6807031511281412E-4</v>
      </c>
      <c r="G29" s="36">
        <f t="shared" si="0"/>
        <v>10.358773116589363</v>
      </c>
      <c r="H29" s="36">
        <f t="shared" si="1"/>
        <v>36.430137955683378</v>
      </c>
      <c r="I29" s="36">
        <f t="shared" si="2"/>
        <v>46.788911072272739</v>
      </c>
      <c r="J29" s="73">
        <f t="shared" si="3"/>
        <v>5.9456015086438452E-4</v>
      </c>
      <c r="K29" s="73">
        <f t="shared" si="4"/>
        <v>5.943834350023991E-4</v>
      </c>
      <c r="L29" s="73">
        <f t="shared" si="11"/>
        <v>5.9168250399202883E-4</v>
      </c>
      <c r="M29" s="73">
        <f t="shared" si="12"/>
        <v>98443.82375261058</v>
      </c>
      <c r="N29" s="73">
        <f t="shared" si="5"/>
        <v>58.247488140492351</v>
      </c>
      <c r="O29" s="73">
        <f t="shared" si="6"/>
        <v>50541.032358416822</v>
      </c>
      <c r="P29" s="73">
        <f t="shared" si="7"/>
        <v>1466202.5636782399</v>
      </c>
      <c r="Q29" s="73">
        <f t="shared" si="10"/>
        <v>98414.700008540327</v>
      </c>
      <c r="R29" s="73">
        <f>SUM(Q29:$Q$102)</f>
        <v>5110285.1686368575</v>
      </c>
      <c r="S29" s="73">
        <f t="shared" si="8"/>
        <v>51.910673253397889</v>
      </c>
    </row>
    <row r="30" spans="1:19" ht="15" x14ac:dyDescent="0.25">
      <c r="A30" s="77">
        <v>28</v>
      </c>
      <c r="B30" s="12">
        <v>41405</v>
      </c>
      <c r="C30" s="12">
        <v>39798</v>
      </c>
      <c r="D30" s="12">
        <v>81203</v>
      </c>
      <c r="E30" s="42">
        <v>9.2800418708135373E-4</v>
      </c>
      <c r="F30" s="39">
        <v>2.9075512071824938E-4</v>
      </c>
      <c r="G30" s="36">
        <f t="shared" si="0"/>
        <v>11.571472294344888</v>
      </c>
      <c r="H30" s="36">
        <f t="shared" si="1"/>
        <v>38.424013366103452</v>
      </c>
      <c r="I30" s="36">
        <f t="shared" si="2"/>
        <v>49.995485660448338</v>
      </c>
      <c r="J30" s="73">
        <f t="shared" si="3"/>
        <v>6.1568520449304016E-4</v>
      </c>
      <c r="K30" s="73">
        <f t="shared" si="4"/>
        <v>6.1549570924923636E-4</v>
      </c>
      <c r="L30" s="73">
        <f t="shared" si="11"/>
        <v>6.1264768791241282E-4</v>
      </c>
      <c r="M30" s="73">
        <f t="shared" si="12"/>
        <v>98385.576264470088</v>
      </c>
      <c r="N30" s="73">
        <f t="shared" si="5"/>
        <v>60.275695822347188</v>
      </c>
      <c r="O30" s="73">
        <f t="shared" si="6"/>
        <v>49279.149379352835</v>
      </c>
      <c r="P30" s="73">
        <f t="shared" si="7"/>
        <v>1415661.5313198231</v>
      </c>
      <c r="Q30" s="73">
        <f t="shared" si="10"/>
        <v>98355.438416558914</v>
      </c>
      <c r="R30" s="73">
        <f>SUM(Q30:$Q$102)</f>
        <v>5011870.4686283162</v>
      </c>
      <c r="S30" s="73">
        <f t="shared" si="8"/>
        <v>50.94111005820524</v>
      </c>
    </row>
    <row r="31" spans="1:19" ht="15" x14ac:dyDescent="0.25">
      <c r="A31" s="77">
        <v>29</v>
      </c>
      <c r="B31" s="12">
        <v>41687</v>
      </c>
      <c r="C31" s="12">
        <v>40340</v>
      </c>
      <c r="D31" s="12">
        <v>82027</v>
      </c>
      <c r="E31" s="42">
        <v>9.3070543880312371E-4</v>
      </c>
      <c r="F31" s="39">
        <v>3.1103542753844641E-4</v>
      </c>
      <c r="G31" s="36">
        <f t="shared" si="0"/>
        <v>12.547169146900929</v>
      </c>
      <c r="H31" s="36">
        <f t="shared" si="1"/>
        <v>38.798317627385821</v>
      </c>
      <c r="I31" s="36">
        <f t="shared" si="2"/>
        <v>51.345486774286748</v>
      </c>
      <c r="J31" s="73">
        <f t="shared" si="3"/>
        <v>6.25958364615148E-4</v>
      </c>
      <c r="K31" s="73">
        <f t="shared" si="4"/>
        <v>6.2576249354917568E-4</v>
      </c>
      <c r="L31" s="73">
        <f t="shared" si="11"/>
        <v>6.2590764380713161E-4</v>
      </c>
      <c r="M31" s="73">
        <f t="shared" si="12"/>
        <v>98325.300568647741</v>
      </c>
      <c r="N31" s="73">
        <f t="shared" si="5"/>
        <v>61.542557205553749</v>
      </c>
      <c r="O31" s="73">
        <f t="shared" si="6"/>
        <v>48047.764509681256</v>
      </c>
      <c r="P31" s="73">
        <f t="shared" si="7"/>
        <v>1366382.3819404703</v>
      </c>
      <c r="Q31" s="73">
        <f t="shared" si="10"/>
        <v>98294.529290044971</v>
      </c>
      <c r="R31" s="73">
        <f>SUM(Q31:$Q$102)</f>
        <v>4913515.0302117588</v>
      </c>
      <c r="S31" s="73">
        <f t="shared" si="8"/>
        <v>49.972031631688651</v>
      </c>
    </row>
    <row r="32" spans="1:19" ht="15" x14ac:dyDescent="0.25">
      <c r="A32" s="77">
        <v>30</v>
      </c>
      <c r="B32" s="12">
        <v>43139</v>
      </c>
      <c r="C32" s="12">
        <v>41271</v>
      </c>
      <c r="D32" s="12">
        <v>84410</v>
      </c>
      <c r="E32" s="42">
        <v>9.3405505731362448E-4</v>
      </c>
      <c r="F32" s="39">
        <v>3.2832214294958303E-4</v>
      </c>
      <c r="G32" s="36">
        <f t="shared" si="0"/>
        <v>13.550183161672241</v>
      </c>
      <c r="H32" s="36">
        <f t="shared" si="1"/>
        <v>40.294201117452445</v>
      </c>
      <c r="I32" s="36">
        <f t="shared" si="2"/>
        <v>53.844384279124682</v>
      </c>
      <c r="J32" s="73">
        <f t="shared" si="3"/>
        <v>6.3789105886890988E-4</v>
      </c>
      <c r="K32" s="73">
        <f t="shared" si="4"/>
        <v>6.3768764962057745E-4</v>
      </c>
      <c r="L32" s="73">
        <f t="shared" si="11"/>
        <v>6.3806657797107374E-4</v>
      </c>
      <c r="M32" s="73">
        <f t="shared" si="12"/>
        <v>98263.758011442187</v>
      </c>
      <c r="N32" s="73">
        <f t="shared" si="5"/>
        <v>62.698819812940201</v>
      </c>
      <c r="O32" s="73">
        <f t="shared" si="6"/>
        <v>46846.527850348109</v>
      </c>
      <c r="P32" s="73">
        <f t="shared" si="7"/>
        <v>1318334.6174307894</v>
      </c>
      <c r="Q32" s="73">
        <f t="shared" si="10"/>
        <v>98232.408601535717</v>
      </c>
      <c r="R32" s="73">
        <f>SUM(Q32:$Q$102)</f>
        <v>4815220.5009217141</v>
      </c>
      <c r="S32" s="73">
        <f t="shared" si="8"/>
        <v>49.003015947761867</v>
      </c>
    </row>
    <row r="33" spans="1:19" ht="15" x14ac:dyDescent="0.25">
      <c r="A33" s="77">
        <v>31</v>
      </c>
      <c r="B33" s="12">
        <v>44781</v>
      </c>
      <c r="C33" s="12">
        <v>42762</v>
      </c>
      <c r="D33" s="12">
        <v>87543</v>
      </c>
      <c r="E33" s="42">
        <v>9.5473961382790194E-4</v>
      </c>
      <c r="F33" s="39">
        <v>3.4350048884661537E-4</v>
      </c>
      <c r="G33" s="36">
        <f t="shared" si="0"/>
        <v>14.688767904058967</v>
      </c>
      <c r="H33" s="36">
        <f t="shared" si="1"/>
        <v>42.75419464682728</v>
      </c>
      <c r="I33" s="36">
        <f t="shared" si="2"/>
        <v>57.44296255088625</v>
      </c>
      <c r="J33" s="73">
        <f t="shared" si="3"/>
        <v>6.5616854061302727E-4</v>
      </c>
      <c r="K33" s="73">
        <f t="shared" si="4"/>
        <v>6.5595330911472072E-4</v>
      </c>
      <c r="L33" s="73">
        <f t="shared" si="11"/>
        <v>6.5672184133479575E-4</v>
      </c>
      <c r="M33" s="73">
        <f t="shared" si="12"/>
        <v>98201.059191629247</v>
      </c>
      <c r="N33" s="73">
        <f t="shared" si="5"/>
        <v>64.490780413354514</v>
      </c>
      <c r="O33" s="73">
        <f t="shared" si="6"/>
        <v>45674.767460129573</v>
      </c>
      <c r="P33" s="73">
        <f t="shared" si="7"/>
        <v>1271488.0895804414</v>
      </c>
      <c r="Q33" s="73">
        <f t="shared" si="10"/>
        <v>98168.81380142257</v>
      </c>
      <c r="R33" s="73">
        <f>SUM(Q33:$Q$102)</f>
        <v>4716988.0923201786</v>
      </c>
      <c r="S33" s="73">
        <f t="shared" si="8"/>
        <v>48.033983860759207</v>
      </c>
    </row>
    <row r="34" spans="1:19" ht="15" x14ac:dyDescent="0.25">
      <c r="A34" s="77">
        <v>32</v>
      </c>
      <c r="B34" s="12">
        <v>44807</v>
      </c>
      <c r="C34" s="12">
        <v>42858</v>
      </c>
      <c r="D34" s="12">
        <v>87665</v>
      </c>
      <c r="E34" s="42">
        <v>1.0022801339087089E-3</v>
      </c>
      <c r="F34" s="39">
        <v>3.5890056772779267E-4</v>
      </c>
      <c r="G34" s="36">
        <f t="shared" si="0"/>
        <v>15.381760531677738</v>
      </c>
      <c r="H34" s="36">
        <f t="shared" si="1"/>
        <v>44.909165960047524</v>
      </c>
      <c r="I34" s="36">
        <f t="shared" si="2"/>
        <v>60.290926491725259</v>
      </c>
      <c r="J34" s="73">
        <f t="shared" si="3"/>
        <v>6.8774227447356711E-4</v>
      </c>
      <c r="K34" s="73">
        <f t="shared" si="4"/>
        <v>6.8750583396193221E-4</v>
      </c>
      <c r="L34" s="73">
        <f t="shared" si="11"/>
        <v>6.8944366261026156E-4</v>
      </c>
      <c r="M34" s="73">
        <f t="shared" si="12"/>
        <v>98136.568411215892</v>
      </c>
      <c r="N34" s="73">
        <f t="shared" si="5"/>
        <v>67.659635161428014</v>
      </c>
      <c r="O34" s="73">
        <f t="shared" si="6"/>
        <v>44531.484724624985</v>
      </c>
      <c r="P34" s="73">
        <f t="shared" si="7"/>
        <v>1225813.3221203119</v>
      </c>
      <c r="Q34" s="73">
        <f t="shared" si="10"/>
        <v>98102.738593635178</v>
      </c>
      <c r="R34" s="73">
        <f>SUM(Q34:$Q$102)</f>
        <v>4618819.2785187541</v>
      </c>
      <c r="S34" s="73">
        <f t="shared" si="8"/>
        <v>47.06522098026484</v>
      </c>
    </row>
    <row r="35" spans="1:19" ht="15" x14ac:dyDescent="0.25">
      <c r="A35" s="77">
        <v>33</v>
      </c>
      <c r="B35" s="12">
        <v>45180</v>
      </c>
      <c r="C35" s="12">
        <v>42796</v>
      </c>
      <c r="D35" s="12">
        <v>87976</v>
      </c>
      <c r="E35" s="42">
        <v>1.0783601615246754E-3</v>
      </c>
      <c r="F35" s="39">
        <v>3.781576624122732E-4</v>
      </c>
      <c r="G35" s="36">
        <f t="shared" si="0"/>
        <v>16.183635320595645</v>
      </c>
      <c r="H35" s="36">
        <f t="shared" si="1"/>
        <v>48.720312097684833</v>
      </c>
      <c r="I35" s="36">
        <f t="shared" si="2"/>
        <v>64.903947418280481</v>
      </c>
      <c r="J35" s="73">
        <f t="shared" si="3"/>
        <v>7.3774606049695917E-4</v>
      </c>
      <c r="K35" s="73">
        <f t="shared" si="4"/>
        <v>7.3747399278178971E-4</v>
      </c>
      <c r="L35" s="73">
        <f t="shared" si="11"/>
        <v>7.3703947075326719E-4</v>
      </c>
      <c r="M35" s="73">
        <f t="shared" si="12"/>
        <v>98068.908776054464</v>
      </c>
      <c r="N35" s="73">
        <f t="shared" si="5"/>
        <v>72.280656621660455</v>
      </c>
      <c r="O35" s="73">
        <f t="shared" si="6"/>
        <v>43415.397828970708</v>
      </c>
      <c r="P35" s="73">
        <f t="shared" si="7"/>
        <v>1181281.8373956869</v>
      </c>
      <c r="Q35" s="73">
        <f t="shared" si="10"/>
        <v>98032.768447743641</v>
      </c>
      <c r="R35" s="73">
        <f>SUM(Q35:$Q$102)</f>
        <v>4520716.5399251198</v>
      </c>
      <c r="S35" s="73">
        <f t="shared" si="8"/>
        <v>46.097347226004267</v>
      </c>
    </row>
    <row r="36" spans="1:19" ht="15" x14ac:dyDescent="0.25">
      <c r="A36" s="77">
        <v>34</v>
      </c>
      <c r="B36" s="12">
        <v>45639</v>
      </c>
      <c r="C36" s="12">
        <v>42767</v>
      </c>
      <c r="D36" s="12">
        <v>88406</v>
      </c>
      <c r="E36" s="42">
        <v>1.1799972691445408E-3</v>
      </c>
      <c r="F36" s="39">
        <v>4.0589706565215765E-4</v>
      </c>
      <c r="G36" s="36">
        <f t="shared" si="0"/>
        <v>17.358999806745825</v>
      </c>
      <c r="H36" s="36">
        <f t="shared" si="1"/>
        <v>53.853895366487698</v>
      </c>
      <c r="I36" s="36">
        <f t="shared" si="2"/>
        <v>71.21289517323352</v>
      </c>
      <c r="J36" s="73">
        <f t="shared" si="3"/>
        <v>8.0552106387839651E-4</v>
      </c>
      <c r="K36" s="73">
        <f t="shared" si="4"/>
        <v>8.0519671888090727E-4</v>
      </c>
      <c r="L36" s="73">
        <f t="shared" si="11"/>
        <v>8.0335158999614168E-4</v>
      </c>
      <c r="M36" s="73">
        <f t="shared" si="12"/>
        <v>97996.628119432804</v>
      </c>
      <c r="N36" s="73">
        <f t="shared" si="5"/>
        <v>78.725747014002991</v>
      </c>
      <c r="O36" s="73">
        <f t="shared" si="6"/>
        <v>42325.267285007125</v>
      </c>
      <c r="P36" s="73">
        <f t="shared" si="7"/>
        <v>1137866.4395667163</v>
      </c>
      <c r="Q36" s="73">
        <f t="shared" si="10"/>
        <v>97957.26524592581</v>
      </c>
      <c r="R36" s="73">
        <f>SUM(Q36:$Q$102)</f>
        <v>4422683.7714773761</v>
      </c>
      <c r="S36" s="73">
        <f t="shared" si="8"/>
        <v>45.130979058659619</v>
      </c>
    </row>
    <row r="37" spans="1:19" ht="15" x14ac:dyDescent="0.25">
      <c r="A37" s="77">
        <v>35</v>
      </c>
      <c r="B37" s="12">
        <v>45291</v>
      </c>
      <c r="C37" s="12">
        <v>43107</v>
      </c>
      <c r="D37" s="12">
        <v>88398</v>
      </c>
      <c r="E37" s="42">
        <v>1.3042871713928872E-3</v>
      </c>
      <c r="F37" s="39">
        <v>4.4723946787358009E-4</v>
      </c>
      <c r="G37" s="36">
        <f t="shared" si="0"/>
        <v>19.279151741626418</v>
      </c>
      <c r="H37" s="36">
        <f t="shared" si="1"/>
        <v>59.072470279555255</v>
      </c>
      <c r="I37" s="36">
        <f t="shared" si="2"/>
        <v>78.351622021181669</v>
      </c>
      <c r="J37" s="73">
        <f t="shared" si="3"/>
        <v>8.8635061903189741E-4</v>
      </c>
      <c r="K37" s="73">
        <f t="shared" si="4"/>
        <v>8.8595792635159931E-4</v>
      </c>
      <c r="L37" s="73">
        <f t="shared" si="11"/>
        <v>8.8746783090350634E-4</v>
      </c>
      <c r="M37" s="73">
        <f t="shared" si="12"/>
        <v>97917.902372418801</v>
      </c>
      <c r="N37" s="73">
        <f t="shared" si="5"/>
        <v>86.898988425076823</v>
      </c>
      <c r="O37" s="73">
        <f t="shared" si="6"/>
        <v>41259.770940718736</v>
      </c>
      <c r="P37" s="73">
        <f t="shared" si="7"/>
        <v>1095541.1722817093</v>
      </c>
      <c r="Q37" s="73">
        <f t="shared" si="10"/>
        <v>97874.45287820627</v>
      </c>
      <c r="R37" s="73">
        <f>SUM(Q37:$Q$102)</f>
        <v>4324726.5062314505</v>
      </c>
      <c r="S37" s="73">
        <f t="shared" si="8"/>
        <v>44.166862253471081</v>
      </c>
    </row>
    <row r="38" spans="1:19" ht="15" x14ac:dyDescent="0.25">
      <c r="A38" s="77">
        <v>36</v>
      </c>
      <c r="B38" s="12">
        <v>46373</v>
      </c>
      <c r="C38" s="12">
        <v>43303</v>
      </c>
      <c r="D38" s="12">
        <v>89676</v>
      </c>
      <c r="E38" s="42">
        <v>1.4525930935758789E-3</v>
      </c>
      <c r="F38" s="39">
        <v>5.0709284432456122E-4</v>
      </c>
      <c r="G38" s="36">
        <f t="shared" si="0"/>
        <v>21.958641437786476</v>
      </c>
      <c r="H38" s="36">
        <f t="shared" si="1"/>
        <v>67.361099528394234</v>
      </c>
      <c r="I38" s="36">
        <f t="shared" si="2"/>
        <v>89.319740966180717</v>
      </c>
      <c r="J38" s="73">
        <f t="shared" si="3"/>
        <v>9.9602726444289122E-4</v>
      </c>
      <c r="K38" s="73">
        <f t="shared" si="4"/>
        <v>9.9553139393437906E-4</v>
      </c>
      <c r="L38" s="73">
        <f t="shared" si="11"/>
        <v>9.9265865546733991E-4</v>
      </c>
      <c r="M38" s="73">
        <f t="shared" si="12"/>
        <v>97831.003383993724</v>
      </c>
      <c r="N38" s="73">
        <f t="shared" si="5"/>
        <v>97.112792282176088</v>
      </c>
      <c r="O38" s="73">
        <f t="shared" si="6"/>
        <v>40217.711435413075</v>
      </c>
      <c r="P38" s="73">
        <f t="shared" si="7"/>
        <v>1054281.4013409906</v>
      </c>
      <c r="Q38" s="73">
        <f t="shared" si="10"/>
        <v>97782.446987852629</v>
      </c>
      <c r="R38" s="73">
        <f>SUM(Q38:$Q$102)</f>
        <v>4226852.0533532444</v>
      </c>
      <c r="S38" s="73">
        <f t="shared" si="8"/>
        <v>43.205649611530063</v>
      </c>
    </row>
    <row r="39" spans="1:19" ht="15" x14ac:dyDescent="0.25">
      <c r="A39" s="77">
        <v>37</v>
      </c>
      <c r="B39" s="12">
        <v>48069</v>
      </c>
      <c r="C39" s="12">
        <v>45870</v>
      </c>
      <c r="D39" s="12">
        <v>93939</v>
      </c>
      <c r="E39" s="42">
        <v>1.6315985818038008E-3</v>
      </c>
      <c r="F39" s="39">
        <v>5.8904632609749446E-4</v>
      </c>
      <c r="G39" s="36">
        <f t="shared" si="0"/>
        <v>27.019554978092071</v>
      </c>
      <c r="H39" s="36">
        <f t="shared" si="1"/>
        <v>78.4293122287269</v>
      </c>
      <c r="I39" s="36">
        <f t="shared" si="2"/>
        <v>105.44886720681897</v>
      </c>
      <c r="J39" s="73">
        <f t="shared" si="3"/>
        <v>1.1225249066609073E-3</v>
      </c>
      <c r="K39" s="73">
        <f t="shared" si="4"/>
        <v>1.1218951112536013E-3</v>
      </c>
      <c r="L39" s="73">
        <f t="shared" si="11"/>
        <v>1.1254325427222749E-3</v>
      </c>
      <c r="M39" s="73">
        <f t="shared" si="12"/>
        <v>97733.890591711548</v>
      </c>
      <c r="N39" s="73">
        <f t="shared" si="5"/>
        <v>109.99290099876816</v>
      </c>
      <c r="O39" s="73">
        <f t="shared" si="6"/>
        <v>39197.842903466953</v>
      </c>
      <c r="P39" s="73">
        <f t="shared" si="7"/>
        <v>1014063.6899055777</v>
      </c>
      <c r="Q39" s="73">
        <f t="shared" si="10"/>
        <v>97678.894141212164</v>
      </c>
      <c r="R39" s="73">
        <f>SUM(Q39:$Q$102)</f>
        <v>4129069.6063653915</v>
      </c>
      <c r="S39" s="73">
        <f t="shared" si="8"/>
        <v>42.248083866985262</v>
      </c>
    </row>
    <row r="40" spans="1:19" ht="15" x14ac:dyDescent="0.25">
      <c r="A40" s="77">
        <v>38</v>
      </c>
      <c r="B40" s="12">
        <v>47742</v>
      </c>
      <c r="C40" s="12">
        <v>45317</v>
      </c>
      <c r="D40" s="12">
        <v>93059</v>
      </c>
      <c r="E40" s="42">
        <v>1.8500879837002365E-3</v>
      </c>
      <c r="F40" s="39">
        <v>6.9378113688315182E-4</v>
      </c>
      <c r="G40" s="36">
        <f t="shared" si="0"/>
        <v>31.440079780133789</v>
      </c>
      <c r="H40" s="36">
        <f t="shared" si="1"/>
        <v>88.326900517816696</v>
      </c>
      <c r="I40" s="36">
        <f t="shared" si="2"/>
        <v>119.76698029795048</v>
      </c>
      <c r="J40" s="73">
        <f t="shared" si="3"/>
        <v>1.2870005082576696E-3</v>
      </c>
      <c r="K40" s="73">
        <f t="shared" si="4"/>
        <v>1.2861726782807947E-3</v>
      </c>
      <c r="L40" s="73">
        <f t="shared" si="11"/>
        <v>1.2911096751418412E-3</v>
      </c>
      <c r="M40" s="73">
        <f t="shared" si="12"/>
        <v>97623.89769071278</v>
      </c>
      <c r="N40" s="73">
        <f t="shared" si="5"/>
        <v>126.04315883353411</v>
      </c>
      <c r="O40" s="73">
        <f t="shared" si="6"/>
        <v>38198.759390691594</v>
      </c>
      <c r="P40" s="73">
        <f t="shared" si="7"/>
        <v>974865.84700211068</v>
      </c>
      <c r="Q40" s="73">
        <f t="shared" si="10"/>
        <v>97560.876111296006</v>
      </c>
      <c r="R40" s="73">
        <f>SUM(Q40:$Q$102)</f>
        <v>4031390.7122241794</v>
      </c>
      <c r="S40" s="73">
        <f t="shared" si="8"/>
        <v>41.295121456799777</v>
      </c>
    </row>
    <row r="41" spans="1:19" ht="15" x14ac:dyDescent="0.25">
      <c r="A41" s="77">
        <v>39</v>
      </c>
      <c r="B41" s="12">
        <v>47768</v>
      </c>
      <c r="C41" s="12">
        <v>44840</v>
      </c>
      <c r="D41" s="12">
        <v>92608</v>
      </c>
      <c r="E41" s="42">
        <v>2.1128213840795932E-3</v>
      </c>
      <c r="F41" s="39">
        <v>8.1760001741372392E-4</v>
      </c>
      <c r="G41" s="36">
        <f t="shared" si="0"/>
        <v>36.661184780831384</v>
      </c>
      <c r="H41" s="36">
        <f t="shared" si="1"/>
        <v>100.92525187471401</v>
      </c>
      <c r="I41" s="36">
        <f t="shared" si="2"/>
        <v>137.58643665554538</v>
      </c>
      <c r="J41" s="73">
        <f t="shared" si="3"/>
        <v>1.4856862976799562E-3</v>
      </c>
      <c r="K41" s="73">
        <f t="shared" si="4"/>
        <v>1.484583212139623E-3</v>
      </c>
      <c r="L41" s="73">
        <f t="shared" si="11"/>
        <v>1.4846426149449062E-3</v>
      </c>
      <c r="M41" s="73">
        <f t="shared" si="12"/>
        <v>97497.854531879246</v>
      </c>
      <c r="N41" s="73">
        <f t="shared" si="5"/>
        <v>144.7494697037182</v>
      </c>
      <c r="O41" s="73">
        <f t="shared" si="6"/>
        <v>37218.966441818397</v>
      </c>
      <c r="P41" s="73">
        <f t="shared" si="7"/>
        <v>936667.08761141915</v>
      </c>
      <c r="Q41" s="73">
        <f t="shared" si="10"/>
        <v>97425.479797027394</v>
      </c>
      <c r="R41" s="73">
        <f>SUM(Q41:$Q$102)</f>
        <v>3933829.8361128834</v>
      </c>
      <c r="S41" s="73">
        <f t="shared" si="8"/>
        <v>40.347860524732098</v>
      </c>
    </row>
    <row r="42" spans="1:19" ht="15" x14ac:dyDescent="0.25">
      <c r="A42" s="77">
        <v>40</v>
      </c>
      <c r="B42" s="12">
        <v>47493</v>
      </c>
      <c r="C42" s="12">
        <v>44571</v>
      </c>
      <c r="D42" s="12">
        <v>92064</v>
      </c>
      <c r="E42" s="42">
        <v>2.4145992892030811E-3</v>
      </c>
      <c r="F42" s="39">
        <v>9.5254509294614433E-4</v>
      </c>
      <c r="G42" s="36">
        <f t="shared" si="0"/>
        <v>42.455887337702599</v>
      </c>
      <c r="H42" s="36">
        <f t="shared" si="1"/>
        <v>114.67656404212192</v>
      </c>
      <c r="I42" s="36">
        <f t="shared" si="2"/>
        <v>157.13245137982452</v>
      </c>
      <c r="J42" s="73">
        <f t="shared" si="3"/>
        <v>1.7067741069237109E-3</v>
      </c>
      <c r="K42" s="73">
        <f t="shared" si="4"/>
        <v>1.7053183963051666E-3</v>
      </c>
      <c r="L42" s="73">
        <f t="shared" si="11"/>
        <v>1.7037878904100198E-3</v>
      </c>
      <c r="M42" s="73">
        <f t="shared" si="12"/>
        <v>97353.105062175528</v>
      </c>
      <c r="N42" s="73">
        <f t="shared" si="5"/>
        <v>165.86904149875045</v>
      </c>
      <c r="O42" s="73">
        <f t="shared" si="6"/>
        <v>36257.27763722407</v>
      </c>
      <c r="P42" s="73">
        <f t="shared" si="7"/>
        <v>899448.12116960075</v>
      </c>
      <c r="Q42" s="73">
        <f t="shared" si="10"/>
        <v>97270.170541426152</v>
      </c>
      <c r="R42" s="73">
        <f>SUM(Q42:$Q$102)</f>
        <v>3836404.3563158554</v>
      </c>
      <c r="S42" s="73">
        <f t="shared" si="8"/>
        <v>39.407108318380779</v>
      </c>
    </row>
    <row r="43" spans="1:19" ht="15" x14ac:dyDescent="0.25">
      <c r="A43" s="77">
        <v>41</v>
      </c>
      <c r="B43" s="12">
        <v>45944</v>
      </c>
      <c r="C43" s="12">
        <v>44023</v>
      </c>
      <c r="D43" s="12">
        <v>89967</v>
      </c>
      <c r="E43" s="42">
        <v>2.7386281083450156E-3</v>
      </c>
      <c r="F43" s="39">
        <v>1.0892924098653682E-3</v>
      </c>
      <c r="G43" s="36">
        <f t="shared" si="0"/>
        <v>47.953919759503101</v>
      </c>
      <c r="H43" s="36">
        <f t="shared" si="1"/>
        <v>125.82352980980339</v>
      </c>
      <c r="I43" s="36">
        <f t="shared" si="2"/>
        <v>173.7774495693065</v>
      </c>
      <c r="J43" s="73">
        <f t="shared" si="3"/>
        <v>1.9315687926607145E-3</v>
      </c>
      <c r="K43" s="73">
        <f t="shared" si="4"/>
        <v>1.9297045141808411E-3</v>
      </c>
      <c r="L43" s="73">
        <f t="shared" si="11"/>
        <v>1.9308474095889791E-3</v>
      </c>
      <c r="M43" s="73">
        <f t="shared" si="12"/>
        <v>97187.236020676777</v>
      </c>
      <c r="N43" s="73">
        <f t="shared" si="5"/>
        <v>187.65372291563835</v>
      </c>
      <c r="O43" s="73">
        <f t="shared" si="6"/>
        <v>35312.685782094188</v>
      </c>
      <c r="P43" s="73">
        <f t="shared" si="7"/>
        <v>863190.84353237657</v>
      </c>
      <c r="Q43" s="73">
        <f t="shared" si="10"/>
        <v>97093.409159218951</v>
      </c>
      <c r="R43" s="73">
        <f>SUM(Q43:$Q$102)</f>
        <v>3739134.1857744292</v>
      </c>
      <c r="S43" s="73">
        <f t="shared" si="8"/>
        <v>38.47351091432337</v>
      </c>
    </row>
    <row r="44" spans="1:19" ht="15" x14ac:dyDescent="0.25">
      <c r="A44" s="77">
        <v>42</v>
      </c>
      <c r="B44" s="12">
        <v>46085</v>
      </c>
      <c r="C44" s="12">
        <v>43770</v>
      </c>
      <c r="D44" s="12">
        <v>89855</v>
      </c>
      <c r="E44" s="42">
        <v>3.0626649762074201E-3</v>
      </c>
      <c r="F44" s="39">
        <v>1.221867398320858E-3</v>
      </c>
      <c r="G44" s="36">
        <f t="shared" si="0"/>
        <v>53.481136024503954</v>
      </c>
      <c r="H44" s="36">
        <f t="shared" si="1"/>
        <v>141.14291542851896</v>
      </c>
      <c r="I44" s="36">
        <f t="shared" si="2"/>
        <v>194.6240514530229</v>
      </c>
      <c r="J44" s="73">
        <f t="shared" si="3"/>
        <v>2.1659790935732335E-3</v>
      </c>
      <c r="K44" s="73">
        <f t="shared" si="4"/>
        <v>2.1636350535423343E-3</v>
      </c>
      <c r="L44" s="73">
        <f t="shared" si="11"/>
        <v>2.1545572092734359E-3</v>
      </c>
      <c r="M44" s="73">
        <f t="shared" si="12"/>
        <v>96999.582297761139</v>
      </c>
      <c r="N44" s="73">
        <f t="shared" si="5"/>
        <v>208.99114933615783</v>
      </c>
      <c r="O44" s="73">
        <f t="shared" si="6"/>
        <v>34384.880365098732</v>
      </c>
      <c r="P44" s="73">
        <f t="shared" si="7"/>
        <v>827878.15775028244</v>
      </c>
      <c r="Q44" s="73">
        <f t="shared" si="10"/>
        <v>96895.08672309306</v>
      </c>
      <c r="R44" s="73">
        <f>SUM(Q44:$Q$102)</f>
        <v>3642040.7766152103</v>
      </c>
      <c r="S44" s="73">
        <f t="shared" si="8"/>
        <v>37.546973815157067</v>
      </c>
    </row>
    <row r="45" spans="1:19" ht="15" x14ac:dyDescent="0.25">
      <c r="A45" s="77">
        <v>43</v>
      </c>
      <c r="B45" s="12">
        <v>43130</v>
      </c>
      <c r="C45" s="12">
        <v>41791</v>
      </c>
      <c r="D45" s="12">
        <v>84921</v>
      </c>
      <c r="E45" s="42">
        <v>3.3717069848662362E-3</v>
      </c>
      <c r="F45" s="39">
        <v>1.3511229619198393E-3</v>
      </c>
      <c r="G45" s="36">
        <f t="shared" si="0"/>
        <v>56.464779701592008</v>
      </c>
      <c r="H45" s="36">
        <f t="shared" si="1"/>
        <v>145.42172225728078</v>
      </c>
      <c r="I45" s="36">
        <f t="shared" si="2"/>
        <v>201.88650195887277</v>
      </c>
      <c r="J45" s="73">
        <f t="shared" si="3"/>
        <v>2.3773448494350371E-3</v>
      </c>
      <c r="K45" s="73">
        <f t="shared" si="4"/>
        <v>2.3745212032053598E-3</v>
      </c>
      <c r="L45" s="73">
        <f t="shared" si="11"/>
        <v>2.3716228553246409E-3</v>
      </c>
      <c r="M45" s="73">
        <f t="shared" si="12"/>
        <v>96790.591148424981</v>
      </c>
      <c r="N45" s="73">
        <f t="shared" si="5"/>
        <v>229.55077814798278</v>
      </c>
      <c r="O45" s="73">
        <f t="shared" si="6"/>
        <v>33473.947486066441</v>
      </c>
      <c r="P45" s="73">
        <f t="shared" si="7"/>
        <v>793493.27738518361</v>
      </c>
      <c r="Q45" s="73">
        <f t="shared" si="10"/>
        <v>96675.815759350982</v>
      </c>
      <c r="R45" s="73">
        <f>SUM(Q45:$Q$102)</f>
        <v>3545145.6898921174</v>
      </c>
      <c r="S45" s="73">
        <f t="shared" si="8"/>
        <v>36.626965987383635</v>
      </c>
    </row>
    <row r="46" spans="1:19" ht="15" x14ac:dyDescent="0.25">
      <c r="A46" s="77">
        <v>44</v>
      </c>
      <c r="B46" s="12">
        <v>40558</v>
      </c>
      <c r="C46" s="12">
        <v>39407</v>
      </c>
      <c r="D46" s="12">
        <v>79965</v>
      </c>
      <c r="E46" s="42">
        <v>3.6695086560010249E-3</v>
      </c>
      <c r="F46" s="39">
        <v>1.4845832098158761E-3</v>
      </c>
      <c r="G46" s="36">
        <f t="shared" si="0"/>
        <v>58.502970549214226</v>
      </c>
      <c r="H46" s="36">
        <f t="shared" si="1"/>
        <v>148.82793207008956</v>
      </c>
      <c r="I46" s="36">
        <f t="shared" si="2"/>
        <v>207.3309026193038</v>
      </c>
      <c r="J46" s="73">
        <f t="shared" si="3"/>
        <v>2.5927706198874984E-3</v>
      </c>
      <c r="K46" s="73">
        <f t="shared" si="4"/>
        <v>2.5894122932278441E-3</v>
      </c>
      <c r="L46" s="73">
        <f t="shared" si="11"/>
        <v>2.5889570229256247E-3</v>
      </c>
      <c r="M46" s="73">
        <f t="shared" si="12"/>
        <v>96561.040370276998</v>
      </c>
      <c r="N46" s="73">
        <f t="shared" si="5"/>
        <v>249.99238360763411</v>
      </c>
      <c r="O46" s="73">
        <f t="shared" si="6"/>
        <v>32580.058446000545</v>
      </c>
      <c r="P46" s="73">
        <f t="shared" si="7"/>
        <v>760019.32989911712</v>
      </c>
      <c r="Q46" s="73">
        <f t="shared" si="10"/>
        <v>96436.044178473181</v>
      </c>
      <c r="R46" s="73">
        <f>SUM(Q46:$Q$102)</f>
        <v>3448469.8741327669</v>
      </c>
      <c r="S46" s="73">
        <f t="shared" si="8"/>
        <v>35.712849208222281</v>
      </c>
    </row>
    <row r="47" spans="1:19" ht="15" x14ac:dyDescent="0.25">
      <c r="A47" s="77">
        <v>45</v>
      </c>
      <c r="B47" s="12">
        <v>38187</v>
      </c>
      <c r="C47" s="12">
        <v>37087</v>
      </c>
      <c r="D47" s="12">
        <v>75274</v>
      </c>
      <c r="E47" s="42">
        <v>3.980735575857177E-3</v>
      </c>
      <c r="F47" s="39">
        <v>1.6330486807660893E-3</v>
      </c>
      <c r="G47" s="36">
        <f t="shared" si="0"/>
        <v>60.564876423571953</v>
      </c>
      <c r="H47" s="36">
        <f t="shared" si="1"/>
        <v>152.01234943525802</v>
      </c>
      <c r="I47" s="36">
        <f t="shared" si="2"/>
        <v>212.57722585882996</v>
      </c>
      <c r="J47" s="73">
        <f t="shared" si="3"/>
        <v>2.824045830682971E-3</v>
      </c>
      <c r="K47" s="73">
        <f t="shared" si="4"/>
        <v>2.8200619643455882E-3</v>
      </c>
      <c r="L47" s="73">
        <f t="shared" si="11"/>
        <v>2.8207339766569729E-3</v>
      </c>
      <c r="M47" s="73">
        <f t="shared" si="12"/>
        <v>96311.047986669364</v>
      </c>
      <c r="N47" s="73">
        <f t="shared" si="5"/>
        <v>271.667845383432</v>
      </c>
      <c r="O47" s="73">
        <f t="shared" si="6"/>
        <v>31703.131780370186</v>
      </c>
      <c r="P47" s="73">
        <f t="shared" si="7"/>
        <v>727439.27145311655</v>
      </c>
      <c r="Q47" s="73">
        <f t="shared" si="10"/>
        <v>96175.214063977648</v>
      </c>
      <c r="R47" s="73">
        <f>SUM(Q47:$Q$102)</f>
        <v>3352033.829954294</v>
      </c>
      <c r="S47" s="73">
        <f t="shared" si="8"/>
        <v>34.80425039522212</v>
      </c>
    </row>
    <row r="48" spans="1:19" ht="15" x14ac:dyDescent="0.25">
      <c r="A48" s="77">
        <v>46</v>
      </c>
      <c r="B48" s="12">
        <v>36949</v>
      </c>
      <c r="C48" s="12">
        <v>35940</v>
      </c>
      <c r="D48" s="12">
        <v>72889</v>
      </c>
      <c r="E48" s="42">
        <v>4.3428288308471645E-3</v>
      </c>
      <c r="F48" s="39">
        <v>1.8061216216682593E-3</v>
      </c>
      <c r="G48" s="36">
        <f t="shared" si="0"/>
        <v>64.912011082757246</v>
      </c>
      <c r="H48" s="36">
        <f t="shared" si="1"/>
        <v>160.46318247097187</v>
      </c>
      <c r="I48" s="36">
        <f t="shared" si="2"/>
        <v>225.3751935537291</v>
      </c>
      <c r="J48" s="73">
        <f t="shared" si="3"/>
        <v>3.0920330029734129E-3</v>
      </c>
      <c r="K48" s="73">
        <f t="shared" si="4"/>
        <v>3.0872575921050416E-3</v>
      </c>
      <c r="L48" s="73">
        <f t="shared" si="11"/>
        <v>3.0890562833068014E-3</v>
      </c>
      <c r="M48" s="73">
        <f t="shared" si="12"/>
        <v>96039.380141285932</v>
      </c>
      <c r="N48" s="73">
        <f t="shared" si="5"/>
        <v>296.67105067032389</v>
      </c>
      <c r="O48" s="73">
        <f t="shared" si="6"/>
        <v>30842.639687210609</v>
      </c>
      <c r="P48" s="73">
        <f t="shared" si="7"/>
        <v>695736.1396727463</v>
      </c>
      <c r="Q48" s="73">
        <f t="shared" si="10"/>
        <v>95891.04461595077</v>
      </c>
      <c r="R48" s="73">
        <f>SUM(Q48:$Q$102)</f>
        <v>3255858.6158903153</v>
      </c>
      <c r="S48" s="73">
        <f t="shared" si="8"/>
        <v>33.90128727507966</v>
      </c>
    </row>
    <row r="49" spans="1:31" ht="15" x14ac:dyDescent="0.25">
      <c r="A49" s="77">
        <v>47</v>
      </c>
      <c r="B49" s="12">
        <v>36178</v>
      </c>
      <c r="C49" s="12">
        <v>35442</v>
      </c>
      <c r="D49" s="12">
        <v>71620</v>
      </c>
      <c r="E49" s="42">
        <v>4.7931036156674718E-3</v>
      </c>
      <c r="F49" s="39">
        <v>2.0084865294428432E-3</v>
      </c>
      <c r="G49" s="36">
        <f t="shared" si="0"/>
        <v>71.18477957651325</v>
      </c>
      <c r="H49" s="36">
        <f t="shared" si="1"/>
        <v>173.4049026076178</v>
      </c>
      <c r="I49" s="36">
        <f t="shared" si="2"/>
        <v>244.58968218413105</v>
      </c>
      <c r="J49" s="73">
        <f t="shared" si="3"/>
        <v>3.4151030743386074E-3</v>
      </c>
      <c r="K49" s="73">
        <f t="shared" si="4"/>
        <v>3.4092782425214629E-3</v>
      </c>
      <c r="L49" s="73">
        <f t="shared" si="11"/>
        <v>3.4149516250810232E-3</v>
      </c>
      <c r="M49" s="73">
        <f t="shared" si="12"/>
        <v>95742.709090615608</v>
      </c>
      <c r="N49" s="73">
        <f t="shared" si="5"/>
        <v>326.95671999864862</v>
      </c>
      <c r="O49" s="73">
        <f t="shared" si="6"/>
        <v>29997.42930467421</v>
      </c>
      <c r="P49" s="73">
        <f t="shared" si="7"/>
        <v>664893.49998553575</v>
      </c>
      <c r="Q49" s="73">
        <f t="shared" si="10"/>
        <v>95579.230730616284</v>
      </c>
      <c r="R49" s="73">
        <f>SUM(Q49:$Q$102)</f>
        <v>3159967.5712743648</v>
      </c>
      <c r="S49" s="73">
        <f t="shared" si="8"/>
        <v>33.004785443073438</v>
      </c>
    </row>
    <row r="50" spans="1:31" ht="15" x14ac:dyDescent="0.25">
      <c r="A50" s="77">
        <v>48</v>
      </c>
      <c r="B50" s="12">
        <v>34136</v>
      </c>
      <c r="C50" s="12">
        <v>33933</v>
      </c>
      <c r="D50" s="12">
        <v>68069</v>
      </c>
      <c r="E50" s="42">
        <v>5.3563386580773526E-3</v>
      </c>
      <c r="F50" s="39">
        <v>2.2379646938024233E-3</v>
      </c>
      <c r="G50" s="36">
        <f t="shared" si="0"/>
        <v>75.940855954797627</v>
      </c>
      <c r="H50" s="36">
        <f t="shared" si="1"/>
        <v>182.8439764321285</v>
      </c>
      <c r="I50" s="36">
        <f t="shared" si="2"/>
        <v>258.78483238692615</v>
      </c>
      <c r="J50" s="73">
        <f t="shared" si="3"/>
        <v>3.8018015893714636E-3</v>
      </c>
      <c r="K50" s="73">
        <f t="shared" si="4"/>
        <v>3.7945838913578944E-3</v>
      </c>
      <c r="L50" s="73">
        <f t="shared" si="11"/>
        <v>3.8043062717594439E-3</v>
      </c>
      <c r="M50" s="73">
        <f t="shared" si="12"/>
        <v>95415.75237061696</v>
      </c>
      <c r="N50" s="73">
        <f t="shared" si="5"/>
        <v>362.99074516817927</v>
      </c>
      <c r="O50" s="73">
        <f t="shared" si="6"/>
        <v>29165.843448509229</v>
      </c>
      <c r="P50" s="73">
        <f t="shared" si="7"/>
        <v>634896.07068086148</v>
      </c>
      <c r="Q50" s="73">
        <f t="shared" si="10"/>
        <v>95234.25699803287</v>
      </c>
      <c r="R50" s="73">
        <f>SUM(Q50:$Q$102)</f>
        <v>3064388.3405437483</v>
      </c>
      <c r="S50" s="73">
        <f t="shared" si="8"/>
        <v>32.116168079259616</v>
      </c>
    </row>
    <row r="51" spans="1:31" ht="15" x14ac:dyDescent="0.25">
      <c r="A51" s="77">
        <v>49</v>
      </c>
      <c r="B51" s="12">
        <v>34437</v>
      </c>
      <c r="C51" s="12">
        <v>34120</v>
      </c>
      <c r="D51" s="12">
        <v>68557</v>
      </c>
      <c r="E51" s="42">
        <v>6.0352640464185524E-3</v>
      </c>
      <c r="F51" s="39">
        <v>2.4861313696005059E-3</v>
      </c>
      <c r="G51" s="36">
        <f t="shared" si="0"/>
        <v>84.826802330769269</v>
      </c>
      <c r="H51" s="36">
        <f t="shared" si="1"/>
        <v>207.8363879665157</v>
      </c>
      <c r="I51" s="36">
        <f t="shared" si="2"/>
        <v>292.66319029728498</v>
      </c>
      <c r="J51" s="73">
        <f t="shared" si="3"/>
        <v>4.2689031068641418E-3</v>
      </c>
      <c r="K51" s="73">
        <f t="shared" si="4"/>
        <v>4.2598042919206325E-3</v>
      </c>
      <c r="L51" s="73">
        <f t="shared" si="11"/>
        <v>4.2552564134697305E-3</v>
      </c>
      <c r="M51" s="73">
        <f t="shared" si="12"/>
        <v>95052.76162544878</v>
      </c>
      <c r="N51" s="73">
        <f t="shared" si="5"/>
        <v>404.47387352469377</v>
      </c>
      <c r="O51" s="73">
        <f t="shared" si="6"/>
        <v>28346.231851079916</v>
      </c>
      <c r="P51" s="73">
        <f t="shared" si="7"/>
        <v>605730.22723235236</v>
      </c>
      <c r="Q51" s="73">
        <f t="shared" si="10"/>
        <v>94850.524688686433</v>
      </c>
      <c r="R51" s="73">
        <f>SUM(Q51:$Q$102)</f>
        <v>2969154.083545716</v>
      </c>
      <c r="S51" s="73">
        <f t="shared" si="8"/>
        <v>31.23690498594388</v>
      </c>
    </row>
    <row r="52" spans="1:31" ht="15" x14ac:dyDescent="0.25">
      <c r="A52" s="77">
        <v>50</v>
      </c>
      <c r="B52" s="12">
        <v>35295</v>
      </c>
      <c r="C52" s="12">
        <v>35695</v>
      </c>
      <c r="D52" s="12">
        <v>70990</v>
      </c>
      <c r="E52" s="42">
        <v>6.8064205978189156E-3</v>
      </c>
      <c r="F52" s="39">
        <v>2.741915407812965E-3</v>
      </c>
      <c r="G52" s="36">
        <f t="shared" si="0"/>
        <v>97.872670481883787</v>
      </c>
      <c r="H52" s="36">
        <f t="shared" si="1"/>
        <v>240.23261500001863</v>
      </c>
      <c r="I52" s="36">
        <f t="shared" si="2"/>
        <v>338.1052854819024</v>
      </c>
      <c r="J52" s="73">
        <f t="shared" si="3"/>
        <v>4.7627170796154727E-3</v>
      </c>
      <c r="K52" s="73">
        <f t="shared" si="4"/>
        <v>4.7513933270346698E-3</v>
      </c>
      <c r="L52" s="73">
        <f t="shared" si="11"/>
        <v>4.7544160183657551E-3</v>
      </c>
      <c r="M52" s="73">
        <f t="shared" si="12"/>
        <v>94648.287751924086</v>
      </c>
      <c r="N52" s="73">
        <f t="shared" si="5"/>
        <v>449.99733539864246</v>
      </c>
      <c r="O52" s="73">
        <f t="shared" si="6"/>
        <v>27537.181820680893</v>
      </c>
      <c r="P52" s="73">
        <f t="shared" si="7"/>
        <v>577383.99538127251</v>
      </c>
      <c r="Q52" s="73">
        <f t="shared" si="10"/>
        <v>94423.289084224758</v>
      </c>
      <c r="R52" s="73">
        <f>SUM(Q52:$Q$102)</f>
        <v>2874303.5588570288</v>
      </c>
      <c r="S52" s="73">
        <f t="shared" si="8"/>
        <v>30.368257335945284</v>
      </c>
    </row>
    <row r="53" spans="1:31" ht="15" x14ac:dyDescent="0.25">
      <c r="A53" s="77">
        <v>51</v>
      </c>
      <c r="B53" s="12">
        <v>36274</v>
      </c>
      <c r="C53" s="12">
        <v>36792</v>
      </c>
      <c r="D53" s="12">
        <v>73066</v>
      </c>
      <c r="E53" s="42">
        <v>7.6255835973735578E-3</v>
      </c>
      <c r="F53" s="39">
        <v>2.9971962642435022E-3</v>
      </c>
      <c r="G53" s="36">
        <f t="shared" si="0"/>
        <v>110.27284495404693</v>
      </c>
      <c r="H53" s="36">
        <f t="shared" si="1"/>
        <v>276.61041941112842</v>
      </c>
      <c r="I53" s="36">
        <f t="shared" si="2"/>
        <v>386.88326436517536</v>
      </c>
      <c r="J53" s="73">
        <f t="shared" si="3"/>
        <v>5.2949834993728326E-3</v>
      </c>
      <c r="K53" s="73">
        <f t="shared" si="4"/>
        <v>5.280989783968737E-3</v>
      </c>
      <c r="L53" s="73">
        <f t="shared" si="11"/>
        <v>5.280359269787818E-3</v>
      </c>
      <c r="M53" s="73">
        <f t="shared" si="12"/>
        <v>94198.290416525444</v>
      </c>
      <c r="N53" s="73">
        <f t="shared" si="5"/>
        <v>497.40081599907717</v>
      </c>
      <c r="O53" s="73">
        <f t="shared" si="6"/>
        <v>26737.813270567804</v>
      </c>
      <c r="P53" s="73">
        <f t="shared" si="7"/>
        <v>549846.81356059143</v>
      </c>
      <c r="Q53" s="73">
        <f t="shared" si="10"/>
        <v>93949.590008525905</v>
      </c>
      <c r="R53" s="73">
        <f>SUM(Q53:$Q$102)</f>
        <v>2779880.2697728043</v>
      </c>
      <c r="S53" s="73">
        <f t="shared" si="8"/>
        <v>29.510941838548728</v>
      </c>
    </row>
    <row r="54" spans="1:31" ht="15" x14ac:dyDescent="0.25">
      <c r="A54" s="77">
        <v>52</v>
      </c>
      <c r="B54" s="12">
        <v>37448</v>
      </c>
      <c r="C54" s="12">
        <v>37913</v>
      </c>
      <c r="D54" s="12">
        <v>75361</v>
      </c>
      <c r="E54" s="42">
        <v>8.4446404001963793E-3</v>
      </c>
      <c r="F54" s="39">
        <v>3.2517470883589692E-3</v>
      </c>
      <c r="G54" s="36">
        <f t="shared" si="0"/>
        <v>123.2834873609536</v>
      </c>
      <c r="H54" s="36">
        <f t="shared" si="1"/>
        <v>316.23489370655403</v>
      </c>
      <c r="I54" s="36">
        <f t="shared" si="2"/>
        <v>439.51838106750762</v>
      </c>
      <c r="J54" s="73">
        <f t="shared" si="3"/>
        <v>5.8321728887290192E-3</v>
      </c>
      <c r="K54" s="73">
        <f t="shared" si="4"/>
        <v>5.8151987830979968E-3</v>
      </c>
      <c r="L54" s="73">
        <f t="shared" si="11"/>
        <v>5.8068920440864915E-3</v>
      </c>
      <c r="M54" s="73">
        <f t="shared" si="12"/>
        <v>93700.889600526367</v>
      </c>
      <c r="N54" s="73">
        <f t="shared" si="5"/>
        <v>544.11095034511527</v>
      </c>
      <c r="O54" s="73">
        <f t="shared" si="6"/>
        <v>25947.929766254343</v>
      </c>
      <c r="P54" s="73">
        <f t="shared" si="7"/>
        <v>523109.00029002369</v>
      </c>
      <c r="Q54" s="73">
        <f t="shared" si="10"/>
        <v>93428.834125353809</v>
      </c>
      <c r="R54" s="73">
        <f>SUM(Q54:$Q$102)</f>
        <v>2685930.6797642782</v>
      </c>
      <c r="S54" s="73">
        <f t="shared" si="8"/>
        <v>28.664943216816482</v>
      </c>
    </row>
    <row r="55" spans="1:31" ht="15" x14ac:dyDescent="0.25">
      <c r="A55" s="77">
        <v>53</v>
      </c>
      <c r="B55" s="12">
        <v>36807</v>
      </c>
      <c r="C55" s="12">
        <v>37271</v>
      </c>
      <c r="D55" s="12">
        <v>74078</v>
      </c>
      <c r="E55" s="42">
        <v>9.2338950735443986E-3</v>
      </c>
      <c r="F55" s="39">
        <v>3.5148191477491972E-3</v>
      </c>
      <c r="G55" s="36">
        <f t="shared" si="0"/>
        <v>131.00082445576032</v>
      </c>
      <c r="H55" s="36">
        <f t="shared" si="1"/>
        <v>339.8719759719487</v>
      </c>
      <c r="I55" s="36">
        <f t="shared" si="2"/>
        <v>470.87280042770902</v>
      </c>
      <c r="J55" s="73">
        <f t="shared" si="3"/>
        <v>6.3564459141406222E-3</v>
      </c>
      <c r="K55" s="73">
        <f t="shared" si="4"/>
        <v>6.3362864486113946E-3</v>
      </c>
      <c r="L55" s="73">
        <f t="shared" si="11"/>
        <v>6.3214302124699352E-3</v>
      </c>
      <c r="M55" s="73">
        <f t="shared" si="12"/>
        <v>93156.778650181252</v>
      </c>
      <c r="N55" s="73">
        <f t="shared" si="5"/>
        <v>588.88407505562645</v>
      </c>
      <c r="O55" s="73">
        <f t="shared" si="6"/>
        <v>25168.051648130899</v>
      </c>
      <c r="P55" s="73">
        <f t="shared" si="7"/>
        <v>497161.07052376942</v>
      </c>
      <c r="Q55" s="73">
        <f t="shared" si="10"/>
        <v>92862.336612653438</v>
      </c>
      <c r="R55" s="73">
        <f>SUM(Q55:$Q$102)</f>
        <v>2592501.8456389247</v>
      </c>
      <c r="S55" s="73">
        <f t="shared" si="8"/>
        <v>27.829449270398108</v>
      </c>
    </row>
    <row r="56" spans="1:31" ht="15" x14ac:dyDescent="0.25">
      <c r="A56" s="77">
        <v>54</v>
      </c>
      <c r="B56" s="12">
        <v>35056</v>
      </c>
      <c r="C56" s="12">
        <v>35916</v>
      </c>
      <c r="D56" s="12">
        <v>70972</v>
      </c>
      <c r="E56" s="42">
        <v>9.9974592700485167E-3</v>
      </c>
      <c r="F56" s="39">
        <v>3.8026337216572215E-3</v>
      </c>
      <c r="G56" s="36">
        <f t="shared" si="0"/>
        <v>136.57539274704078</v>
      </c>
      <c r="H56" s="36">
        <f t="shared" si="1"/>
        <v>350.47093217082079</v>
      </c>
      <c r="I56" s="36">
        <f t="shared" si="2"/>
        <v>487.04632491786157</v>
      </c>
      <c r="J56" s="73">
        <f t="shared" si="3"/>
        <v>6.8625137366547595E-3</v>
      </c>
      <c r="K56" s="73">
        <f t="shared" si="4"/>
        <v>6.8390204609566352E-3</v>
      </c>
      <c r="L56" s="73">
        <f t="shared" si="11"/>
        <v>6.8341105830027251E-3</v>
      </c>
      <c r="M56" s="73">
        <f t="shared" si="12"/>
        <v>92567.894575125625</v>
      </c>
      <c r="N56" s="73">
        <f t="shared" si="5"/>
        <v>632.6192279621464</v>
      </c>
      <c r="O56" s="73">
        <f t="shared" si="6"/>
        <v>24398.979088832584</v>
      </c>
      <c r="P56" s="73">
        <f t="shared" si="7"/>
        <v>471993.01887563843</v>
      </c>
      <c r="Q56" s="73">
        <f t="shared" si="10"/>
        <v>92251.584961144545</v>
      </c>
      <c r="R56" s="73">
        <f>SUM(Q56:$Q$102)</f>
        <v>2499639.5090262708</v>
      </c>
      <c r="S56" s="73">
        <f t="shared" si="8"/>
        <v>27.00330952215436</v>
      </c>
    </row>
    <row r="57" spans="1:31" ht="15" x14ac:dyDescent="0.25">
      <c r="A57" s="77">
        <v>55</v>
      </c>
      <c r="B57" s="12">
        <v>35744</v>
      </c>
      <c r="C57" s="12">
        <v>37224</v>
      </c>
      <c r="D57" s="12">
        <v>72968</v>
      </c>
      <c r="E57" s="42">
        <v>1.0772823537978002E-2</v>
      </c>
      <c r="F57" s="39">
        <v>4.1332098202522425E-3</v>
      </c>
      <c r="G57" s="36">
        <f t="shared" si="0"/>
        <v>153.85460234906947</v>
      </c>
      <c r="H57" s="36">
        <f t="shared" si="1"/>
        <v>385.06380454148569</v>
      </c>
      <c r="I57" s="36">
        <f t="shared" si="2"/>
        <v>538.91840689055516</v>
      </c>
      <c r="J57" s="73">
        <f t="shared" si="3"/>
        <v>7.3856814890164886E-3</v>
      </c>
      <c r="K57" s="73">
        <f t="shared" si="4"/>
        <v>7.3584743657415519E-3</v>
      </c>
      <c r="L57" s="73">
        <f t="shared" si="11"/>
        <v>7.3768605029288763E-3</v>
      </c>
      <c r="M57" s="73">
        <f t="shared" si="12"/>
        <v>91935.275347163479</v>
      </c>
      <c r="N57" s="73">
        <f t="shared" si="5"/>
        <v>678.19370153437194</v>
      </c>
      <c r="O57" s="73">
        <f t="shared" si="6"/>
        <v>23641.203675733796</v>
      </c>
      <c r="P57" s="73">
        <f t="shared" si="7"/>
        <v>447594.03978680592</v>
      </c>
      <c r="Q57" s="73">
        <f t="shared" si="10"/>
        <v>91596.178496396285</v>
      </c>
      <c r="R57" s="73">
        <f>SUM(Q57:$Q$102)</f>
        <v>2407387.924065127</v>
      </c>
      <c r="S57" s="73">
        <f t="shared" si="8"/>
        <v>26.185682426842302</v>
      </c>
    </row>
    <row r="58" spans="1:31" ht="15" x14ac:dyDescent="0.25">
      <c r="A58" s="77">
        <v>56</v>
      </c>
      <c r="B58" s="12">
        <v>35657</v>
      </c>
      <c r="C58" s="12">
        <v>36967</v>
      </c>
      <c r="D58" s="12">
        <v>72624</v>
      </c>
      <c r="E58" s="42">
        <v>1.1616169125809919E-2</v>
      </c>
      <c r="F58" s="39">
        <v>4.5206130091594611E-3</v>
      </c>
      <c r="G58" s="36">
        <f t="shared" si="0"/>
        <v>167.11350110959779</v>
      </c>
      <c r="H58" s="36">
        <f t="shared" si="1"/>
        <v>414.19774251900429</v>
      </c>
      <c r="I58" s="36">
        <f t="shared" si="2"/>
        <v>581.31124362860214</v>
      </c>
      <c r="J58" s="73">
        <f t="shared" si="3"/>
        <v>8.0043958419889032E-3</v>
      </c>
      <c r="K58" s="73">
        <f t="shared" si="4"/>
        <v>7.9724459689002325E-3</v>
      </c>
      <c r="L58" s="73">
        <f t="shared" si="11"/>
        <v>7.9737582138236229E-3</v>
      </c>
      <c r="M58" s="73">
        <f t="shared" si="12"/>
        <v>91257.081645629107</v>
      </c>
      <c r="N58" s="73">
        <f t="shared" si="5"/>
        <v>727.66190434141026</v>
      </c>
      <c r="O58" s="73">
        <f t="shared" si="6"/>
        <v>22894.444696679584</v>
      </c>
      <c r="P58" s="73">
        <f t="shared" si="7"/>
        <v>423952.83611107204</v>
      </c>
      <c r="Q58" s="73">
        <f t="shared" si="10"/>
        <v>90893.250693458394</v>
      </c>
      <c r="R58" s="73">
        <f>SUM(Q58:$Q$102)</f>
        <v>2315791.7455687299</v>
      </c>
      <c r="S58" s="73">
        <f t="shared" si="8"/>
        <v>25.376570276063045</v>
      </c>
    </row>
    <row r="59" spans="1:31" ht="15" x14ac:dyDescent="0.25">
      <c r="A59" s="77">
        <v>57</v>
      </c>
      <c r="B59" s="12">
        <v>35007</v>
      </c>
      <c r="C59" s="12">
        <v>36419</v>
      </c>
      <c r="D59" s="12">
        <v>71426</v>
      </c>
      <c r="E59" s="42">
        <v>1.2582115371225947E-2</v>
      </c>
      <c r="F59" s="39">
        <v>4.9701899510186439E-3</v>
      </c>
      <c r="G59" s="36">
        <f t="shared" si="0"/>
        <v>181.009347826148</v>
      </c>
      <c r="H59" s="36">
        <f t="shared" si="1"/>
        <v>440.46211280050676</v>
      </c>
      <c r="I59" s="36">
        <f t="shared" si="2"/>
        <v>621.47146062665479</v>
      </c>
      <c r="J59" s="73">
        <f t="shared" si="3"/>
        <v>8.7009136816657076E-3</v>
      </c>
      <c r="K59" s="73">
        <f t="shared" si="4"/>
        <v>8.6631702789070619E-3</v>
      </c>
      <c r="L59" s="73">
        <f t="shared" si="11"/>
        <v>8.6623091246089325E-3</v>
      </c>
      <c r="M59" s="73">
        <f t="shared" si="12"/>
        <v>90529.419741287697</v>
      </c>
      <c r="N59" s="73">
        <f t="shared" si="5"/>
        <v>784.19381867050834</v>
      </c>
      <c r="O59" s="73">
        <f t="shared" si="6"/>
        <v>22157.941395344886</v>
      </c>
      <c r="P59" s="73">
        <f t="shared" si="7"/>
        <v>401058.39141439251</v>
      </c>
      <c r="Q59" s="73">
        <f t="shared" si="10"/>
        <v>90137.32283195245</v>
      </c>
      <c r="R59" s="73">
        <f>SUM(Q59:$Q$102)</f>
        <v>2224898.4948752718</v>
      </c>
      <c r="S59" s="73">
        <f t="shared" si="8"/>
        <v>24.576524418620167</v>
      </c>
    </row>
    <row r="60" spans="1:31" x14ac:dyDescent="0.3">
      <c r="A60" s="77">
        <v>58</v>
      </c>
      <c r="B60" s="12">
        <v>35869</v>
      </c>
      <c r="C60" s="12">
        <v>38216</v>
      </c>
      <c r="D60" s="12">
        <v>74085</v>
      </c>
      <c r="E60" s="42">
        <v>1.3706019389698827E-2</v>
      </c>
      <c r="F60" s="39">
        <v>5.4759507303640646E-3</v>
      </c>
      <c r="G60" s="36">
        <f t="shared" si="0"/>
        <v>209.2689331115931</v>
      </c>
      <c r="H60" s="36">
        <f t="shared" si="1"/>
        <v>491.62120948910723</v>
      </c>
      <c r="I60" s="36">
        <f t="shared" si="2"/>
        <v>700.8901426007003</v>
      </c>
      <c r="J60" s="73">
        <f t="shared" si="3"/>
        <v>9.4606214834406458E-3</v>
      </c>
      <c r="K60" s="73">
        <f t="shared" si="4"/>
        <v>9.4160105970925168E-3</v>
      </c>
      <c r="L60" s="73">
        <f t="shared" si="11"/>
        <v>9.4309557420596216E-3</v>
      </c>
      <c r="M60" s="73">
        <f t="shared" si="12"/>
        <v>89745.225922617188</v>
      </c>
      <c r="N60" s="73">
        <f t="shared" si="5"/>
        <v>846.38325373735279</v>
      </c>
      <c r="O60" s="73">
        <f t="shared" si="6"/>
        <v>21430.24629991555</v>
      </c>
      <c r="P60" s="73">
        <f t="shared" si="7"/>
        <v>378900.4500190476</v>
      </c>
      <c r="Q60" s="73">
        <f t="shared" si="10"/>
        <v>89322.034295748512</v>
      </c>
      <c r="R60" s="73">
        <f>SUM(Q60:$Q$102)</f>
        <v>2134761.1720433189</v>
      </c>
      <c r="S60" s="73">
        <f t="shared" si="8"/>
        <v>23.786905098261343</v>
      </c>
      <c r="T60" s="73"/>
      <c r="U60" s="73"/>
      <c r="V60" s="73"/>
      <c r="W60" s="73"/>
      <c r="X60" s="73"/>
      <c r="Y60" s="73" t="s">
        <v>22</v>
      </c>
      <c r="Z60" s="73"/>
      <c r="AA60" s="73"/>
      <c r="AB60" s="73"/>
      <c r="AC60" s="73"/>
      <c r="AD60" s="73"/>
      <c r="AE60" s="85"/>
    </row>
    <row r="61" spans="1:31" ht="15" x14ac:dyDescent="0.25">
      <c r="A61" s="77">
        <v>59</v>
      </c>
      <c r="B61" s="12">
        <v>36510</v>
      </c>
      <c r="C61" s="12">
        <v>39275</v>
      </c>
      <c r="D61" s="12">
        <v>75785</v>
      </c>
      <c r="E61" s="42">
        <v>1.4993213201228808E-2</v>
      </c>
      <c r="F61" s="39">
        <v>6.021333625159663E-3</v>
      </c>
      <c r="G61" s="36">
        <f t="shared" si="0"/>
        <v>236.48787812814575</v>
      </c>
      <c r="H61" s="36">
        <f t="shared" si="1"/>
        <v>547.40221397686378</v>
      </c>
      <c r="I61" s="36">
        <f t="shared" si="2"/>
        <v>783.89009210500956</v>
      </c>
      <c r="J61" s="73">
        <f t="shared" si="3"/>
        <v>1.0343604830837363E-2</v>
      </c>
      <c r="K61" s="73">
        <f t="shared" si="4"/>
        <v>1.0290293718410948E-2</v>
      </c>
      <c r="L61" s="73">
        <f t="shared" si="11"/>
        <v>1.0272586334860627E-2</v>
      </c>
      <c r="M61" s="73">
        <f t="shared" si="12"/>
        <v>88898.842668879835</v>
      </c>
      <c r="N61" s="73">
        <f t="shared" si="5"/>
        <v>913.2210363852646</v>
      </c>
      <c r="O61" s="73">
        <f t="shared" si="6"/>
        <v>20710.379117580109</v>
      </c>
      <c r="P61" s="73">
        <f t="shared" si="7"/>
        <v>357470.20371913206</v>
      </c>
      <c r="Q61" s="73">
        <f t="shared" si="10"/>
        <v>88442.232150687196</v>
      </c>
      <c r="R61" s="73">
        <f>SUM(Q61:$Q$102)</f>
        <v>2045439.1377475711</v>
      </c>
      <c r="S61" s="73">
        <f t="shared" si="8"/>
        <v>23.008613794514595</v>
      </c>
      <c r="T61" s="73" t="s">
        <v>23</v>
      </c>
      <c r="U61" s="73" t="s">
        <v>24</v>
      </c>
      <c r="V61" s="73" t="s">
        <v>25</v>
      </c>
      <c r="W61" s="73" t="s">
        <v>26</v>
      </c>
      <c r="X61" s="73" t="s">
        <v>27</v>
      </c>
      <c r="Y61" s="73" t="s">
        <v>28</v>
      </c>
      <c r="Z61" s="73" t="s">
        <v>29</v>
      </c>
      <c r="AA61" s="73" t="s">
        <v>30</v>
      </c>
      <c r="AB61" s="73" t="s">
        <v>31</v>
      </c>
      <c r="AC61" s="73" t="s">
        <v>32</v>
      </c>
      <c r="AD61" s="73" t="s">
        <v>33</v>
      </c>
      <c r="AE61" s="85" t="s">
        <v>34</v>
      </c>
    </row>
    <row r="62" spans="1:31" ht="15" x14ac:dyDescent="0.25">
      <c r="A62" s="77">
        <v>60</v>
      </c>
      <c r="B62" s="12">
        <v>36250</v>
      </c>
      <c r="C62" s="12">
        <v>40491</v>
      </c>
      <c r="D62" s="12">
        <v>76741</v>
      </c>
      <c r="E62" s="42">
        <v>1.6417511499613398E-2</v>
      </c>
      <c r="F62" s="39">
        <v>6.5842391064824162E-3</v>
      </c>
      <c r="G62" s="36">
        <f t="shared" si="0"/>
        <v>266.60242566057951</v>
      </c>
      <c r="H62" s="36">
        <f t="shared" si="1"/>
        <v>595.13479186098573</v>
      </c>
      <c r="I62" s="36">
        <f t="shared" si="2"/>
        <v>861.7372175215653</v>
      </c>
      <c r="J62" s="73">
        <f t="shared" si="3"/>
        <v>1.1229163257210165E-2</v>
      </c>
      <c r="K62" s="73">
        <f t="shared" si="4"/>
        <v>1.1166351531031293E-2</v>
      </c>
      <c r="L62" s="73">
        <f t="shared" si="11"/>
        <v>1.1183655124246376E-2</v>
      </c>
      <c r="M62" s="73">
        <f t="shared" si="12"/>
        <v>87985.621632494571</v>
      </c>
      <c r="N62" s="73">
        <f t="shared" si="5"/>
        <v>984.00084823025099</v>
      </c>
      <c r="O62" s="73">
        <f t="shared" si="6"/>
        <v>19997.687765919098</v>
      </c>
      <c r="P62" s="73">
        <f t="shared" si="7"/>
        <v>336759.82460155187</v>
      </c>
      <c r="Q62" s="73">
        <f t="shared" si="10"/>
        <v>87493.621208379453</v>
      </c>
      <c r="R62" s="73">
        <f>SUM(Q62:$Q$102)</f>
        <v>1956996.9055968842</v>
      </c>
      <c r="S62" s="73">
        <f t="shared" si="8"/>
        <v>22.242235370808952</v>
      </c>
      <c r="T62" s="73"/>
      <c r="U62" s="73">
        <f>MIN(U78:U87)</f>
        <v>3.7728217906608519E-3</v>
      </c>
      <c r="V62" s="73"/>
      <c r="W62" s="73">
        <f>1-K62</f>
        <v>0.98883364846896871</v>
      </c>
      <c r="X62" s="73">
        <f>LN(W62)</f>
        <v>-1.1229163257210205E-2</v>
      </c>
      <c r="Y62" s="73">
        <f>SUM(X62:X69)</f>
        <v>-0.1181128921235874</v>
      </c>
      <c r="Z62" s="73">
        <f>SUM(X70:X77)</f>
        <v>-0.2252588963235882</v>
      </c>
      <c r="AA62" s="73">
        <f>SUM(X78:X85)</f>
        <v>-0.51163956043582526</v>
      </c>
      <c r="AB62" s="73">
        <f>(AA62-Z62)/(Z62-Y62)</f>
        <v>2.6728076912478547</v>
      </c>
      <c r="AC62" s="73">
        <f>(Y62-(Z62-Y62)/(AB62-1))/8</f>
        <v>-6.7576618828494653E-3</v>
      </c>
      <c r="AD62" s="73">
        <f>AB62^(1/8)</f>
        <v>1.1307613718190068</v>
      </c>
      <c r="AE62" s="85">
        <f>(AD62-1)*(Z62-Y62)/(AD62^60*(AB62-1)^2)</f>
        <v>-3.1427191489297034E-6</v>
      </c>
    </row>
    <row r="63" spans="1:31" ht="15" x14ac:dyDescent="0.25">
      <c r="A63" s="77">
        <v>61</v>
      </c>
      <c r="B63" s="12">
        <v>35562</v>
      </c>
      <c r="C63" s="12">
        <v>40088</v>
      </c>
      <c r="D63" s="12">
        <v>75650</v>
      </c>
      <c r="E63" s="42">
        <v>1.7930476270546621E-2</v>
      </c>
      <c r="F63" s="39">
        <v>7.1456048307123312E-3</v>
      </c>
      <c r="G63" s="36">
        <f t="shared" si="0"/>
        <v>286.45300645359595</v>
      </c>
      <c r="H63" s="36">
        <f t="shared" si="1"/>
        <v>637.6435971331789</v>
      </c>
      <c r="I63" s="36">
        <f t="shared" si="2"/>
        <v>924.09660358677479</v>
      </c>
      <c r="J63" s="73">
        <f t="shared" si="3"/>
        <v>1.2215421065258093E-2</v>
      </c>
      <c r="K63" s="73">
        <f t="shared" si="4"/>
        <v>1.2141115674307534E-2</v>
      </c>
      <c r="L63" s="73">
        <f t="shared" si="11"/>
        <v>1.2146287268962762E-2</v>
      </c>
      <c r="M63" s="73">
        <f t="shared" si="12"/>
        <v>87001.62078426432</v>
      </c>
      <c r="N63" s="73">
        <f t="shared" si="5"/>
        <v>1056.7466789110331</v>
      </c>
      <c r="O63" s="73">
        <f t="shared" si="6"/>
        <v>19291.746851378241</v>
      </c>
      <c r="P63" s="73">
        <f t="shared" si="7"/>
        <v>316762.13683563279</v>
      </c>
      <c r="Q63" s="73">
        <f t="shared" si="10"/>
        <v>86473.247444808803</v>
      </c>
      <c r="R63" s="73">
        <f>SUM(Q63:$Q$102)</f>
        <v>1869503.2843885047</v>
      </c>
      <c r="S63" s="73">
        <f t="shared" si="8"/>
        <v>21.488143180967445</v>
      </c>
      <c r="T63" s="73"/>
      <c r="U63" s="73"/>
      <c r="V63" s="73"/>
      <c r="W63" s="73">
        <f t="shared" ref="W63:W102" si="13">1-K63</f>
        <v>0.98785888432569247</v>
      </c>
      <c r="X63" s="73">
        <f t="shared" ref="X63:X79" si="14">LN(W63)</f>
        <v>-1.2215421065258107E-2</v>
      </c>
      <c r="Y63" s="73"/>
      <c r="Z63" s="73"/>
      <c r="AA63" s="73"/>
      <c r="AB63" s="73"/>
      <c r="AC63" s="73"/>
      <c r="AD63" s="73"/>
      <c r="AE63" s="85"/>
    </row>
    <row r="64" spans="1:31" ht="15" x14ac:dyDescent="0.25">
      <c r="A64" s="77">
        <v>62</v>
      </c>
      <c r="B64" s="12">
        <v>34306</v>
      </c>
      <c r="C64" s="12">
        <v>38870</v>
      </c>
      <c r="D64" s="12">
        <v>73176</v>
      </c>
      <c r="E64" s="42">
        <v>1.9480197440152461E-2</v>
      </c>
      <c r="F64" s="39">
        <v>7.6985595403380701E-3</v>
      </c>
      <c r="G64" s="36">
        <f t="shared" si="0"/>
        <v>299.2430093329408</v>
      </c>
      <c r="H64" s="36">
        <f t="shared" si="1"/>
        <v>668.28765338187031</v>
      </c>
      <c r="I64" s="36">
        <f t="shared" si="2"/>
        <v>967.53066271481111</v>
      </c>
      <c r="J64" s="73">
        <f t="shared" si="3"/>
        <v>1.3221967075472985E-2</v>
      </c>
      <c r="K64" s="73">
        <f t="shared" si="4"/>
        <v>1.313494084369482E-2</v>
      </c>
      <c r="L64" s="73">
        <f t="shared" si="11"/>
        <v>1.3116654060318957E-2</v>
      </c>
      <c r="M64" s="73">
        <f t="shared" si="12"/>
        <v>85944.874105353287</v>
      </c>
      <c r="N64" s="73">
        <f t="shared" si="5"/>
        <v>1127.3091818975809</v>
      </c>
      <c r="O64" s="73">
        <f t="shared" si="6"/>
        <v>18592.608538732973</v>
      </c>
      <c r="P64" s="73">
        <f t="shared" si="7"/>
        <v>297470.38998425455</v>
      </c>
      <c r="Q64" s="73">
        <f t="shared" si="10"/>
        <v>85381.219514404496</v>
      </c>
      <c r="R64" s="73">
        <f>SUM(Q64:$Q$102)</f>
        <v>1783030.0369436962</v>
      </c>
      <c r="S64" s="73">
        <f t="shared" si="8"/>
        <v>20.746205698760058</v>
      </c>
      <c r="T64" s="73"/>
      <c r="U64" s="73"/>
      <c r="V64" s="73"/>
      <c r="W64" s="73">
        <f t="shared" si="13"/>
        <v>0.98686505915630518</v>
      </c>
      <c r="X64" s="73">
        <f t="shared" si="14"/>
        <v>-1.3221967075473049E-2</v>
      </c>
      <c r="Y64" s="73"/>
      <c r="Z64" s="73"/>
      <c r="AA64" s="73"/>
      <c r="AB64" s="73"/>
      <c r="AC64" s="73"/>
      <c r="AD64" s="73"/>
      <c r="AE64" s="85"/>
    </row>
    <row r="65" spans="1:31" ht="15" x14ac:dyDescent="0.25">
      <c r="A65" s="77">
        <v>63</v>
      </c>
      <c r="B65" s="12">
        <v>33311</v>
      </c>
      <c r="C65" s="12">
        <v>38142</v>
      </c>
      <c r="D65" s="12">
        <v>71453</v>
      </c>
      <c r="E65" s="42">
        <v>2.1033400235912023E-2</v>
      </c>
      <c r="F65" s="39">
        <v>8.2543022174745104E-3</v>
      </c>
      <c r="G65" s="36">
        <f t="shared" si="0"/>
        <v>314.8355951789128</v>
      </c>
      <c r="H65" s="36">
        <f t="shared" si="1"/>
        <v>700.64359525846544</v>
      </c>
      <c r="I65" s="36">
        <f t="shared" si="2"/>
        <v>1015.4791904373783</v>
      </c>
      <c r="J65" s="73">
        <f t="shared" si="3"/>
        <v>1.4211848214034097E-2</v>
      </c>
      <c r="K65" s="73">
        <f t="shared" si="4"/>
        <v>1.4111336614451964E-2</v>
      </c>
      <c r="L65" s="73">
        <f t="shared" si="11"/>
        <v>1.4083583652149222E-2</v>
      </c>
      <c r="M65" s="73">
        <f t="shared" si="12"/>
        <v>84817.564923455706</v>
      </c>
      <c r="N65" s="73">
        <f t="shared" si="5"/>
        <v>1194.5352707710845</v>
      </c>
      <c r="O65" s="73">
        <f t="shared" si="6"/>
        <v>17901.205584830714</v>
      </c>
      <c r="P65" s="73">
        <f t="shared" si="7"/>
        <v>278877.78144552151</v>
      </c>
      <c r="Q65" s="73">
        <f t="shared" si="10"/>
        <v>84220.297288070171</v>
      </c>
      <c r="R65" s="73">
        <f>SUM(Q65:$Q$102)</f>
        <v>1697648.8174292918</v>
      </c>
      <c r="S65" s="73">
        <f t="shared" si="8"/>
        <v>20.015297762454612</v>
      </c>
      <c r="T65" s="73"/>
      <c r="U65" s="73"/>
      <c r="V65" s="73"/>
      <c r="W65" s="73">
        <f t="shared" si="13"/>
        <v>0.98588866338554804</v>
      </c>
      <c r="X65" s="73">
        <f t="shared" si="14"/>
        <v>-1.421184821403408E-2</v>
      </c>
      <c r="Y65" s="73"/>
      <c r="Z65" s="73"/>
      <c r="AA65" s="73"/>
      <c r="AB65" s="73"/>
      <c r="AC65" s="73"/>
      <c r="AD65" s="73"/>
      <c r="AE65" s="85"/>
    </row>
    <row r="66" spans="1:31" ht="15" x14ac:dyDescent="0.25">
      <c r="A66" s="77">
        <v>64</v>
      </c>
      <c r="B66" s="12">
        <v>32559</v>
      </c>
      <c r="C66" s="12">
        <v>38271</v>
      </c>
      <c r="D66" s="12">
        <v>70830</v>
      </c>
      <c r="E66" s="42">
        <v>2.2591443435151199E-2</v>
      </c>
      <c r="F66" s="39">
        <v>8.8424729028414445E-3</v>
      </c>
      <c r="G66" s="36">
        <f t="shared" si="0"/>
        <v>338.41028046464493</v>
      </c>
      <c r="H66" s="36">
        <f t="shared" si="1"/>
        <v>735.55480680508788</v>
      </c>
      <c r="I66" s="36">
        <f t="shared" si="2"/>
        <v>1073.9650872697327</v>
      </c>
      <c r="J66" s="73">
        <f t="shared" si="3"/>
        <v>1.5162573588447447E-2</v>
      </c>
      <c r="K66" s="73">
        <f t="shared" si="4"/>
        <v>1.5048200562347569E-2</v>
      </c>
      <c r="L66" s="73">
        <f t="shared" si="11"/>
        <v>1.5046789934061739E-2</v>
      </c>
      <c r="M66" s="73">
        <f t="shared" si="12"/>
        <v>83623.029652684621</v>
      </c>
      <c r="N66" s="73">
        <f t="shared" si="5"/>
        <v>1258.2581608337641</v>
      </c>
      <c r="O66" s="73">
        <f t="shared" si="6"/>
        <v>17218.626788782854</v>
      </c>
      <c r="P66" s="73">
        <f t="shared" si="7"/>
        <v>260976.57586069088</v>
      </c>
      <c r="Q66" s="73">
        <f t="shared" si="10"/>
        <v>82993.900572267739</v>
      </c>
      <c r="R66" s="73">
        <f>SUM(Q66:$Q$102)</f>
        <v>1613428.5201412214</v>
      </c>
      <c r="S66" s="73">
        <f t="shared" si="8"/>
        <v>19.294069191732806</v>
      </c>
      <c r="T66" s="73"/>
      <c r="U66" s="73"/>
      <c r="V66" s="73"/>
      <c r="W66" s="73">
        <f t="shared" si="13"/>
        <v>0.98495179943765243</v>
      </c>
      <c r="X66" s="73">
        <f t="shared" si="14"/>
        <v>-1.5162573588447366E-2</v>
      </c>
      <c r="Y66" s="73"/>
      <c r="Z66" s="73"/>
      <c r="AA66" s="73"/>
      <c r="AB66" s="73"/>
      <c r="AC66" s="73"/>
      <c r="AD66" s="73"/>
      <c r="AE66" s="85"/>
    </row>
    <row r="67" spans="1:31" ht="15" x14ac:dyDescent="0.25">
      <c r="A67" s="77">
        <v>65</v>
      </c>
      <c r="B67" s="12">
        <v>31085</v>
      </c>
      <c r="C67" s="12">
        <v>37467</v>
      </c>
      <c r="D67" s="12">
        <v>68552</v>
      </c>
      <c r="E67" s="42">
        <v>2.419313477838966E-2</v>
      </c>
      <c r="F67" s="39">
        <v>9.5067098820647393E-3</v>
      </c>
      <c r="G67" s="36">
        <f t="shared" ref="G67:G102" si="15">C67*F67</f>
        <v>356.18789915131958</v>
      </c>
      <c r="H67" s="36">
        <f t="shared" ref="H67:H102" si="16">B67*E67</f>
        <v>752.04359458624253</v>
      </c>
      <c r="I67" s="36">
        <f t="shared" ref="I67:I102" si="17">G67+H67</f>
        <v>1108.2314937375622</v>
      </c>
      <c r="J67" s="73">
        <f t="shared" ref="J67:J102" si="18">I67/D67</f>
        <v>1.6166289732430304E-2</v>
      </c>
      <c r="K67" s="73">
        <f t="shared" ref="K67:K102" si="19">1-($W$2^((-1)*J67))</f>
        <v>1.6036316607518697E-2</v>
      </c>
      <c r="L67" s="73">
        <f t="shared" si="11"/>
        <v>1.604654627386954E-2</v>
      </c>
      <c r="M67" s="73">
        <f t="shared" si="12"/>
        <v>82364.771491850857</v>
      </c>
      <c r="N67" s="73">
        <f t="shared" ref="N67:N102" si="20">M67-M68</f>
        <v>1321.6701170806773</v>
      </c>
      <c r="O67" s="73">
        <f t="shared" ref="O67:O102" si="21">M67*$W$3^A67</f>
        <v>16545.894369306374</v>
      </c>
      <c r="P67" s="73">
        <f t="shared" ref="P67:P102" si="22">SUM(O67:O167)</f>
        <v>243757.94907190805</v>
      </c>
      <c r="Q67" s="73">
        <f t="shared" si="10"/>
        <v>81703.936433310519</v>
      </c>
      <c r="R67" s="73">
        <f>SUM(Q67:$Q$102)</f>
        <v>1530434.6195689535</v>
      </c>
      <c r="S67" s="73">
        <f t="shared" ref="S67:S102" si="23">R67/M67</f>
        <v>18.581179694286824</v>
      </c>
      <c r="T67" s="73"/>
      <c r="U67" s="73"/>
      <c r="V67" s="73"/>
      <c r="W67" s="73">
        <f t="shared" si="13"/>
        <v>0.9839636833924813</v>
      </c>
      <c r="X67" s="73">
        <f t="shared" si="14"/>
        <v>-1.6166289732430283E-2</v>
      </c>
      <c r="Y67" s="73"/>
      <c r="Z67" s="73"/>
      <c r="AA67" s="73"/>
      <c r="AB67" s="73"/>
      <c r="AC67" s="73"/>
      <c r="AD67" s="73"/>
      <c r="AE67" s="85"/>
    </row>
    <row r="68" spans="1:31" ht="15" x14ac:dyDescent="0.25">
      <c r="A68" s="77">
        <v>66</v>
      </c>
      <c r="B68" s="12">
        <v>28832</v>
      </c>
      <c r="C68" s="12">
        <v>35335</v>
      </c>
      <c r="D68" s="12">
        <v>64167</v>
      </c>
      <c r="E68" s="42">
        <v>2.5904097535948196E-2</v>
      </c>
      <c r="F68" s="39">
        <v>1.0297968900151545E-2</v>
      </c>
      <c r="G68" s="36">
        <f t="shared" si="15"/>
        <v>363.87873108685483</v>
      </c>
      <c r="H68" s="36">
        <f t="shared" si="16"/>
        <v>746.86694015645844</v>
      </c>
      <c r="I68" s="36">
        <f t="shared" si="17"/>
        <v>1110.7456712433132</v>
      </c>
      <c r="J68" s="73">
        <f t="shared" si="18"/>
        <v>1.7310232225962147E-2</v>
      </c>
      <c r="K68" s="73">
        <f t="shared" si="19"/>
        <v>1.7161270912850246E-2</v>
      </c>
      <c r="L68" s="73">
        <f t="shared" si="11"/>
        <v>1.7161065353701464E-2</v>
      </c>
      <c r="M68" s="73">
        <f t="shared" si="12"/>
        <v>81043.10137477018</v>
      </c>
      <c r="N68" s="73">
        <f t="shared" si="20"/>
        <v>1390.7859591590823</v>
      </c>
      <c r="O68" s="73">
        <f t="shared" si="21"/>
        <v>15883.307228943164</v>
      </c>
      <c r="P68" s="73">
        <f t="shared" si="22"/>
        <v>227212.05470260166</v>
      </c>
      <c r="Q68" s="73">
        <f t="shared" ref="Q68:Q101" si="24">AVERAGEA(M68:M69)</f>
        <v>80347.708395190639</v>
      </c>
      <c r="R68" s="73">
        <f>SUM(Q68:$Q$102)</f>
        <v>1448730.6831356429</v>
      </c>
      <c r="S68" s="73">
        <f t="shared" si="23"/>
        <v>17.876051860802214</v>
      </c>
      <c r="T68" s="73"/>
      <c r="U68" s="73"/>
      <c r="V68" s="73"/>
      <c r="W68" s="73">
        <f t="shared" si="13"/>
        <v>0.98283872908714975</v>
      </c>
      <c r="X68" s="73">
        <f t="shared" si="14"/>
        <v>-1.731023222596216E-2</v>
      </c>
      <c r="Y68" s="73"/>
      <c r="Z68" s="73"/>
      <c r="AA68" s="73"/>
      <c r="AB68" s="73"/>
      <c r="AC68" s="73"/>
      <c r="AD68" s="73"/>
      <c r="AE68" s="85"/>
    </row>
    <row r="69" spans="1:31" ht="15" x14ac:dyDescent="0.25">
      <c r="A69" s="77">
        <v>67</v>
      </c>
      <c r="B69" s="12">
        <v>25643</v>
      </c>
      <c r="C69" s="12">
        <v>32207</v>
      </c>
      <c r="D69" s="12">
        <v>57850</v>
      </c>
      <c r="E69" s="42">
        <v>2.7798449016613387E-2</v>
      </c>
      <c r="F69" s="39">
        <v>1.1267987899495393E-2</v>
      </c>
      <c r="G69" s="36">
        <f t="shared" si="15"/>
        <v>362.90808627904812</v>
      </c>
      <c r="H69" s="36">
        <f t="shared" si="16"/>
        <v>712.83562813301705</v>
      </c>
      <c r="I69" s="36">
        <f t="shared" si="17"/>
        <v>1075.7437144120652</v>
      </c>
      <c r="J69" s="73">
        <f t="shared" si="18"/>
        <v>1.8595396964772085E-2</v>
      </c>
      <c r="K69" s="73">
        <f t="shared" si="19"/>
        <v>1.8423569286990293E-2</v>
      </c>
      <c r="L69" s="73">
        <f t="shared" si="11"/>
        <v>1.8439310724590454E-2</v>
      </c>
      <c r="M69" s="73">
        <f t="shared" si="12"/>
        <v>79652.315415611098</v>
      </c>
      <c r="N69" s="73">
        <f t="shared" si="20"/>
        <v>1468.7337938815472</v>
      </c>
      <c r="O69" s="73">
        <f t="shared" si="21"/>
        <v>15229.983176150588</v>
      </c>
      <c r="P69" s="73">
        <f t="shared" si="22"/>
        <v>211328.74747365847</v>
      </c>
      <c r="Q69" s="73">
        <f t="shared" si="24"/>
        <v>78917.948518670324</v>
      </c>
      <c r="R69" s="73">
        <f>SUM(Q69:$Q$102)</f>
        <v>1368382.9747404524</v>
      </c>
      <c r="S69" s="73">
        <f t="shared" si="23"/>
        <v>17.179450058676665</v>
      </c>
      <c r="T69" s="73"/>
      <c r="U69" s="73"/>
      <c r="V69" s="73"/>
      <c r="W69" s="73">
        <f t="shared" si="13"/>
        <v>0.98157643071300971</v>
      </c>
      <c r="X69" s="73">
        <f t="shared" si="14"/>
        <v>-1.8595396964772137E-2</v>
      </c>
      <c r="Y69" s="73"/>
      <c r="Z69" s="73"/>
      <c r="AA69" s="73"/>
      <c r="AB69" s="73"/>
      <c r="AC69" s="73"/>
      <c r="AD69" s="73"/>
      <c r="AE69" s="85"/>
    </row>
    <row r="70" spans="1:31" ht="15" x14ac:dyDescent="0.25">
      <c r="A70" s="77">
        <v>68</v>
      </c>
      <c r="B70" s="12">
        <v>24471</v>
      </c>
      <c r="C70" s="12">
        <v>31275</v>
      </c>
      <c r="D70" s="12">
        <v>55746</v>
      </c>
      <c r="E70" s="42">
        <v>2.9940232847043481E-2</v>
      </c>
      <c r="F70" s="39">
        <v>1.2463953014430448E-2</v>
      </c>
      <c r="G70" s="36">
        <f t="shared" si="15"/>
        <v>389.81013052631226</v>
      </c>
      <c r="H70" s="36">
        <f t="shared" si="16"/>
        <v>732.66743800000097</v>
      </c>
      <c r="I70" s="36">
        <f t="shared" si="17"/>
        <v>1122.4775685263132</v>
      </c>
      <c r="J70" s="73">
        <f t="shared" si="18"/>
        <v>2.0135571494390866E-2</v>
      </c>
      <c r="K70" s="73">
        <f t="shared" si="19"/>
        <v>1.993420468474727E-2</v>
      </c>
      <c r="L70" s="73">
        <f t="shared" si="11"/>
        <v>1.9925788892595629E-2</v>
      </c>
      <c r="M70" s="73">
        <f t="shared" si="12"/>
        <v>78183.581621729551</v>
      </c>
      <c r="N70" s="73">
        <f t="shared" si="20"/>
        <v>1557.8695422616001</v>
      </c>
      <c r="O70" s="73">
        <f t="shared" si="21"/>
        <v>14584.539301497816</v>
      </c>
      <c r="P70" s="73">
        <f t="shared" si="22"/>
        <v>196098.76429750788</v>
      </c>
      <c r="Q70" s="73">
        <f t="shared" si="24"/>
        <v>77404.646850598743</v>
      </c>
      <c r="R70" s="73">
        <f>SUM(Q70:$Q$102)</f>
        <v>1289465.026221782</v>
      </c>
      <c r="S70" s="73">
        <f t="shared" si="23"/>
        <v>16.492785307029234</v>
      </c>
      <c r="T70" s="73"/>
      <c r="U70" s="73"/>
      <c r="V70" s="73"/>
      <c r="W70" s="73">
        <f t="shared" si="13"/>
        <v>0.98006579531525273</v>
      </c>
      <c r="X70" s="73">
        <f t="shared" si="14"/>
        <v>-2.0135571494390755E-2</v>
      </c>
      <c r="Y70" s="73"/>
      <c r="Z70" s="73"/>
      <c r="AA70" s="73"/>
      <c r="AB70" s="73"/>
      <c r="AC70" s="73"/>
      <c r="AD70" s="73"/>
      <c r="AE70" s="85"/>
    </row>
    <row r="71" spans="1:31" ht="15" x14ac:dyDescent="0.25">
      <c r="A71" s="77">
        <v>69</v>
      </c>
      <c r="B71" s="12">
        <v>22529</v>
      </c>
      <c r="C71" s="12">
        <v>29890</v>
      </c>
      <c r="D71" s="12">
        <v>52419</v>
      </c>
      <c r="E71" s="42">
        <v>3.2370281337490973E-2</v>
      </c>
      <c r="F71" s="39">
        <v>1.3924439789550781E-2</v>
      </c>
      <c r="G71" s="36">
        <f t="shared" si="15"/>
        <v>416.20150530967283</v>
      </c>
      <c r="H71" s="36">
        <f t="shared" si="16"/>
        <v>729.27006825233411</v>
      </c>
      <c r="I71" s="36">
        <f t="shared" si="17"/>
        <v>1145.4715735620071</v>
      </c>
      <c r="J71" s="73">
        <f t="shared" si="18"/>
        <v>2.1852221018371337E-2</v>
      </c>
      <c r="K71" s="73">
        <f t="shared" si="19"/>
        <v>2.1615190920827754E-2</v>
      </c>
      <c r="L71" s="73">
        <f t="shared" si="11"/>
        <v>2.162460132071636E-2</v>
      </c>
      <c r="M71" s="73">
        <f t="shared" si="12"/>
        <v>76625.71207946795</v>
      </c>
      <c r="N71" s="73">
        <f t="shared" si="20"/>
        <v>1657.000474634493</v>
      </c>
      <c r="O71" s="73">
        <f t="shared" si="21"/>
        <v>13945.29839051747</v>
      </c>
      <c r="P71" s="73">
        <f t="shared" si="22"/>
        <v>181514.22499601007</v>
      </c>
      <c r="Q71" s="73">
        <f t="shared" si="24"/>
        <v>75797.211842150704</v>
      </c>
      <c r="R71" s="73">
        <f>SUM(Q71:$Q$102)</f>
        <v>1212060.3793711832</v>
      </c>
      <c r="S71" s="73">
        <f t="shared" si="23"/>
        <v>15.817932995052164</v>
      </c>
      <c r="T71" s="73"/>
      <c r="U71" s="73"/>
      <c r="V71" s="73"/>
      <c r="W71" s="73">
        <f t="shared" si="13"/>
        <v>0.97838480907917225</v>
      </c>
      <c r="X71" s="73">
        <f t="shared" si="14"/>
        <v>-2.1852221018371393E-2</v>
      </c>
      <c r="Y71" s="73"/>
      <c r="Z71" s="73"/>
      <c r="AA71" s="73"/>
      <c r="AB71" s="73"/>
      <c r="AC71" s="73"/>
      <c r="AD71" s="73"/>
      <c r="AE71" s="85"/>
    </row>
    <row r="72" spans="1:31" ht="15" x14ac:dyDescent="0.25">
      <c r="A72" s="77">
        <v>70</v>
      </c>
      <c r="B72" s="12">
        <v>18593</v>
      </c>
      <c r="C72" s="12">
        <v>25500</v>
      </c>
      <c r="D72" s="12">
        <v>44093</v>
      </c>
      <c r="E72" s="42">
        <v>3.5101728367621439E-2</v>
      </c>
      <c r="F72" s="39">
        <v>1.5676725511669192E-2</v>
      </c>
      <c r="G72" s="36">
        <f t="shared" si="15"/>
        <v>399.75650054756437</v>
      </c>
      <c r="H72" s="36">
        <f t="shared" si="16"/>
        <v>652.6464355391854</v>
      </c>
      <c r="I72" s="36">
        <f t="shared" si="17"/>
        <v>1052.4029360867498</v>
      </c>
      <c r="J72" s="73">
        <f t="shared" si="18"/>
        <v>2.3867800695955135E-2</v>
      </c>
      <c r="K72" s="73">
        <f t="shared" si="19"/>
        <v>2.3585217419230919E-2</v>
      </c>
      <c r="L72" s="73">
        <f t="shared" si="11"/>
        <v>2.3557301370572197E-2</v>
      </c>
      <c r="M72" s="73">
        <f t="shared" si="12"/>
        <v>74968.711604833457</v>
      </c>
      <c r="N72" s="73">
        <f t="shared" si="20"/>
        <v>1766.0605326385703</v>
      </c>
      <c r="O72" s="73">
        <f t="shared" si="21"/>
        <v>13310.962802462542</v>
      </c>
      <c r="P72" s="73">
        <f t="shared" si="22"/>
        <v>167568.9266054926</v>
      </c>
      <c r="Q72" s="73">
        <f t="shared" si="24"/>
        <v>74085.681338514172</v>
      </c>
      <c r="R72" s="73">
        <f>SUM(Q72:$Q$102)</f>
        <v>1136263.1675290323</v>
      </c>
      <c r="S72" s="73">
        <f t="shared" si="23"/>
        <v>15.156498533926706</v>
      </c>
      <c r="T72" s="73"/>
      <c r="U72" s="73"/>
      <c r="V72" s="73"/>
      <c r="W72" s="73">
        <f t="shared" si="13"/>
        <v>0.97641478258076908</v>
      </c>
      <c r="X72" s="73">
        <f t="shared" si="14"/>
        <v>-2.3867800695955003E-2</v>
      </c>
      <c r="Y72" s="73"/>
      <c r="Z72" s="73"/>
      <c r="AA72" s="73"/>
      <c r="AB72" s="73"/>
      <c r="AC72" s="73"/>
      <c r="AD72" s="73"/>
      <c r="AE72" s="85"/>
    </row>
    <row r="73" spans="1:31" ht="15" x14ac:dyDescent="0.25">
      <c r="A73" s="77">
        <v>71</v>
      </c>
      <c r="B73" s="12">
        <v>16406</v>
      </c>
      <c r="C73" s="12">
        <v>23656</v>
      </c>
      <c r="D73" s="12">
        <v>40062</v>
      </c>
      <c r="E73" s="42">
        <v>3.8125455503294541E-2</v>
      </c>
      <c r="F73" s="39">
        <v>1.7736228769817848E-2</v>
      </c>
      <c r="G73" s="36">
        <f t="shared" si="15"/>
        <v>419.56822777881104</v>
      </c>
      <c r="H73" s="36">
        <f t="shared" si="16"/>
        <v>625.48622298705027</v>
      </c>
      <c r="I73" s="36">
        <f t="shared" si="17"/>
        <v>1045.0544507658612</v>
      </c>
      <c r="J73" s="73">
        <f t="shared" si="18"/>
        <v>2.6085928080621566E-2</v>
      </c>
      <c r="K73" s="73">
        <f t="shared" si="19"/>
        <v>2.5748629538418499E-2</v>
      </c>
      <c r="L73" s="73">
        <f t="shared" ref="L73:L79" si="25">((105*K73+90*(K72+K74)+45*(K71+K75)-30*(K70+K76))/315)</f>
        <v>2.5779180235952263E-2</v>
      </c>
      <c r="M73" s="73">
        <f t="shared" si="12"/>
        <v>73202.651072194887</v>
      </c>
      <c r="N73" s="73">
        <f t="shared" si="20"/>
        <v>1887.1043357396411</v>
      </c>
      <c r="O73" s="73">
        <f t="shared" si="21"/>
        <v>12680.382868480445</v>
      </c>
      <c r="P73" s="73">
        <f t="shared" si="22"/>
        <v>154257.96380303008</v>
      </c>
      <c r="Q73" s="73">
        <f t="shared" si="24"/>
        <v>72259.098904325074</v>
      </c>
      <c r="R73" s="73">
        <f>SUM(Q73:$Q$102)</f>
        <v>1062177.4861905184</v>
      </c>
      <c r="S73" s="73">
        <f t="shared" si="23"/>
        <v>14.510095886321981</v>
      </c>
      <c r="T73" s="73"/>
      <c r="U73" s="73"/>
      <c r="V73" s="73"/>
      <c r="W73" s="73">
        <f t="shared" si="13"/>
        <v>0.9742513704615815</v>
      </c>
      <c r="X73" s="73">
        <f t="shared" si="14"/>
        <v>-2.6085928080621393E-2</v>
      </c>
      <c r="Y73" s="73"/>
      <c r="Z73" s="73"/>
      <c r="AA73" s="73"/>
      <c r="AB73" s="73"/>
      <c r="AC73" s="73"/>
      <c r="AD73" s="73"/>
      <c r="AE73" s="85"/>
    </row>
    <row r="74" spans="1:31" ht="15" x14ac:dyDescent="0.25">
      <c r="A74" s="77">
        <v>72</v>
      </c>
      <c r="B74" s="12">
        <v>16349</v>
      </c>
      <c r="C74" s="12">
        <v>24421</v>
      </c>
      <c r="D74" s="12">
        <v>40770</v>
      </c>
      <c r="E74" s="42">
        <v>4.1424656238100009E-2</v>
      </c>
      <c r="F74" s="39">
        <v>2.010927236155521E-2</v>
      </c>
      <c r="G74" s="36">
        <f t="shared" si="15"/>
        <v>491.08854034153978</v>
      </c>
      <c r="H74" s="36">
        <f t="shared" si="16"/>
        <v>677.25170483669706</v>
      </c>
      <c r="I74" s="36">
        <f t="shared" si="17"/>
        <v>1168.3402451782367</v>
      </c>
      <c r="J74" s="73">
        <f t="shared" si="18"/>
        <v>2.8656861544720056E-2</v>
      </c>
      <c r="K74" s="73">
        <f t="shared" si="19"/>
        <v>2.825014799257286E-2</v>
      </c>
      <c r="L74" s="73">
        <f t="shared" si="25"/>
        <v>2.8282419829889074E-2</v>
      </c>
      <c r="M74" s="73">
        <f t="shared" ref="M74:M102" si="26">M73*(1-L73)</f>
        <v>71315.546736455246</v>
      </c>
      <c r="N74" s="73">
        <f t="shared" si="20"/>
        <v>2016.9762331985112</v>
      </c>
      <c r="O74" s="73">
        <f t="shared" si="21"/>
        <v>12052.188285905371</v>
      </c>
      <c r="P74" s="73">
        <f t="shared" si="22"/>
        <v>141577.58093454968</v>
      </c>
      <c r="Q74" s="73">
        <f t="shared" si="24"/>
        <v>70307.05861985599</v>
      </c>
      <c r="R74" s="73">
        <f>SUM(Q74:$Q$102)</f>
        <v>989918.38728619309</v>
      </c>
      <c r="S74" s="73">
        <f t="shared" si="23"/>
        <v>13.880821680361098</v>
      </c>
      <c r="T74" s="73"/>
      <c r="U74" s="73"/>
      <c r="V74" s="73"/>
      <c r="W74" s="73">
        <f t="shared" si="13"/>
        <v>0.97174985200742714</v>
      </c>
      <c r="X74" s="73">
        <f t="shared" si="14"/>
        <v>-2.865686154472E-2</v>
      </c>
      <c r="Y74" s="73"/>
      <c r="Z74" s="73"/>
      <c r="AA74" s="73"/>
      <c r="AB74" s="73"/>
      <c r="AC74" s="73"/>
      <c r="AD74" s="73"/>
      <c r="AE74" s="85"/>
    </row>
    <row r="75" spans="1:31" ht="15" x14ac:dyDescent="0.25">
      <c r="A75" s="77">
        <v>73</v>
      </c>
      <c r="B75" s="12">
        <v>14758</v>
      </c>
      <c r="C75" s="12">
        <v>22311</v>
      </c>
      <c r="D75" s="12">
        <v>37069</v>
      </c>
      <c r="E75" s="42">
        <v>4.4994863923072288E-2</v>
      </c>
      <c r="F75" s="39">
        <v>2.279989004738928E-2</v>
      </c>
      <c r="G75" s="36">
        <f t="shared" si="15"/>
        <v>508.68834684730223</v>
      </c>
      <c r="H75" s="36">
        <f t="shared" si="16"/>
        <v>664.0342017767008</v>
      </c>
      <c r="I75" s="36">
        <f t="shared" si="17"/>
        <v>1172.7225486240031</v>
      </c>
      <c r="J75" s="73">
        <f t="shared" si="18"/>
        <v>3.1636206766408673E-2</v>
      </c>
      <c r="K75" s="73">
        <f t="shared" si="19"/>
        <v>3.1141017683028793E-2</v>
      </c>
      <c r="L75" s="73">
        <f t="shared" si="25"/>
        <v>3.1059101645216074E-2</v>
      </c>
      <c r="M75" s="73">
        <f t="shared" si="26"/>
        <v>69298.570503256735</v>
      </c>
      <c r="N75" s="73">
        <f t="shared" si="20"/>
        <v>2152.3513451288309</v>
      </c>
      <c r="O75" s="73">
        <f t="shared" si="21"/>
        <v>11425.68120676539</v>
      </c>
      <c r="P75" s="73">
        <f t="shared" si="22"/>
        <v>129525.39264864429</v>
      </c>
      <c r="Q75" s="73">
        <f t="shared" si="24"/>
        <v>68222.394830692327</v>
      </c>
      <c r="R75" s="73">
        <f>SUM(Q75:$Q$102)</f>
        <v>919611.32866633718</v>
      </c>
      <c r="S75" s="73">
        <f t="shared" si="23"/>
        <v>13.270278477434385</v>
      </c>
      <c r="T75" s="73"/>
      <c r="U75" s="73"/>
      <c r="V75" s="73"/>
      <c r="W75" s="73">
        <f t="shared" si="13"/>
        <v>0.96885898231697121</v>
      </c>
      <c r="X75" s="73">
        <f t="shared" si="14"/>
        <v>-3.1636206766408582E-2</v>
      </c>
      <c r="Y75" s="73"/>
      <c r="Z75" s="73"/>
      <c r="AA75" s="73"/>
      <c r="AB75" s="73"/>
      <c r="AC75" s="73"/>
      <c r="AD75" s="73"/>
      <c r="AE75" s="85"/>
    </row>
    <row r="76" spans="1:31" ht="15" x14ac:dyDescent="0.25">
      <c r="A76" s="77">
        <v>74</v>
      </c>
      <c r="B76" s="12">
        <v>13830</v>
      </c>
      <c r="C76" s="12">
        <v>21891</v>
      </c>
      <c r="D76" s="12">
        <v>35721</v>
      </c>
      <c r="E76" s="42">
        <v>4.8863218792029532E-2</v>
      </c>
      <c r="F76" s="39">
        <v>2.5819994573200292E-2</v>
      </c>
      <c r="G76" s="36">
        <f t="shared" si="15"/>
        <v>565.22550120192761</v>
      </c>
      <c r="H76" s="36">
        <f t="shared" si="16"/>
        <v>675.77831589376842</v>
      </c>
      <c r="I76" s="36">
        <f t="shared" si="17"/>
        <v>1241.0038170956959</v>
      </c>
      <c r="J76" s="73">
        <f t="shared" si="18"/>
        <v>3.4741575462492534E-2</v>
      </c>
      <c r="K76" s="73">
        <f t="shared" si="19"/>
        <v>3.4145015363414855E-2</v>
      </c>
      <c r="L76" s="73">
        <f t="shared" si="25"/>
        <v>3.4177048400570384E-2</v>
      </c>
      <c r="M76" s="73">
        <f t="shared" si="26"/>
        <v>67146.219158127904</v>
      </c>
      <c r="N76" s="73">
        <f t="shared" si="20"/>
        <v>2294.8595820826376</v>
      </c>
      <c r="O76" s="73">
        <f t="shared" si="21"/>
        <v>10800.790061266955</v>
      </c>
      <c r="P76" s="73">
        <f t="shared" si="22"/>
        <v>118099.71144187891</v>
      </c>
      <c r="Q76" s="73">
        <f t="shared" si="24"/>
        <v>65998.789367086589</v>
      </c>
      <c r="R76" s="73">
        <f>SUM(Q76:$Q$102)</f>
        <v>851388.93383564462</v>
      </c>
      <c r="S76" s="73">
        <f t="shared" si="23"/>
        <v>12.679625815276985</v>
      </c>
      <c r="T76" s="73"/>
      <c r="U76" s="73"/>
      <c r="V76" s="73"/>
      <c r="W76" s="73">
        <f t="shared" si="13"/>
        <v>0.96585498463658515</v>
      </c>
      <c r="X76" s="73">
        <f t="shared" si="14"/>
        <v>-3.4741575462492479E-2</v>
      </c>
      <c r="Y76" s="73"/>
      <c r="Z76" s="73"/>
      <c r="AA76" s="73"/>
      <c r="AB76" s="73"/>
      <c r="AC76" s="73"/>
      <c r="AD76" s="73"/>
      <c r="AE76" s="85"/>
    </row>
    <row r="77" spans="1:31" ht="15" x14ac:dyDescent="0.25">
      <c r="A77" s="77">
        <v>75</v>
      </c>
      <c r="B77" s="12">
        <v>13024</v>
      </c>
      <c r="C77" s="12">
        <v>21249</v>
      </c>
      <c r="D77" s="12">
        <v>34273</v>
      </c>
      <c r="E77" s="42">
        <v>5.3100361038934826E-2</v>
      </c>
      <c r="F77" s="39">
        <v>2.9200665740714137E-2</v>
      </c>
      <c r="G77" s="36">
        <f t="shared" si="15"/>
        <v>620.48494632443465</v>
      </c>
      <c r="H77" s="36">
        <f t="shared" si="16"/>
        <v>691.57910217108713</v>
      </c>
      <c r="I77" s="36">
        <f t="shared" si="17"/>
        <v>1312.0640484955218</v>
      </c>
      <c r="J77" s="73">
        <f t="shared" si="18"/>
        <v>3.8282731260628533E-2</v>
      </c>
      <c r="K77" s="73">
        <f t="shared" si="19"/>
        <v>3.7559209677652472E-2</v>
      </c>
      <c r="L77" s="73">
        <f t="shared" si="25"/>
        <v>3.756883943584402E-2</v>
      </c>
      <c r="M77" s="73">
        <f t="shared" si="26"/>
        <v>64851.359576045266</v>
      </c>
      <c r="N77" s="73">
        <f t="shared" si="20"/>
        <v>2436.390315108627</v>
      </c>
      <c r="O77" s="73">
        <f t="shared" si="21"/>
        <v>10177.220425930376</v>
      </c>
      <c r="P77" s="73">
        <f t="shared" si="22"/>
        <v>107298.92138061195</v>
      </c>
      <c r="Q77" s="73">
        <f t="shared" si="24"/>
        <v>63633.164418490953</v>
      </c>
      <c r="R77" s="73">
        <f>SUM(Q77:$Q$102)</f>
        <v>785390.14446855837</v>
      </c>
      <c r="S77" s="73">
        <f t="shared" si="23"/>
        <v>12.110619570706195</v>
      </c>
      <c r="T77" s="73"/>
      <c r="U77" s="73"/>
      <c r="V77" s="73"/>
      <c r="W77" s="73">
        <f t="shared" si="13"/>
        <v>0.96244079032234753</v>
      </c>
      <c r="X77" s="73">
        <f t="shared" si="14"/>
        <v>-3.8282731260628575E-2</v>
      </c>
      <c r="Y77" s="73"/>
      <c r="Z77" s="73"/>
      <c r="AA77" s="73"/>
      <c r="AB77" s="73"/>
      <c r="AC77" s="73"/>
      <c r="AD77" s="73"/>
      <c r="AE77" s="85"/>
    </row>
    <row r="78" spans="1:31" ht="15" x14ac:dyDescent="0.25">
      <c r="A78" s="77">
        <v>76</v>
      </c>
      <c r="B78" s="12">
        <v>12166</v>
      </c>
      <c r="C78" s="12">
        <v>20245</v>
      </c>
      <c r="D78" s="12">
        <v>32411</v>
      </c>
      <c r="E78" s="42">
        <v>5.7820874536228688E-2</v>
      </c>
      <c r="F78" s="39">
        <v>3.3001616465041232E-2</v>
      </c>
      <c r="G78" s="36">
        <f t="shared" si="15"/>
        <v>668.11772533475971</v>
      </c>
      <c r="H78" s="36">
        <f t="shared" si="16"/>
        <v>703.44875960775823</v>
      </c>
      <c r="I78" s="36">
        <f t="shared" si="17"/>
        <v>1371.5664849425179</v>
      </c>
      <c r="J78" s="73">
        <f t="shared" si="18"/>
        <v>4.2317931718938571E-2</v>
      </c>
      <c r="K78" s="73">
        <f t="shared" si="19"/>
        <v>4.1435026088670668E-2</v>
      </c>
      <c r="L78" s="73">
        <f t="shared" si="25"/>
        <v>4.1325418780210593E-2</v>
      </c>
      <c r="M78" s="73">
        <f t="shared" si="26"/>
        <v>62414.969260936639</v>
      </c>
      <c r="N78" s="73">
        <f t="shared" si="20"/>
        <v>2579.3247428621762</v>
      </c>
      <c r="O78" s="73">
        <f t="shared" si="21"/>
        <v>9555.9746983857622</v>
      </c>
      <c r="P78" s="73">
        <f t="shared" si="22"/>
        <v>97121.700954681583</v>
      </c>
      <c r="Q78" s="73">
        <f t="shared" si="24"/>
        <v>61125.306889505548</v>
      </c>
      <c r="R78" s="73">
        <f>SUM(Q78:$Q$102)</f>
        <v>721756.9800500673</v>
      </c>
      <c r="S78" s="73">
        <f t="shared" si="23"/>
        <v>11.56384419629587</v>
      </c>
      <c r="T78" s="73">
        <f>IF(U78=$U$62,1,0)</f>
        <v>1</v>
      </c>
      <c r="U78" s="73">
        <f>ABS(W78-V78)</f>
        <v>3.7728217906608519E-3</v>
      </c>
      <c r="V78" s="73">
        <f>$W$2^($AC$62+$AE$62*$AD$62^A77)</f>
        <v>0.96233779570199018</v>
      </c>
      <c r="W78" s="73">
        <f t="shared" si="13"/>
        <v>0.95856497391132933</v>
      </c>
      <c r="X78" s="73">
        <f t="shared" si="14"/>
        <v>-4.2317931718938495E-2</v>
      </c>
      <c r="Y78" s="73"/>
      <c r="Z78" s="73"/>
      <c r="AA78" s="73"/>
      <c r="AB78" s="73"/>
      <c r="AC78" s="73"/>
      <c r="AD78" s="73"/>
      <c r="AE78" s="85"/>
    </row>
    <row r="79" spans="1:31" ht="15" x14ac:dyDescent="0.25">
      <c r="A79" s="77">
        <v>77</v>
      </c>
      <c r="B79" s="12">
        <v>10468</v>
      </c>
      <c r="C79" s="12">
        <v>18695</v>
      </c>
      <c r="D79" s="12">
        <v>29163</v>
      </c>
      <c r="E79" s="42">
        <v>6.3172237804633741E-2</v>
      </c>
      <c r="F79" s="39">
        <v>3.7316472599190312E-2</v>
      </c>
      <c r="G79" s="36">
        <f t="shared" si="15"/>
        <v>697.63145524186291</v>
      </c>
      <c r="H79" s="36">
        <f t="shared" si="16"/>
        <v>661.28698533890599</v>
      </c>
      <c r="I79" s="36">
        <f t="shared" si="17"/>
        <v>1358.9184405807689</v>
      </c>
      <c r="J79" s="73">
        <f t="shared" si="18"/>
        <v>4.6597347343578129E-2</v>
      </c>
      <c r="K79" s="73">
        <f t="shared" si="19"/>
        <v>4.5528359231453597E-2</v>
      </c>
      <c r="L79" s="73">
        <f t="shared" si="25"/>
        <v>4.5604562276238249E-2</v>
      </c>
      <c r="M79" s="73">
        <f t="shared" si="26"/>
        <v>59835.644518074463</v>
      </c>
      <c r="N79" s="73">
        <f t="shared" si="20"/>
        <v>2728.7783767633809</v>
      </c>
      <c r="O79" s="73">
        <f t="shared" si="21"/>
        <v>8937.6293093871955</v>
      </c>
      <c r="P79" s="73">
        <f t="shared" si="22"/>
        <v>87565.726256295835</v>
      </c>
      <c r="Q79" s="73">
        <f t="shared" si="24"/>
        <v>58471.255329692773</v>
      </c>
      <c r="R79" s="73">
        <f>SUM(Q79:$Q$102)</f>
        <v>660631.67316056171</v>
      </c>
      <c r="S79" s="73">
        <f t="shared" si="23"/>
        <v>11.040771407768586</v>
      </c>
      <c r="T79" s="73">
        <f>IF(T78=1,1,IF(U79=$U$62,1,T78))</f>
        <v>1</v>
      </c>
      <c r="U79" s="73">
        <f t="shared" ref="U79:U87" si="27">ABS(W79-V79)</f>
        <v>3.8939008575797907E-3</v>
      </c>
      <c r="V79" s="73">
        <f t="shared" ref="V79:V103" si="28">$W$2^($AC$62+$AE$62*$AD$62^A78)</f>
        <v>0.95836554162612619</v>
      </c>
      <c r="W79" s="73">
        <f t="shared" si="13"/>
        <v>0.9544716407685464</v>
      </c>
      <c r="X79" s="73">
        <f t="shared" si="14"/>
        <v>-4.6597347343578038E-2</v>
      </c>
      <c r="Y79" s="73"/>
      <c r="Z79" s="73"/>
      <c r="AA79" s="73"/>
      <c r="AB79" s="73"/>
      <c r="AC79" s="73"/>
      <c r="AD79" s="73"/>
      <c r="AE79" s="85"/>
    </row>
    <row r="80" spans="1:31" ht="15" x14ac:dyDescent="0.25">
      <c r="A80" s="77">
        <v>78</v>
      </c>
      <c r="B80" s="12">
        <v>9331</v>
      </c>
      <c r="C80" s="12">
        <v>17163</v>
      </c>
      <c r="D80" s="12">
        <v>26494</v>
      </c>
      <c r="E80" s="42">
        <v>6.9315453336592892E-2</v>
      </c>
      <c r="F80" s="39">
        <v>4.227285115493213E-2</v>
      </c>
      <c r="G80" s="36">
        <f t="shared" si="15"/>
        <v>725.52894437210011</v>
      </c>
      <c r="H80" s="36">
        <f t="shared" si="16"/>
        <v>646.78249508374824</v>
      </c>
      <c r="I80" s="36">
        <f t="shared" si="17"/>
        <v>1372.3114394558484</v>
      </c>
      <c r="J80" s="73">
        <f t="shared" si="18"/>
        <v>5.1797064975309441E-2</v>
      </c>
      <c r="K80" s="73">
        <f t="shared" si="19"/>
        <v>5.04784615308288E-2</v>
      </c>
      <c r="L80">
        <f>IF(T78=1,1-V78,((105*K78+90*(K77+K79)+45*(K76+K80)-30*(K75+K81))/315))</f>
        <v>3.7662204298009816E-2</v>
      </c>
      <c r="M80" s="73">
        <f t="shared" si="26"/>
        <v>57106.866141311082</v>
      </c>
      <c r="N80" s="73">
        <f t="shared" si="20"/>
        <v>2150.770459433159</v>
      </c>
      <c r="O80" s="73">
        <f t="shared" si="21"/>
        <v>8321.9830604344552</v>
      </c>
      <c r="P80" s="73">
        <f t="shared" si="22"/>
        <v>78628.096946908612</v>
      </c>
      <c r="Q80" s="73">
        <f t="shared" si="24"/>
        <v>56031.480911594503</v>
      </c>
      <c r="R80" s="73">
        <f>SUM(Q80:$Q$102)</f>
        <v>602160.41783086897</v>
      </c>
      <c r="S80" s="73">
        <f t="shared" si="23"/>
        <v>10.544448654226999</v>
      </c>
      <c r="T80" s="73">
        <f t="shared" ref="T80:T87" si="29">IF(T79=1,1,IF(U80=$U$62,1,T79))</f>
        <v>1</v>
      </c>
      <c r="U80" s="73">
        <f t="shared" si="27"/>
        <v>4.3720806414337954E-3</v>
      </c>
      <c r="V80" s="73">
        <f t="shared" si="28"/>
        <v>0.953893619110605</v>
      </c>
      <c r="W80" s="73">
        <f t="shared" si="13"/>
        <v>0.9495215384691712</v>
      </c>
      <c r="X80" s="73">
        <f>LN(W80)</f>
        <v>-5.1797064975309434E-2</v>
      </c>
      <c r="Y80" s="73"/>
      <c r="Z80" s="73"/>
      <c r="AA80" s="73"/>
      <c r="AB80" s="73"/>
      <c r="AC80" s="73"/>
      <c r="AD80" s="73"/>
      <c r="AE80" s="85"/>
    </row>
    <row r="81" spans="1:31" ht="15" x14ac:dyDescent="0.25">
      <c r="A81" s="77">
        <v>79</v>
      </c>
      <c r="B81" s="12">
        <v>8376</v>
      </c>
      <c r="C81" s="12">
        <v>15940</v>
      </c>
      <c r="D81" s="12">
        <v>24316</v>
      </c>
      <c r="E81" s="42">
        <v>7.6401793633913279E-2</v>
      </c>
      <c r="F81" s="39">
        <v>4.8027398646781447E-2</v>
      </c>
      <c r="G81" s="36">
        <f t="shared" si="15"/>
        <v>765.55673442969623</v>
      </c>
      <c r="H81" s="36">
        <f t="shared" si="16"/>
        <v>639.94142347765762</v>
      </c>
      <c r="I81" s="36">
        <f t="shared" si="17"/>
        <v>1405.4981579073537</v>
      </c>
      <c r="J81" s="73">
        <f t="shared" si="18"/>
        <v>5.7801371850113248E-2</v>
      </c>
      <c r="K81" s="73">
        <f t="shared" si="19"/>
        <v>5.6162598503791017E-2</v>
      </c>
      <c r="L81" s="73">
        <f t="shared" ref="L81:L102" si="30">IF(T79=1,1-V79,((105*K79+90*(K78+K80)+45*(K77+K81)-30*(K76+K82))/315))</f>
        <v>4.1634458373873806E-2</v>
      </c>
      <c r="M81" s="73">
        <f t="shared" si="26"/>
        <v>54956.095681877923</v>
      </c>
      <c r="N81" s="73">
        <f t="shared" si="20"/>
        <v>2288.0672780577734</v>
      </c>
      <c r="O81" s="73">
        <f t="shared" si="21"/>
        <v>7813.2281309734599</v>
      </c>
      <c r="P81" s="73">
        <f t="shared" si="22"/>
        <v>70306.113886474166</v>
      </c>
      <c r="Q81" s="73">
        <f t="shared" si="24"/>
        <v>53812.062042849037</v>
      </c>
      <c r="R81" s="73">
        <f>SUM(Q81:$Q$102)</f>
        <v>546128.93691927427</v>
      </c>
      <c r="S81" s="73">
        <f t="shared" si="23"/>
        <v>9.9375497866629434</v>
      </c>
      <c r="T81" s="73">
        <f t="shared" si="29"/>
        <v>1</v>
      </c>
      <c r="U81" s="73">
        <f t="shared" si="27"/>
        <v>5.0246733977044045E-3</v>
      </c>
      <c r="V81" s="73">
        <f t="shared" si="28"/>
        <v>0.94886207489391339</v>
      </c>
      <c r="W81" s="73">
        <f t="shared" si="13"/>
        <v>0.94383740149620898</v>
      </c>
      <c r="X81" s="73">
        <f t="shared" ref="X81:X102" si="31">LN(W81)</f>
        <v>-5.7801371850113074E-2</v>
      </c>
      <c r="Y81" s="84"/>
      <c r="Z81" s="84"/>
      <c r="AA81" s="73"/>
      <c r="AB81" s="73"/>
      <c r="AC81" s="73"/>
      <c r="AD81" s="73"/>
      <c r="AE81" s="85"/>
    </row>
    <row r="82" spans="1:31" ht="15" x14ac:dyDescent="0.25">
      <c r="A82" s="77">
        <v>80</v>
      </c>
      <c r="B82" s="12">
        <v>7521</v>
      </c>
      <c r="C82" s="12">
        <v>14946</v>
      </c>
      <c r="D82" s="12">
        <v>22467</v>
      </c>
      <c r="E82" s="42">
        <v>8.4550028785975562E-2</v>
      </c>
      <c r="F82" s="39">
        <v>5.4756362719528016E-2</v>
      </c>
      <c r="G82" s="36">
        <f t="shared" si="15"/>
        <v>818.3885972060657</v>
      </c>
      <c r="H82" s="36">
        <f t="shared" si="16"/>
        <v>635.90076649932223</v>
      </c>
      <c r="I82" s="36">
        <f t="shared" si="17"/>
        <v>1454.289363705388</v>
      </c>
      <c r="J82" s="73">
        <f t="shared" si="18"/>
        <v>6.4730020194302226E-2</v>
      </c>
      <c r="K82" s="73">
        <f t="shared" si="19"/>
        <v>6.2679513176834734E-2</v>
      </c>
      <c r="L82" s="73">
        <f t="shared" si="30"/>
        <v>4.6106380889395004E-2</v>
      </c>
      <c r="M82" s="73">
        <f t="shared" si="26"/>
        <v>52668.02840382015</v>
      </c>
      <c r="N82" s="73">
        <f t="shared" si="20"/>
        <v>2428.3321782800049</v>
      </c>
      <c r="O82" s="73">
        <f t="shared" si="21"/>
        <v>7305.2962044769401</v>
      </c>
      <c r="P82" s="73">
        <f t="shared" si="22"/>
        <v>62492.885755500713</v>
      </c>
      <c r="Q82" s="73">
        <f t="shared" si="24"/>
        <v>51453.862314680147</v>
      </c>
      <c r="R82" s="73">
        <f>SUM(Q82:$Q$102)</f>
        <v>492316.87487642531</v>
      </c>
      <c r="S82" s="73">
        <f t="shared" si="23"/>
        <v>9.3475470754609891</v>
      </c>
      <c r="T82" s="73">
        <f t="shared" si="29"/>
        <v>1</v>
      </c>
      <c r="U82" s="73">
        <f t="shared" si="27"/>
        <v>5.8840775053946581E-3</v>
      </c>
      <c r="V82" s="73">
        <f t="shared" si="28"/>
        <v>0.94320456432855992</v>
      </c>
      <c r="W82" s="73">
        <f t="shared" si="13"/>
        <v>0.93732048682316527</v>
      </c>
      <c r="X82" s="73">
        <f t="shared" si="31"/>
        <v>-6.4730020194302199E-2</v>
      </c>
      <c r="Y82" s="73"/>
      <c r="Z82" s="73"/>
      <c r="AA82" s="73"/>
      <c r="AB82" s="73"/>
      <c r="AC82" s="73"/>
      <c r="AD82" s="73"/>
      <c r="AE82" s="85"/>
    </row>
    <row r="83" spans="1:31" ht="15" x14ac:dyDescent="0.25">
      <c r="A83" s="77">
        <v>81</v>
      </c>
      <c r="B83" s="12">
        <v>7075</v>
      </c>
      <c r="C83" s="12">
        <v>14283</v>
      </c>
      <c r="D83" s="12">
        <v>21358</v>
      </c>
      <c r="E83" s="42">
        <v>9.3828207471342642E-2</v>
      </c>
      <c r="F83" s="39">
        <v>6.2642015238984036E-2</v>
      </c>
      <c r="G83" s="36">
        <f t="shared" si="15"/>
        <v>894.71590365840893</v>
      </c>
      <c r="H83" s="36">
        <f t="shared" si="16"/>
        <v>663.8345678597492</v>
      </c>
      <c r="I83" s="36">
        <f t="shared" si="17"/>
        <v>1558.5504715181582</v>
      </c>
      <c r="J83" s="73">
        <f t="shared" si="18"/>
        <v>7.2972678692675264E-2</v>
      </c>
      <c r="K83" s="73">
        <f t="shared" si="19"/>
        <v>7.0373771717285427E-2</v>
      </c>
      <c r="L83" s="73">
        <f t="shared" si="30"/>
        <v>5.1137925106086612E-2</v>
      </c>
      <c r="M83" s="73">
        <f t="shared" si="26"/>
        <v>50239.696225540145</v>
      </c>
      <c r="N83" s="73">
        <f t="shared" si="20"/>
        <v>2569.1538229342113</v>
      </c>
      <c r="O83" s="73">
        <f t="shared" si="21"/>
        <v>6798.5126196716838</v>
      </c>
      <c r="P83" s="73">
        <f t="shared" si="22"/>
        <v>55187.589551023775</v>
      </c>
      <c r="Q83" s="73">
        <f t="shared" si="24"/>
        <v>48955.119314073039</v>
      </c>
      <c r="R83" s="73">
        <f>SUM(Q83:$Q$102)</f>
        <v>440863.01256174513</v>
      </c>
      <c r="S83" s="73">
        <f t="shared" si="23"/>
        <v>8.7751926401502693</v>
      </c>
      <c r="T83" s="73">
        <f t="shared" si="29"/>
        <v>1</v>
      </c>
      <c r="U83" s="73">
        <f t="shared" si="27"/>
        <v>7.2216682319106162E-3</v>
      </c>
      <c r="V83" s="73">
        <f t="shared" si="28"/>
        <v>0.93684789651462519</v>
      </c>
      <c r="W83" s="73">
        <f t="shared" si="13"/>
        <v>0.92962622828271457</v>
      </c>
      <c r="X83" s="73">
        <f t="shared" si="31"/>
        <v>-7.2972678692675069E-2</v>
      </c>
      <c r="Y83" s="73"/>
      <c r="Z83" s="73"/>
      <c r="AA83" s="73"/>
      <c r="AB83" s="73"/>
      <c r="AC83" s="73"/>
      <c r="AD83" s="73"/>
      <c r="AE83" s="85"/>
    </row>
    <row r="84" spans="1:31" ht="15" x14ac:dyDescent="0.25">
      <c r="A84" s="77">
        <v>82</v>
      </c>
      <c r="B84" s="12">
        <v>6392</v>
      </c>
      <c r="C84" s="12">
        <v>13165</v>
      </c>
      <c r="D84" s="12">
        <v>19557</v>
      </c>
      <c r="E84" s="42">
        <v>0.10424377266854451</v>
      </c>
      <c r="F84" s="39">
        <v>7.1854876461477937E-2</v>
      </c>
      <c r="G84" s="36">
        <f t="shared" si="15"/>
        <v>945.96944861535701</v>
      </c>
      <c r="H84" s="36">
        <f t="shared" si="16"/>
        <v>666.32619489733656</v>
      </c>
      <c r="I84" s="36">
        <f t="shared" si="17"/>
        <v>1612.2956435126935</v>
      </c>
      <c r="J84" s="73">
        <f t="shared" si="18"/>
        <v>8.2440846935250472E-2</v>
      </c>
      <c r="K84" s="73">
        <f t="shared" si="19"/>
        <v>7.9134091713559118E-2</v>
      </c>
      <c r="L84" s="73">
        <f t="shared" si="30"/>
        <v>5.6795435671440075E-2</v>
      </c>
      <c r="M84" s="73">
        <f t="shared" si="26"/>
        <v>47670.542402605934</v>
      </c>
      <c r="N84" s="73">
        <f t="shared" si="20"/>
        <v>2707.4692244498583</v>
      </c>
      <c r="O84" s="73">
        <f t="shared" si="21"/>
        <v>6293.5129663357357</v>
      </c>
      <c r="P84" s="73">
        <f t="shared" si="22"/>
        <v>48389.076931352101</v>
      </c>
      <c r="Q84" s="73">
        <f t="shared" si="24"/>
        <v>46316.807790381004</v>
      </c>
      <c r="R84" s="73">
        <f>SUM(Q84:$Q$102)</f>
        <v>391907.89324767212</v>
      </c>
      <c r="S84" s="73">
        <f t="shared" si="23"/>
        <v>8.22117545753472</v>
      </c>
      <c r="T84" s="73">
        <f t="shared" si="29"/>
        <v>1</v>
      </c>
      <c r="U84" s="73">
        <f t="shared" si="27"/>
        <v>8.8457080414601208E-3</v>
      </c>
      <c r="V84" s="73">
        <f t="shared" si="28"/>
        <v>0.929711616327901</v>
      </c>
      <c r="W84" s="73">
        <f t="shared" si="13"/>
        <v>0.92086590828644088</v>
      </c>
      <c r="X84" s="73">
        <f t="shared" si="31"/>
        <v>-8.244084693525032E-2</v>
      </c>
      <c r="Y84" s="73"/>
      <c r="Z84" s="73"/>
      <c r="AA84" s="73"/>
      <c r="AB84" s="73"/>
      <c r="AC84" s="73"/>
      <c r="AD84" s="73"/>
      <c r="AE84" s="85"/>
    </row>
    <row r="85" spans="1:31" ht="15" x14ac:dyDescent="0.25">
      <c r="A85" s="77">
        <v>83</v>
      </c>
      <c r="B85" s="12">
        <v>5626</v>
      </c>
      <c r="C85" s="12">
        <v>12254</v>
      </c>
      <c r="D85" s="12">
        <v>17880</v>
      </c>
      <c r="E85" s="42">
        <v>0.11574461718554138</v>
      </c>
      <c r="F85" s="39">
        <v>8.2531767988324303E-2</v>
      </c>
      <c r="G85" s="36">
        <f t="shared" si="15"/>
        <v>1011.344284928926</v>
      </c>
      <c r="H85" s="36">
        <f t="shared" si="16"/>
        <v>651.17921628585577</v>
      </c>
      <c r="I85" s="36">
        <f t="shared" si="17"/>
        <v>1662.5235012147818</v>
      </c>
      <c r="J85" s="73">
        <f t="shared" si="18"/>
        <v>9.2982298725658941E-2</v>
      </c>
      <c r="K85" s="73">
        <f t="shared" si="19"/>
        <v>8.8790370274977382E-2</v>
      </c>
      <c r="L85" s="73">
        <f t="shared" si="30"/>
        <v>6.3152103485374811E-2</v>
      </c>
      <c r="M85" s="73">
        <f t="shared" si="26"/>
        <v>44963.073178156075</v>
      </c>
      <c r="N85" s="73">
        <f t="shared" si="20"/>
        <v>2839.5126503673964</v>
      </c>
      <c r="O85" s="73">
        <f t="shared" si="21"/>
        <v>5791.287956593992</v>
      </c>
      <c r="P85" s="73">
        <f t="shared" si="22"/>
        <v>42095.563965016365</v>
      </c>
      <c r="Q85" s="73">
        <f t="shared" si="24"/>
        <v>43543.316852972377</v>
      </c>
      <c r="R85" s="73">
        <f>SUM(Q85:$Q$102)</f>
        <v>345591.0854572911</v>
      </c>
      <c r="S85" s="73">
        <f t="shared" si="23"/>
        <v>7.6861090897404649</v>
      </c>
      <c r="T85" s="73">
        <f t="shared" si="29"/>
        <v>1</v>
      </c>
      <c r="U85" s="73">
        <f t="shared" si="27"/>
        <v>1.0498021155109116E-2</v>
      </c>
      <c r="V85" s="73">
        <f t="shared" si="28"/>
        <v>0.92170765088013173</v>
      </c>
      <c r="W85" s="73">
        <f t="shared" si="13"/>
        <v>0.91120962972502262</v>
      </c>
      <c r="X85" s="73">
        <f t="shared" si="31"/>
        <v>-9.2982298725658691E-2</v>
      </c>
      <c r="Y85" s="73"/>
      <c r="Z85" s="73"/>
      <c r="AA85" s="73"/>
      <c r="AB85" s="73"/>
      <c r="AC85" s="73"/>
      <c r="AD85" s="73"/>
      <c r="AE85" s="85"/>
    </row>
    <row r="86" spans="1:31" ht="15" x14ac:dyDescent="0.25">
      <c r="A86" s="77">
        <v>84</v>
      </c>
      <c r="B86" s="12">
        <v>5182</v>
      </c>
      <c r="C86" s="12">
        <v>11705</v>
      </c>
      <c r="D86" s="12">
        <v>16887</v>
      </c>
      <c r="E86" s="42">
        <v>0.12823070595403696</v>
      </c>
      <c r="F86" s="39">
        <v>9.4750518805655062E-2</v>
      </c>
      <c r="G86" s="36">
        <f t="shared" si="15"/>
        <v>1109.0548226201925</v>
      </c>
      <c r="H86" s="36">
        <f t="shared" si="16"/>
        <v>664.49151825381955</v>
      </c>
      <c r="I86" s="36">
        <f t="shared" si="17"/>
        <v>1773.546340874012</v>
      </c>
      <c r="J86" s="73">
        <f t="shared" si="18"/>
        <v>0.10502435843394398</v>
      </c>
      <c r="K86" s="73">
        <f t="shared" si="19"/>
        <v>9.9697407642051705E-2</v>
      </c>
      <c r="L86" s="73">
        <f t="shared" si="30"/>
        <v>7.0288383672098997E-2</v>
      </c>
      <c r="M86" s="73">
        <f t="shared" si="26"/>
        <v>42123.560527788679</v>
      </c>
      <c r="N86" s="73">
        <f t="shared" si="20"/>
        <v>2960.7969840120932</v>
      </c>
      <c r="O86" s="73">
        <f t="shared" si="21"/>
        <v>5293.2253075566468</v>
      </c>
      <c r="P86" s="73">
        <f t="shared" si="22"/>
        <v>36304.27600842237</v>
      </c>
      <c r="Q86" s="73">
        <f t="shared" si="24"/>
        <v>40643.162035782632</v>
      </c>
      <c r="R86" s="73">
        <f>SUM(Q86:$Q$102)</f>
        <v>302047.76860431873</v>
      </c>
      <c r="S86" s="73">
        <f t="shared" si="23"/>
        <v>7.170518465670999</v>
      </c>
      <c r="T86" s="73">
        <f t="shared" si="29"/>
        <v>1</v>
      </c>
      <c r="U86" s="73">
        <f t="shared" si="27"/>
        <v>1.2437463802205007E-2</v>
      </c>
      <c r="V86" s="73">
        <f t="shared" si="28"/>
        <v>0.9127400561601533</v>
      </c>
      <c r="W86" s="73">
        <f t="shared" si="13"/>
        <v>0.90030259235794829</v>
      </c>
      <c r="X86" s="73">
        <f t="shared" si="31"/>
        <v>-0.10502435843394381</v>
      </c>
      <c r="Y86" s="73"/>
      <c r="Z86" s="73"/>
      <c r="AA86" s="73"/>
      <c r="AB86" s="73"/>
      <c r="AC86" s="73"/>
      <c r="AD86" s="73"/>
      <c r="AE86" s="85"/>
    </row>
    <row r="87" spans="1:31" ht="15" x14ac:dyDescent="0.25">
      <c r="A87" s="77">
        <v>85</v>
      </c>
      <c r="B87" s="12">
        <v>4420</v>
      </c>
      <c r="C87" s="12">
        <v>10306</v>
      </c>
      <c r="D87" s="12">
        <v>14726</v>
      </c>
      <c r="E87" s="42">
        <v>0.14157154014997908</v>
      </c>
      <c r="F87" s="39">
        <v>0.1085035753531207</v>
      </c>
      <c r="G87" s="36">
        <f t="shared" si="15"/>
        <v>1118.2378475892619</v>
      </c>
      <c r="H87" s="36">
        <f t="shared" si="16"/>
        <v>625.74620746290759</v>
      </c>
      <c r="I87" s="36">
        <f t="shared" si="17"/>
        <v>1743.9840550521694</v>
      </c>
      <c r="J87" s="73">
        <f t="shared" si="18"/>
        <v>0.11842890500150546</v>
      </c>
      <c r="K87" s="73">
        <f t="shared" si="19"/>
        <v>0.11168503183681133</v>
      </c>
      <c r="L87" s="73">
        <f t="shared" si="30"/>
        <v>7.8292349119868265E-2</v>
      </c>
      <c r="M87" s="73">
        <f t="shared" si="26"/>
        <v>39162.763543776586</v>
      </c>
      <c r="N87" s="73">
        <f t="shared" si="20"/>
        <v>3066.1447558682048</v>
      </c>
      <c r="O87" s="73">
        <f t="shared" si="21"/>
        <v>4801.1444451475536</v>
      </c>
      <c r="P87" s="73">
        <f t="shared" si="22"/>
        <v>31011.050700865715</v>
      </c>
      <c r="Q87" s="73">
        <f t="shared" si="24"/>
        <v>37629.69116584248</v>
      </c>
      <c r="R87" s="73">
        <f>SUM(Q87:$Q$102)</f>
        <v>261404.60656853608</v>
      </c>
      <c r="S87" s="73">
        <f t="shared" si="23"/>
        <v>6.6748253420965815</v>
      </c>
      <c r="T87" s="73">
        <f t="shared" si="29"/>
        <v>1</v>
      </c>
      <c r="U87" s="73">
        <f t="shared" si="27"/>
        <v>1.4389941322300759E-2</v>
      </c>
      <c r="V87" s="73">
        <f t="shared" si="28"/>
        <v>0.90270490948548943</v>
      </c>
      <c r="W87" s="73">
        <f t="shared" si="13"/>
        <v>0.88831496816318867</v>
      </c>
      <c r="X87" s="73">
        <f t="shared" si="31"/>
        <v>-0.11842890500150517</v>
      </c>
      <c r="Y87" s="73"/>
      <c r="Z87" s="73"/>
      <c r="AA87" s="73"/>
      <c r="AB87" s="73"/>
      <c r="AC87" s="73"/>
      <c r="AD87" s="73"/>
      <c r="AE87" s="85"/>
    </row>
    <row r="88" spans="1:31" x14ac:dyDescent="0.3">
      <c r="A88" s="77">
        <v>86</v>
      </c>
      <c r="B88" s="12">
        <v>3677</v>
      </c>
      <c r="C88" s="12">
        <v>8980</v>
      </c>
      <c r="D88" s="12">
        <v>12657</v>
      </c>
      <c r="E88" s="42">
        <v>0.15562114192921797</v>
      </c>
      <c r="F88" s="39">
        <v>0.1236744364566103</v>
      </c>
      <c r="G88" s="36">
        <f t="shared" si="15"/>
        <v>1110.5964393803606</v>
      </c>
      <c r="H88" s="36">
        <f t="shared" si="16"/>
        <v>572.21893887373449</v>
      </c>
      <c r="I88" s="36">
        <f t="shared" si="17"/>
        <v>1682.8153782540951</v>
      </c>
      <c r="J88" s="73">
        <f t="shared" si="18"/>
        <v>0.13295531154729359</v>
      </c>
      <c r="K88" s="73">
        <f t="shared" si="19"/>
        <v>0.12449578383667359</v>
      </c>
      <c r="L88" s="73">
        <f t="shared" si="30"/>
        <v>8.7259943839846699E-2</v>
      </c>
      <c r="M88" s="73">
        <f t="shared" si="26"/>
        <v>36096.618787908381</v>
      </c>
      <c r="N88" s="73">
        <f t="shared" si="20"/>
        <v>3149.7889282412434</v>
      </c>
      <c r="O88" s="73">
        <f t="shared" si="21"/>
        <v>4317.3186029981898</v>
      </c>
      <c r="P88" s="73">
        <f t="shared" si="22"/>
        <v>26209.906255718161</v>
      </c>
      <c r="Q88" s="73">
        <f t="shared" si="24"/>
        <v>34521.724323787756</v>
      </c>
      <c r="R88" s="73">
        <f>SUM(Q88:$Q$102)</f>
        <v>223774.91540269362</v>
      </c>
      <c r="S88" s="73">
        <f t="shared" si="23"/>
        <v>6.1993317633853717</v>
      </c>
      <c r="T88" s="73">
        <f>T87</f>
        <v>1</v>
      </c>
      <c r="U88" s="73"/>
      <c r="V88" s="73">
        <f t="shared" si="28"/>
        <v>0.89149040506744937</v>
      </c>
      <c r="W88" s="73">
        <f t="shared" si="13"/>
        <v>0.87550421616332641</v>
      </c>
      <c r="X88" s="73">
        <f t="shared" si="31"/>
        <v>-0.13295531154729331</v>
      </c>
      <c r="Y88" s="73"/>
      <c r="Z88" s="73"/>
      <c r="AA88" s="73"/>
      <c r="AB88" s="73"/>
      <c r="AC88" s="73"/>
      <c r="AD88" s="73"/>
      <c r="AE88" s="85"/>
    </row>
    <row r="89" spans="1:31" x14ac:dyDescent="0.3">
      <c r="A89" s="77">
        <v>87</v>
      </c>
      <c r="B89" s="12">
        <v>3061</v>
      </c>
      <c r="C89" s="12">
        <v>7439</v>
      </c>
      <c r="D89" s="12">
        <v>10500</v>
      </c>
      <c r="E89" s="42">
        <v>0.17022199785155787</v>
      </c>
      <c r="F89" s="39">
        <v>0.14002217677698126</v>
      </c>
      <c r="G89" s="36">
        <f t="shared" si="15"/>
        <v>1041.6249730439636</v>
      </c>
      <c r="H89" s="36">
        <f t="shared" si="16"/>
        <v>521.04953542361864</v>
      </c>
      <c r="I89" s="36">
        <f t="shared" si="17"/>
        <v>1562.6745084675822</v>
      </c>
      <c r="J89" s="73">
        <f t="shared" si="18"/>
        <v>0.14882614366357927</v>
      </c>
      <c r="K89" s="73">
        <f t="shared" si="19"/>
        <v>0.13828108282949214</v>
      </c>
      <c r="L89" s="73">
        <f t="shared" si="30"/>
        <v>9.7295090514510574E-2</v>
      </c>
      <c r="M89" s="73">
        <f t="shared" si="26"/>
        <v>32946.829859667137</v>
      </c>
      <c r="N89" s="73">
        <f t="shared" si="20"/>
        <v>3205.5647933624932</v>
      </c>
      <c r="O89" s="73">
        <f t="shared" si="21"/>
        <v>3844.4776821091154</v>
      </c>
      <c r="P89" s="73">
        <f t="shared" si="22"/>
        <v>21892.587652719969</v>
      </c>
      <c r="Q89" s="73">
        <f t="shared" si="24"/>
        <v>31344.047462985891</v>
      </c>
      <c r="R89" s="73">
        <f>SUM(Q89:$Q$102)</f>
        <v>189253.19107890589</v>
      </c>
      <c r="S89" s="73">
        <f t="shared" si="23"/>
        <v>5.7442003338410998</v>
      </c>
      <c r="T89" s="73">
        <f t="shared" ref="T89:T102" si="32">T88</f>
        <v>1</v>
      </c>
      <c r="U89" s="73"/>
      <c r="V89" s="73">
        <f t="shared" si="28"/>
        <v>0.87897722348224572</v>
      </c>
      <c r="W89" s="73">
        <f t="shared" si="13"/>
        <v>0.86171891717050786</v>
      </c>
      <c r="X89" s="73">
        <f t="shared" si="31"/>
        <v>-0.14882614366357896</v>
      </c>
      <c r="Y89" s="73"/>
      <c r="Z89" s="73"/>
      <c r="AA89" s="73"/>
      <c r="AB89" s="73"/>
      <c r="AC89" s="73"/>
      <c r="AD89" s="73"/>
      <c r="AE89" s="85"/>
    </row>
    <row r="90" spans="1:31" x14ac:dyDescent="0.3">
      <c r="A90" s="77">
        <v>88</v>
      </c>
      <c r="B90" s="12">
        <v>2371</v>
      </c>
      <c r="C90" s="12">
        <v>6199</v>
      </c>
      <c r="D90" s="12">
        <v>8570</v>
      </c>
      <c r="E90" s="42">
        <v>0.18519365963146162</v>
      </c>
      <c r="F90" s="39">
        <v>0.15717972288141815</v>
      </c>
      <c r="G90" s="36">
        <f t="shared" si="15"/>
        <v>974.35710214191113</v>
      </c>
      <c r="H90" s="36">
        <f t="shared" si="16"/>
        <v>439.09416698619549</v>
      </c>
      <c r="I90" s="36">
        <f t="shared" si="17"/>
        <v>1413.4512691281066</v>
      </c>
      <c r="J90" s="73">
        <f t="shared" si="18"/>
        <v>0.16493013642101592</v>
      </c>
      <c r="K90" s="73">
        <f t="shared" si="19"/>
        <v>0.15204705695401954</v>
      </c>
      <c r="L90" s="73">
        <f t="shared" si="30"/>
        <v>0.10850959493255063</v>
      </c>
      <c r="M90" s="73">
        <f t="shared" si="26"/>
        <v>29741.265066304644</v>
      </c>
      <c r="N90" s="73">
        <f t="shared" si="20"/>
        <v>3227.2126251263362</v>
      </c>
      <c r="O90" s="73">
        <f t="shared" si="21"/>
        <v>3385.7842712656516</v>
      </c>
      <c r="P90" s="73">
        <f t="shared" si="22"/>
        <v>18048.109970610851</v>
      </c>
      <c r="Q90" s="73">
        <f t="shared" si="24"/>
        <v>28127.658753741474</v>
      </c>
      <c r="R90" s="73">
        <f>SUM(Q90:$Q$102)</f>
        <v>157909.14361591998</v>
      </c>
      <c r="S90" s="73">
        <f t="shared" si="23"/>
        <v>5.3094292816354702</v>
      </c>
      <c r="T90" s="73">
        <f t="shared" si="32"/>
        <v>1</v>
      </c>
      <c r="U90" s="73"/>
      <c r="V90" s="73">
        <f t="shared" si="28"/>
        <v>0.865039260999102</v>
      </c>
      <c r="W90" s="73">
        <f t="shared" si="13"/>
        <v>0.84795294304598046</v>
      </c>
      <c r="X90" s="73">
        <f t="shared" si="31"/>
        <v>-0.16493013642101562</v>
      </c>
      <c r="Y90" s="73"/>
      <c r="Z90" s="73"/>
      <c r="AA90" s="73"/>
      <c r="AB90" s="73"/>
      <c r="AC90" s="73"/>
      <c r="AD90" s="73"/>
      <c r="AE90" s="85"/>
    </row>
    <row r="91" spans="1:31" x14ac:dyDescent="0.3">
      <c r="A91" s="77">
        <v>89</v>
      </c>
      <c r="B91" s="12">
        <v>1944</v>
      </c>
      <c r="C91" s="12">
        <v>4921</v>
      </c>
      <c r="D91" s="12">
        <v>6865</v>
      </c>
      <c r="E91" s="42">
        <v>0.20030359789217997</v>
      </c>
      <c r="F91" s="39">
        <v>0.17439684778624301</v>
      </c>
      <c r="G91" s="36">
        <f t="shared" si="15"/>
        <v>858.20688795610181</v>
      </c>
      <c r="H91" s="36">
        <f t="shared" si="16"/>
        <v>389.39019430239784</v>
      </c>
      <c r="I91" s="36">
        <f t="shared" si="17"/>
        <v>1247.5970822584995</v>
      </c>
      <c r="J91" s="73">
        <f t="shared" si="18"/>
        <v>0.18173300542731238</v>
      </c>
      <c r="K91" s="73">
        <f t="shared" si="19"/>
        <v>0.16617606283584885</v>
      </c>
      <c r="L91" s="73">
        <f t="shared" si="30"/>
        <v>0.12102277651775428</v>
      </c>
      <c r="M91" s="73">
        <f t="shared" si="26"/>
        <v>26514.052441178308</v>
      </c>
      <c r="N91" s="73">
        <f t="shared" si="20"/>
        <v>3208.804243168739</v>
      </c>
      <c r="O91" s="73">
        <f t="shared" si="21"/>
        <v>2944.7748209381612</v>
      </c>
      <c r="P91" s="73">
        <f t="shared" si="22"/>
        <v>14662.325699345201</v>
      </c>
      <c r="Q91" s="73">
        <f t="shared" si="24"/>
        <v>24909.650319593937</v>
      </c>
      <c r="R91" s="73">
        <f>SUM(Q91:$Q$102)</f>
        <v>129781.48486217849</v>
      </c>
      <c r="S91" s="73">
        <f t="shared" si="23"/>
        <v>4.8948188946257849</v>
      </c>
      <c r="T91" s="73">
        <f t="shared" si="32"/>
        <v>1</v>
      </c>
      <c r="U91" s="73"/>
      <c r="V91" s="73">
        <f t="shared" si="28"/>
        <v>0.84954482112823959</v>
      </c>
      <c r="W91" s="73">
        <f t="shared" si="13"/>
        <v>0.83382393716415115</v>
      </c>
      <c r="X91" s="73">
        <f t="shared" si="31"/>
        <v>-0.18173300542731216</v>
      </c>
      <c r="Y91" s="73"/>
      <c r="Z91" s="73"/>
      <c r="AA91" s="73"/>
      <c r="AB91" s="73"/>
      <c r="AC91" s="73"/>
      <c r="AD91" s="73"/>
      <c r="AE91" s="85"/>
    </row>
    <row r="92" spans="1:31" x14ac:dyDescent="0.3">
      <c r="A92" s="77">
        <v>90</v>
      </c>
      <c r="B92" s="12">
        <v>1468</v>
      </c>
      <c r="C92" s="12">
        <v>3880</v>
      </c>
      <c r="D92" s="12">
        <v>5348</v>
      </c>
      <c r="E92" s="42">
        <v>0.2155481561505439</v>
      </c>
      <c r="F92" s="39">
        <v>0.19163749720786352</v>
      </c>
      <c r="G92" s="36">
        <f t="shared" si="15"/>
        <v>743.55348916651042</v>
      </c>
      <c r="H92" s="36">
        <f t="shared" si="16"/>
        <v>316.42469322899842</v>
      </c>
      <c r="I92" s="36">
        <f t="shared" si="17"/>
        <v>1059.9781823955088</v>
      </c>
      <c r="J92" s="73">
        <f t="shared" si="18"/>
        <v>0.19820085684284008</v>
      </c>
      <c r="K92" s="73">
        <f t="shared" si="19"/>
        <v>0.17979490721365521</v>
      </c>
      <c r="L92" s="73">
        <f t="shared" si="30"/>
        <v>0.134960739000898</v>
      </c>
      <c r="M92" s="73">
        <f t="shared" si="26"/>
        <v>23305.248198009569</v>
      </c>
      <c r="N92" s="73">
        <f t="shared" si="20"/>
        <v>3145.2935194027195</v>
      </c>
      <c r="O92" s="73">
        <f t="shared" si="21"/>
        <v>2525.2585325742948</v>
      </c>
      <c r="P92" s="73">
        <f t="shared" si="22"/>
        <v>11717.550878407041</v>
      </c>
      <c r="Q92" s="73">
        <f t="shared" si="24"/>
        <v>21732.601438308207</v>
      </c>
      <c r="R92" s="73">
        <f>SUM(Q92:$Q$102)</f>
        <v>104871.83454258456</v>
      </c>
      <c r="S92" s="73">
        <f t="shared" si="23"/>
        <v>4.4999235215843507</v>
      </c>
      <c r="T92" s="73">
        <f t="shared" si="32"/>
        <v>1</v>
      </c>
      <c r="U92" s="73"/>
      <c r="V92" s="73">
        <f t="shared" si="28"/>
        <v>0.83235838760003023</v>
      </c>
      <c r="W92" s="73">
        <f t="shared" si="13"/>
        <v>0.82020509278634479</v>
      </c>
      <c r="X92" s="73">
        <f t="shared" si="31"/>
        <v>-0.19820085684283972</v>
      </c>
      <c r="Y92" s="73"/>
      <c r="Z92" s="73"/>
      <c r="AA92" s="73"/>
      <c r="AB92" s="73"/>
      <c r="AC92" s="73"/>
      <c r="AD92" s="73"/>
      <c r="AE92" s="85"/>
    </row>
    <row r="93" spans="1:31" x14ac:dyDescent="0.3">
      <c r="A93" s="77">
        <v>91</v>
      </c>
      <c r="B93" s="12">
        <v>1087</v>
      </c>
      <c r="C93" s="12">
        <v>2862</v>
      </c>
      <c r="D93" s="12">
        <v>3949</v>
      </c>
      <c r="E93" s="42">
        <v>0.23043634163774501</v>
      </c>
      <c r="F93" s="39">
        <v>0.20808045413174497</v>
      </c>
      <c r="G93" s="36">
        <f t="shared" si="15"/>
        <v>595.52625972505416</v>
      </c>
      <c r="H93" s="36">
        <f t="shared" si="16"/>
        <v>250.48430336022884</v>
      </c>
      <c r="I93" s="36">
        <f t="shared" si="17"/>
        <v>846.01056308528302</v>
      </c>
      <c r="J93" s="73">
        <f t="shared" si="18"/>
        <v>0.21423412587624285</v>
      </c>
      <c r="K93" s="73">
        <f t="shared" si="19"/>
        <v>0.19284061399975061</v>
      </c>
      <c r="L93" s="73">
        <f t="shared" si="30"/>
        <v>0.15045517887176041</v>
      </c>
      <c r="M93" s="73">
        <f t="shared" si="26"/>
        <v>20159.954678606849</v>
      </c>
      <c r="N93" s="73">
        <f t="shared" si="20"/>
        <v>3033.1695872163764</v>
      </c>
      <c r="O93" s="73">
        <f t="shared" si="21"/>
        <v>2131.1685608290195</v>
      </c>
      <c r="P93" s="73">
        <f t="shared" si="22"/>
        <v>9192.2923458327459</v>
      </c>
      <c r="Q93" s="73">
        <f t="shared" si="24"/>
        <v>18643.369884998661</v>
      </c>
      <c r="R93" s="73">
        <f>SUM(Q93:$Q$102)</f>
        <v>83139.233104276354</v>
      </c>
      <c r="S93" s="73">
        <f t="shared" si="23"/>
        <v>4.1239791671010684</v>
      </c>
      <c r="T93" s="73">
        <f t="shared" si="32"/>
        <v>1</v>
      </c>
      <c r="U93" s="73"/>
      <c r="V93" s="73">
        <f t="shared" si="28"/>
        <v>0.81334311388097724</v>
      </c>
      <c r="W93" s="73">
        <f t="shared" si="13"/>
        <v>0.80715938600024939</v>
      </c>
      <c r="X93" s="73">
        <f t="shared" si="31"/>
        <v>-0.21423412587624235</v>
      </c>
      <c r="Y93" s="73"/>
      <c r="Z93" s="73"/>
      <c r="AA93" s="73"/>
      <c r="AB93" s="73"/>
      <c r="AC93" s="73"/>
      <c r="AD93" s="73"/>
      <c r="AE93" s="85"/>
    </row>
    <row r="94" spans="1:31" x14ac:dyDescent="0.3">
      <c r="A94" s="77">
        <v>92</v>
      </c>
      <c r="B94" s="12">
        <v>840</v>
      </c>
      <c r="C94" s="12">
        <v>2134</v>
      </c>
      <c r="D94" s="12">
        <v>2974</v>
      </c>
      <c r="E94" s="42">
        <v>0.24451813575595194</v>
      </c>
      <c r="F94" s="39">
        <v>0.22314551876610023</v>
      </c>
      <c r="G94" s="36">
        <f t="shared" si="15"/>
        <v>476.19253704685786</v>
      </c>
      <c r="H94" s="36">
        <f t="shared" si="16"/>
        <v>205.39523403499962</v>
      </c>
      <c r="I94" s="36">
        <f t="shared" si="17"/>
        <v>681.58777108185745</v>
      </c>
      <c r="J94" s="73">
        <f t="shared" si="18"/>
        <v>0.22918216916000586</v>
      </c>
      <c r="K94" s="73">
        <f t="shared" si="19"/>
        <v>0.20481633762985585</v>
      </c>
      <c r="L94" s="73">
        <f t="shared" si="30"/>
        <v>0.16764161239996977</v>
      </c>
      <c r="M94" s="73">
        <f t="shared" si="26"/>
        <v>17126.785091390473</v>
      </c>
      <c r="N94" s="73">
        <f t="shared" si="20"/>
        <v>2871.1618679484618</v>
      </c>
      <c r="O94" s="73">
        <f t="shared" si="21"/>
        <v>1766.3641110279191</v>
      </c>
      <c r="P94" s="73">
        <f t="shared" si="22"/>
        <v>7061.1237850037269</v>
      </c>
      <c r="Q94" s="73">
        <f t="shared" si="24"/>
        <v>15691.204157416243</v>
      </c>
      <c r="R94" s="73">
        <f>SUM(Q94:$Q$102)</f>
        <v>64495.8632192777</v>
      </c>
      <c r="S94" s="73">
        <f t="shared" si="23"/>
        <v>3.7657892520470386</v>
      </c>
      <c r="T94" s="73">
        <f t="shared" si="32"/>
        <v>1</v>
      </c>
      <c r="U94" s="73"/>
      <c r="V94" s="73">
        <f t="shared" si="28"/>
        <v>0.79236417709552198</v>
      </c>
      <c r="W94" s="73">
        <f t="shared" si="13"/>
        <v>0.79518366237014415</v>
      </c>
      <c r="X94" s="73">
        <f t="shared" si="31"/>
        <v>-0.22918216916000539</v>
      </c>
      <c r="Y94" s="73"/>
      <c r="Z94" s="73"/>
      <c r="AA94" s="73"/>
      <c r="AB94" s="73"/>
      <c r="AC94" s="73"/>
      <c r="AD94" s="73"/>
      <c r="AE94" s="85"/>
    </row>
    <row r="95" spans="1:31" x14ac:dyDescent="0.3">
      <c r="A95" s="77">
        <v>93</v>
      </c>
      <c r="B95" s="12">
        <v>626</v>
      </c>
      <c r="C95" s="12">
        <v>1614</v>
      </c>
      <c r="D95" s="12">
        <v>2240</v>
      </c>
      <c r="E95" s="42">
        <v>0.2573075386200781</v>
      </c>
      <c r="F95" s="39">
        <v>0.23635386368960171</v>
      </c>
      <c r="G95" s="36">
        <f t="shared" si="15"/>
        <v>381.47513599501713</v>
      </c>
      <c r="H95" s="36">
        <f t="shared" si="16"/>
        <v>161.07451917616891</v>
      </c>
      <c r="I95" s="36">
        <f t="shared" si="17"/>
        <v>542.54965517118603</v>
      </c>
      <c r="J95" s="73">
        <f t="shared" si="18"/>
        <v>0.24220966748713663</v>
      </c>
      <c r="K95" s="73">
        <f t="shared" si="19"/>
        <v>0.21510840594967096</v>
      </c>
      <c r="L95" s="73">
        <f t="shared" si="30"/>
        <v>0.18665688611902276</v>
      </c>
      <c r="M95" s="73">
        <f t="shared" si="26"/>
        <v>14255.623223442011</v>
      </c>
      <c r="N95" s="73">
        <f t="shared" si="20"/>
        <v>2660.9102405737121</v>
      </c>
      <c r="O95" s="73">
        <f t="shared" si="21"/>
        <v>1434.388276458302</v>
      </c>
      <c r="P95" s="73">
        <f t="shared" si="22"/>
        <v>5294.7596739758083</v>
      </c>
      <c r="Q95" s="73">
        <f t="shared" si="24"/>
        <v>12925.168103155156</v>
      </c>
      <c r="R95" s="73">
        <f>SUM(Q95:$Q$102)</f>
        <v>48804.659061861465</v>
      </c>
      <c r="S95" s="73">
        <f t="shared" si="23"/>
        <v>3.423537385696815</v>
      </c>
      <c r="T95" s="73">
        <f t="shared" si="32"/>
        <v>1</v>
      </c>
      <c r="U95" s="73"/>
      <c r="V95" s="73">
        <f t="shared" si="28"/>
        <v>0.76929315064475845</v>
      </c>
      <c r="W95" s="73">
        <f t="shared" si="13"/>
        <v>0.78489159405032904</v>
      </c>
      <c r="X95" s="73">
        <f t="shared" si="31"/>
        <v>-0.24220966748713613</v>
      </c>
      <c r="Y95" s="73"/>
      <c r="Z95" s="73"/>
      <c r="AA95" s="73"/>
      <c r="AB95" s="73"/>
      <c r="AC95" s="73"/>
      <c r="AD95" s="73"/>
      <c r="AE95" s="85"/>
    </row>
    <row r="96" spans="1:31" x14ac:dyDescent="0.3">
      <c r="A96" s="77">
        <v>94</v>
      </c>
      <c r="B96" s="12">
        <v>435</v>
      </c>
      <c r="C96" s="12">
        <v>1037</v>
      </c>
      <c r="D96" s="12">
        <v>1472</v>
      </c>
      <c r="E96" s="42">
        <v>0.26836974929399476</v>
      </c>
      <c r="F96" s="39">
        <v>0.24740046666756602</v>
      </c>
      <c r="G96" s="36">
        <f t="shared" si="15"/>
        <v>256.55428393426598</v>
      </c>
      <c r="H96" s="36">
        <f t="shared" si="16"/>
        <v>116.74084094288773</v>
      </c>
      <c r="I96" s="36">
        <f t="shared" si="17"/>
        <v>373.29512487715374</v>
      </c>
      <c r="J96" s="73">
        <f t="shared" si="18"/>
        <v>0.25359723157415337</v>
      </c>
      <c r="K96" s="73">
        <f t="shared" si="19"/>
        <v>0.22399571086172843</v>
      </c>
      <c r="L96" s="73">
        <f t="shared" si="30"/>
        <v>0.20763582290447802</v>
      </c>
      <c r="M96" s="73">
        <f t="shared" si="26"/>
        <v>11594.712982868299</v>
      </c>
      <c r="N96" s="73">
        <f t="shared" si="20"/>
        <v>2407.4777715390937</v>
      </c>
      <c r="O96" s="73">
        <f t="shared" si="21"/>
        <v>1138.1949534526475</v>
      </c>
      <c r="P96" s="73">
        <f t="shared" si="22"/>
        <v>3860.3713975175056</v>
      </c>
      <c r="Q96" s="73">
        <f t="shared" si="24"/>
        <v>10390.974097098751</v>
      </c>
      <c r="R96" s="73">
        <f>SUM(Q96:$Q$102)</f>
        <v>35879.490958706308</v>
      </c>
      <c r="S96" s="73">
        <f t="shared" si="23"/>
        <v>3.0944699546870926</v>
      </c>
      <c r="T96" s="73">
        <f t="shared" si="32"/>
        <v>1</v>
      </c>
      <c r="U96" s="73"/>
      <c r="V96" s="73">
        <f t="shared" si="28"/>
        <v>0.74401354539086095</v>
      </c>
      <c r="W96" s="73">
        <f t="shared" si="13"/>
        <v>0.77600428913827157</v>
      </c>
      <c r="X96" s="73">
        <f t="shared" si="31"/>
        <v>-0.25359723157415276</v>
      </c>
      <c r="Y96" s="73"/>
      <c r="Z96" s="73"/>
      <c r="AA96" s="73"/>
      <c r="AB96" s="73"/>
      <c r="AC96" s="73"/>
      <c r="AD96" s="73"/>
      <c r="AE96" s="85"/>
    </row>
    <row r="97" spans="1:31" x14ac:dyDescent="0.3">
      <c r="A97" s="77">
        <v>95</v>
      </c>
      <c r="B97" s="12">
        <v>277</v>
      </c>
      <c r="C97" s="12">
        <v>654</v>
      </c>
      <c r="D97" s="12">
        <v>931</v>
      </c>
      <c r="E97" s="42">
        <v>0.27741990795843624</v>
      </c>
      <c r="F97" s="39">
        <v>0.25620155373569303</v>
      </c>
      <c r="G97" s="36">
        <f t="shared" si="15"/>
        <v>167.55581614314323</v>
      </c>
      <c r="H97" s="36">
        <f t="shared" si="16"/>
        <v>76.845314504486836</v>
      </c>
      <c r="I97" s="36">
        <f t="shared" si="17"/>
        <v>244.40113064763005</v>
      </c>
      <c r="J97" s="73">
        <f t="shared" si="18"/>
        <v>0.26251464086748666</v>
      </c>
      <c r="K97" s="73">
        <f t="shared" si="19"/>
        <v>0.23088489622617769</v>
      </c>
      <c r="L97" s="73">
        <f t="shared" si="30"/>
        <v>0.23070684935524155</v>
      </c>
      <c r="M97" s="73">
        <f t="shared" si="26"/>
        <v>9187.2352113292054</v>
      </c>
      <c r="N97" s="73">
        <f t="shared" si="20"/>
        <v>2119.5580898912976</v>
      </c>
      <c r="O97" s="73">
        <f t="shared" si="21"/>
        <v>879.86820260173965</v>
      </c>
      <c r="P97" s="73">
        <f t="shared" si="22"/>
        <v>2722.1764440648585</v>
      </c>
      <c r="Q97" s="73">
        <f t="shared" si="24"/>
        <v>8127.4561663835566</v>
      </c>
      <c r="R97" s="73">
        <f>SUM(Q97:$Q$102)</f>
        <v>25488.51686160755</v>
      </c>
      <c r="S97" s="73">
        <f t="shared" si="23"/>
        <v>2.7743402966516499</v>
      </c>
      <c r="T97" s="73">
        <f t="shared" si="32"/>
        <v>1</v>
      </c>
      <c r="U97" s="73"/>
      <c r="V97" s="73">
        <f t="shared" si="28"/>
        <v>0.71642764798573111</v>
      </c>
      <c r="W97" s="73">
        <f t="shared" si="13"/>
        <v>0.76911510377382231</v>
      </c>
      <c r="X97" s="73">
        <f t="shared" si="31"/>
        <v>-0.26251464086748616</v>
      </c>
      <c r="Y97" s="73"/>
      <c r="Z97" s="73"/>
      <c r="AA97" s="73"/>
      <c r="AB97" s="73"/>
      <c r="AC97" s="73"/>
      <c r="AD97" s="73"/>
      <c r="AE97" s="85"/>
    </row>
    <row r="98" spans="1:31" x14ac:dyDescent="0.3">
      <c r="A98" s="77">
        <v>96</v>
      </c>
      <c r="B98" s="12">
        <v>161</v>
      </c>
      <c r="C98" s="12">
        <v>316</v>
      </c>
      <c r="D98" s="12">
        <v>477</v>
      </c>
      <c r="E98" s="42">
        <v>0.28440015429085896</v>
      </c>
      <c r="F98" s="39">
        <v>0.26290291908196511</v>
      </c>
      <c r="G98" s="36">
        <f t="shared" si="15"/>
        <v>83.077322429900974</v>
      </c>
      <c r="H98" s="36">
        <f t="shared" si="16"/>
        <v>45.788424840828291</v>
      </c>
      <c r="I98" s="36">
        <f t="shared" si="17"/>
        <v>128.86574727072926</v>
      </c>
      <c r="J98" s="73">
        <f t="shared" si="18"/>
        <v>0.27015879930970493</v>
      </c>
      <c r="K98" s="73">
        <f t="shared" si="19"/>
        <v>0.23674172017524486</v>
      </c>
      <c r="L98" s="73">
        <f t="shared" si="30"/>
        <v>0.25598645460913905</v>
      </c>
      <c r="M98" s="73">
        <f t="shared" si="26"/>
        <v>7067.6771214379078</v>
      </c>
      <c r="N98" s="73">
        <f t="shared" si="20"/>
        <v>1809.2296086390152</v>
      </c>
      <c r="O98" s="73">
        <f t="shared" si="21"/>
        <v>660.36739681134907</v>
      </c>
      <c r="P98" s="73">
        <f t="shared" si="22"/>
        <v>1842.3082414631185</v>
      </c>
      <c r="Q98" s="73">
        <f t="shared" si="24"/>
        <v>6163.0623171183997</v>
      </c>
      <c r="R98" s="73">
        <f>SUM(Q98:$Q$102)</f>
        <v>17361.060695223994</v>
      </c>
      <c r="S98" s="73">
        <f t="shared" si="23"/>
        <v>2.4564026336975497</v>
      </c>
      <c r="T98" s="73">
        <f t="shared" si="32"/>
        <v>1</v>
      </c>
      <c r="U98" s="73"/>
      <c r="V98" s="73">
        <f t="shared" si="28"/>
        <v>0.68646473910449535</v>
      </c>
      <c r="W98" s="73">
        <f t="shared" si="13"/>
        <v>0.76325827982475514</v>
      </c>
      <c r="X98" s="73">
        <f t="shared" si="31"/>
        <v>-0.27015879930970443</v>
      </c>
      <c r="Y98" s="73"/>
      <c r="Z98" s="73"/>
      <c r="AA98" s="73"/>
      <c r="AB98" s="73"/>
      <c r="AC98" s="73"/>
      <c r="AD98" s="73"/>
      <c r="AE98" s="85"/>
    </row>
    <row r="99" spans="1:31" x14ac:dyDescent="0.3">
      <c r="A99" s="77">
        <v>97</v>
      </c>
      <c r="B99" s="12">
        <v>104</v>
      </c>
      <c r="C99" s="12">
        <v>173</v>
      </c>
      <c r="D99" s="12">
        <v>277</v>
      </c>
      <c r="E99" s="42">
        <v>0.28950456688265969</v>
      </c>
      <c r="F99" s="39">
        <v>0.26784492083784245</v>
      </c>
      <c r="G99" s="36">
        <f t="shared" si="15"/>
        <v>46.337171304946743</v>
      </c>
      <c r="H99" s="36">
        <f t="shared" si="16"/>
        <v>30.108474955796609</v>
      </c>
      <c r="I99" s="36">
        <f t="shared" si="17"/>
        <v>76.445646260743359</v>
      </c>
      <c r="J99" s="73">
        <f t="shared" si="18"/>
        <v>0.27597706231315294</v>
      </c>
      <c r="K99" s="73">
        <f t="shared" si="19"/>
        <v>0.24116966362575543</v>
      </c>
      <c r="L99" s="73">
        <f t="shared" si="30"/>
        <v>0.28357235201426889</v>
      </c>
      <c r="M99" s="73">
        <f t="shared" si="26"/>
        <v>5258.4475127988926</v>
      </c>
      <c r="N99" s="73">
        <f t="shared" si="20"/>
        <v>1491.1503291479644</v>
      </c>
      <c r="O99" s="73">
        <f t="shared" si="21"/>
        <v>479.33881771916634</v>
      </c>
      <c r="P99" s="73">
        <f t="shared" si="22"/>
        <v>1181.9408446517696</v>
      </c>
      <c r="Q99" s="73">
        <f t="shared" si="24"/>
        <v>4512.8723482249106</v>
      </c>
      <c r="R99" s="73">
        <f>SUM(Q99:$Q$102)</f>
        <v>11197.998378105593</v>
      </c>
      <c r="S99" s="73">
        <f t="shared" si="23"/>
        <v>2.1295255587984903</v>
      </c>
      <c r="T99" s="73">
        <f t="shared" si="32"/>
        <v>1</v>
      </c>
      <c r="U99" s="73"/>
      <c r="V99" s="73">
        <f t="shared" si="28"/>
        <v>0.65409069483187354</v>
      </c>
      <c r="W99" s="73">
        <f t="shared" si="13"/>
        <v>0.75883033637424457</v>
      </c>
      <c r="X99" s="73">
        <f t="shared" si="31"/>
        <v>-0.27597706231315244</v>
      </c>
      <c r="Y99" s="73"/>
      <c r="Z99" s="73"/>
      <c r="AA99" s="73"/>
      <c r="AB99" s="73"/>
      <c r="AC99" s="73"/>
      <c r="AD99" s="73"/>
      <c r="AE99" s="85"/>
    </row>
    <row r="100" spans="1:31" x14ac:dyDescent="0.3">
      <c r="A100" s="77">
        <v>98</v>
      </c>
      <c r="B100" s="12">
        <v>30</v>
      </c>
      <c r="C100" s="12">
        <v>45</v>
      </c>
      <c r="D100" s="12">
        <v>75</v>
      </c>
      <c r="E100" s="42">
        <v>0.2931377476434095</v>
      </c>
      <c r="F100" s="39">
        <v>0.27149091927603525</v>
      </c>
      <c r="G100" s="36">
        <f t="shared" si="15"/>
        <v>12.217091367421586</v>
      </c>
      <c r="H100" s="36">
        <f t="shared" si="16"/>
        <v>8.7941324293022856</v>
      </c>
      <c r="I100" s="36">
        <f t="shared" si="17"/>
        <v>21.011223796723872</v>
      </c>
      <c r="J100" s="73">
        <f t="shared" si="18"/>
        <v>0.28014965062298497</v>
      </c>
      <c r="K100" s="73">
        <f t="shared" si="19"/>
        <v>0.24432935358944186</v>
      </c>
      <c r="L100" s="73">
        <f t="shared" si="30"/>
        <v>0.31353526089550465</v>
      </c>
      <c r="M100" s="73">
        <f t="shared" si="26"/>
        <v>3767.2971836509282</v>
      </c>
      <c r="N100" s="73">
        <f t="shared" si="20"/>
        <v>1181.1805053468938</v>
      </c>
      <c r="O100" s="73">
        <f t="shared" si="21"/>
        <v>335.0356895285887</v>
      </c>
      <c r="P100" s="73">
        <f t="shared" si="22"/>
        <v>702.60202693260328</v>
      </c>
      <c r="Q100" s="73">
        <f t="shared" si="24"/>
        <v>3176.7069309774815</v>
      </c>
      <c r="R100" s="73">
        <f>SUM(Q100:$Q$102)</f>
        <v>6685.1260298806837</v>
      </c>
      <c r="S100" s="73">
        <f t="shared" si="23"/>
        <v>1.7745151773245711</v>
      </c>
      <c r="T100" s="73">
        <f t="shared" si="32"/>
        <v>1</v>
      </c>
      <c r="U100" s="73"/>
      <c r="V100" s="73">
        <f t="shared" si="28"/>
        <v>0.61931885113388796</v>
      </c>
      <c r="W100" s="73">
        <f t="shared" si="13"/>
        <v>0.75567064641055814</v>
      </c>
      <c r="X100" s="73">
        <f t="shared" si="31"/>
        <v>-0.28014965062298447</v>
      </c>
      <c r="Y100" s="73"/>
      <c r="Z100" s="73"/>
      <c r="AA100" s="73"/>
      <c r="AB100" s="73"/>
      <c r="AC100" s="73"/>
      <c r="AD100" s="73"/>
      <c r="AE100" s="85"/>
    </row>
    <row r="101" spans="1:31" x14ac:dyDescent="0.3">
      <c r="A101" s="77">
        <v>99</v>
      </c>
      <c r="B101" s="12">
        <v>20</v>
      </c>
      <c r="C101" s="12">
        <v>23</v>
      </c>
      <c r="D101" s="12">
        <v>43</v>
      </c>
      <c r="E101" s="42">
        <v>0.29581393873945205</v>
      </c>
      <c r="F101" s="39">
        <v>0.27433294302315891</v>
      </c>
      <c r="G101" s="36">
        <f t="shared" si="15"/>
        <v>6.3096576895326546</v>
      </c>
      <c r="H101" s="36">
        <f t="shared" si="16"/>
        <v>5.9162787747890411</v>
      </c>
      <c r="I101" s="36">
        <f t="shared" si="17"/>
        <v>12.225936464321695</v>
      </c>
      <c r="J101" s="73">
        <f t="shared" si="18"/>
        <v>0.28432410382143475</v>
      </c>
      <c r="K101" s="73">
        <f t="shared" si="19"/>
        <v>0.2474772903077308</v>
      </c>
      <c r="L101" s="73">
        <f t="shared" si="30"/>
        <v>0.34590930516812646</v>
      </c>
      <c r="M101" s="73">
        <f t="shared" si="26"/>
        <v>2586.1166783040344</v>
      </c>
      <c r="N101" s="73">
        <f t="shared" si="20"/>
        <v>894.56182327585179</v>
      </c>
      <c r="O101" s="73">
        <f t="shared" si="21"/>
        <v>224.38067044189012</v>
      </c>
      <c r="P101" s="73">
        <f t="shared" si="22"/>
        <v>367.56633740401458</v>
      </c>
      <c r="Q101" s="73">
        <f t="shared" si="24"/>
        <v>2138.8357666661086</v>
      </c>
      <c r="R101" s="73">
        <f>SUM(Q101:$Q$102)</f>
        <v>3508.4190989032022</v>
      </c>
      <c r="S101" s="73">
        <f t="shared" si="23"/>
        <v>1.3566360436621947</v>
      </c>
      <c r="T101" s="73">
        <f t="shared" si="32"/>
        <v>1</v>
      </c>
      <c r="U101" s="73"/>
      <c r="V101" s="73">
        <f t="shared" si="28"/>
        <v>0.58222183445096087</v>
      </c>
      <c r="W101" s="73">
        <f t="shared" si="13"/>
        <v>0.7525227096922692</v>
      </c>
      <c r="X101" s="73">
        <f t="shared" si="31"/>
        <v>-0.28432410382143414</v>
      </c>
      <c r="Y101" s="73"/>
      <c r="Z101" s="73"/>
      <c r="AA101" s="73"/>
      <c r="AB101" s="73"/>
      <c r="AC101" s="73"/>
      <c r="AD101" s="73"/>
      <c r="AE101" s="85"/>
    </row>
    <row r="102" spans="1:31" x14ac:dyDescent="0.3">
      <c r="A102" s="77">
        <v>100</v>
      </c>
      <c r="B102" s="12">
        <v>33</v>
      </c>
      <c r="C102" s="12">
        <v>22</v>
      </c>
      <c r="D102" s="12">
        <v>55</v>
      </c>
      <c r="E102" s="43">
        <v>0.30357855178119925</v>
      </c>
      <c r="F102" s="40">
        <v>0.27678882721788828</v>
      </c>
      <c r="G102" s="36">
        <f t="shared" si="15"/>
        <v>6.0893541987935418</v>
      </c>
      <c r="H102" s="36">
        <f t="shared" si="16"/>
        <v>10.018092208779574</v>
      </c>
      <c r="I102" s="36">
        <f t="shared" si="17"/>
        <v>16.107446407573114</v>
      </c>
      <c r="J102" s="73">
        <f t="shared" si="18"/>
        <v>0.29286266195587479</v>
      </c>
      <c r="K102" s="73">
        <f t="shared" si="19"/>
        <v>0.25387539504514134</v>
      </c>
      <c r="L102" s="73">
        <f t="shared" si="30"/>
        <v>0.38068114886611204</v>
      </c>
      <c r="M102" s="73">
        <f t="shared" si="26"/>
        <v>1691.5548550281826</v>
      </c>
      <c r="N102" s="73">
        <f t="shared" si="20"/>
        <v>1691.5548550281826</v>
      </c>
      <c r="O102" s="73">
        <f t="shared" si="21"/>
        <v>143.18566696212443</v>
      </c>
      <c r="P102" s="73">
        <f t="shared" si="22"/>
        <v>143.18566696212443</v>
      </c>
      <c r="Q102">
        <f>M102-0.5*(M102*L102)</f>
        <v>1369.5833322370936</v>
      </c>
      <c r="R102">
        <f>M102-0.5*(M102*L102)</f>
        <v>1369.5833322370936</v>
      </c>
      <c r="S102" s="73">
        <f t="shared" si="23"/>
        <v>0.80965942556694404</v>
      </c>
      <c r="T102" s="73">
        <f t="shared" si="32"/>
        <v>1</v>
      </c>
      <c r="U102" s="73"/>
      <c r="V102" s="73">
        <f t="shared" si="28"/>
        <v>0.54294382382319351</v>
      </c>
      <c r="W102" s="73">
        <f t="shared" si="13"/>
        <v>0.74612460495485866</v>
      </c>
      <c r="X102" s="73">
        <f t="shared" si="31"/>
        <v>-0.29286266195587418</v>
      </c>
      <c r="Y102" s="73"/>
      <c r="Z102" s="73"/>
      <c r="AA102" s="73"/>
      <c r="AB102" s="73"/>
      <c r="AC102" s="73"/>
      <c r="AD102" s="73"/>
      <c r="AE102" s="85"/>
    </row>
    <row r="103" spans="1:31" x14ac:dyDescent="0.3">
      <c r="A103" s="77" t="s">
        <v>9</v>
      </c>
      <c r="B103" s="12">
        <v>2664380</v>
      </c>
      <c r="C103" s="12">
        <v>2795069</v>
      </c>
      <c r="D103" s="12">
        <v>5459449</v>
      </c>
      <c r="T103" s="73"/>
      <c r="U103" s="73"/>
      <c r="V103" s="73">
        <f t="shared" si="28"/>
        <v>0.50171241074589412</v>
      </c>
      <c r="W103" s="73"/>
      <c r="X103" s="73"/>
      <c r="Y103" s="73"/>
      <c r="Z103" s="73"/>
      <c r="AA103" s="73"/>
      <c r="AB103" s="73"/>
      <c r="AC103" s="73"/>
      <c r="AD103" s="73"/>
      <c r="AE103" s="85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03"/>
  <sheetViews>
    <sheetView topLeftCell="A81" workbookViewId="0">
      <selection activeCell="R102" sqref="R102"/>
    </sheetView>
  </sheetViews>
  <sheetFormatPr defaultRowHeight="14.4" x14ac:dyDescent="0.3"/>
  <cols>
    <col min="1" max="1" width="9.109375" style="73"/>
    <col min="5" max="5" width="10.33203125" customWidth="1"/>
    <col min="6" max="6" width="13.33203125" customWidth="1"/>
    <col min="7" max="7" width="11" customWidth="1"/>
    <col min="8" max="8" width="11.5546875" customWidth="1"/>
    <col min="9" max="9" width="11.6640625" customWidth="1"/>
  </cols>
  <sheetData>
    <row r="1" spans="1:23" ht="72" x14ac:dyDescent="0.3">
      <c r="A1" s="79" t="s">
        <v>0</v>
      </c>
      <c r="B1" s="79" t="s">
        <v>1</v>
      </c>
      <c r="C1" s="79" t="s">
        <v>2</v>
      </c>
      <c r="D1" s="80" t="s">
        <v>3</v>
      </c>
      <c r="E1" s="81" t="s">
        <v>5</v>
      </c>
      <c r="F1" s="81" t="s">
        <v>4</v>
      </c>
      <c r="G1" s="7" t="s">
        <v>6</v>
      </c>
      <c r="H1" s="7" t="s">
        <v>7</v>
      </c>
      <c r="I1" s="86" t="s">
        <v>8</v>
      </c>
      <c r="J1" s="82" t="s">
        <v>10</v>
      </c>
      <c r="K1" s="7" t="s">
        <v>13</v>
      </c>
      <c r="L1" s="83" t="s">
        <v>14</v>
      </c>
      <c r="M1" s="79" t="s">
        <v>15</v>
      </c>
      <c r="N1" s="79" t="s">
        <v>16</v>
      </c>
      <c r="O1" s="79" t="s">
        <v>17</v>
      </c>
      <c r="P1" s="79" t="s">
        <v>18</v>
      </c>
      <c r="Q1" s="79" t="s">
        <v>19</v>
      </c>
      <c r="R1" s="79" t="s">
        <v>20</v>
      </c>
      <c r="S1" s="79" t="s">
        <v>21</v>
      </c>
    </row>
    <row r="2" spans="1:23" ht="28.8" x14ac:dyDescent="0.3">
      <c r="A2" s="77">
        <v>0</v>
      </c>
      <c r="B2" s="20">
        <v>29678</v>
      </c>
      <c r="C2" s="20">
        <v>28289</v>
      </c>
      <c r="D2" s="20">
        <v>57967</v>
      </c>
      <c r="E2" s="45">
        <v>8.3208222118486379E-3</v>
      </c>
      <c r="F2" s="48">
        <v>5.7372976669626584E-3</v>
      </c>
      <c r="G2" s="44">
        <f>C2*F2</f>
        <v>162.30241370070664</v>
      </c>
      <c r="H2" s="44">
        <f>B2*E2</f>
        <v>246.94536160324387</v>
      </c>
      <c r="I2" s="13">
        <f>G2+H2</f>
        <v>409.2477753039505</v>
      </c>
      <c r="J2">
        <f>I2/D2</f>
        <v>7.0600130298954667E-3</v>
      </c>
      <c r="K2">
        <f>1-($W$2^((-1)*J2))</f>
        <v>7.0351496841609684E-3</v>
      </c>
      <c r="M2">
        <v>100000</v>
      </c>
      <c r="N2">
        <f>M2-M3</f>
        <v>703.5149684161006</v>
      </c>
      <c r="O2">
        <f>M2*$W$3^A2</f>
        <v>100000</v>
      </c>
      <c r="P2">
        <f>SUM(O2:O102)</f>
        <v>3439050.9246951784</v>
      </c>
      <c r="Q2">
        <f>M2-(I2/D2)*M2*K2</f>
        <v>99995.033175156263</v>
      </c>
      <c r="R2">
        <f>SUM(Q2:$Q$102)</f>
        <v>7742193.5778789418</v>
      </c>
      <c r="S2">
        <f>R2/M2</f>
        <v>77.421935778789418</v>
      </c>
      <c r="V2" s="76" t="s">
        <v>11</v>
      </c>
      <c r="W2" s="73">
        <v>2.7182818284590402</v>
      </c>
    </row>
    <row r="3" spans="1:23" x14ac:dyDescent="0.3">
      <c r="A3" s="77">
        <v>1</v>
      </c>
      <c r="B3" s="20">
        <v>29971</v>
      </c>
      <c r="C3" s="20">
        <v>28615</v>
      </c>
      <c r="D3" s="20">
        <v>58586</v>
      </c>
      <c r="E3" s="46">
        <v>1.087363391202285E-3</v>
      </c>
      <c r="F3" s="49">
        <v>8.009265097854854E-4</v>
      </c>
      <c r="G3" s="44">
        <f t="shared" ref="G3:G66" si="0">C3*F3</f>
        <v>22.918512077511664</v>
      </c>
      <c r="H3" s="44">
        <f t="shared" ref="H3:H66" si="1">B3*E3</f>
        <v>32.589368197723687</v>
      </c>
      <c r="I3" s="44">
        <f t="shared" ref="I3:I66" si="2">G3+H3</f>
        <v>55.507880275235351</v>
      </c>
      <c r="J3" s="73">
        <f t="shared" ref="J3:J66" si="3">I3/D3</f>
        <v>9.4745980738120627E-4</v>
      </c>
      <c r="K3" s="73">
        <f t="shared" ref="K3:K66" si="4">1-($W$2^((-1)*J3))</f>
        <v>9.4701110905703878E-4</v>
      </c>
      <c r="M3">
        <f>M2*(1-K2)</f>
        <v>99296.485031583899</v>
      </c>
      <c r="N3" s="73">
        <f t="shared" ref="N3:N66" si="5">M3-M4</f>
        <v>94.034874415228842</v>
      </c>
      <c r="O3" s="73">
        <f t="shared" ref="O3:O66" si="6">M3*$W$3^A3</f>
        <v>96874.619543008695</v>
      </c>
      <c r="P3" s="73">
        <f t="shared" ref="P3:P66" si="7">SUM(O3:O103)</f>
        <v>3339050.9246951779</v>
      </c>
      <c r="Q3">
        <f>AVERAGEA(M3:M4)</f>
        <v>99249.467594376285</v>
      </c>
      <c r="R3" s="73">
        <f>SUM(Q3:$Q$102)</f>
        <v>7642198.5447037844</v>
      </c>
      <c r="S3" s="73">
        <f t="shared" ref="S3:S66" si="8">R3/M3</f>
        <v>76.963434730574591</v>
      </c>
      <c r="V3" s="78" t="s">
        <v>12</v>
      </c>
      <c r="W3" s="73">
        <f>1/1.025</f>
        <v>0.97560975609756106</v>
      </c>
    </row>
    <row r="4" spans="1:23" ht="15" x14ac:dyDescent="0.25">
      <c r="A4" s="77">
        <v>2</v>
      </c>
      <c r="B4" s="20">
        <v>30223</v>
      </c>
      <c r="C4" s="20">
        <v>28856</v>
      </c>
      <c r="D4" s="20">
        <v>59079</v>
      </c>
      <c r="E4" s="46">
        <v>3.6570223618783429E-4</v>
      </c>
      <c r="F4" s="49">
        <v>2.999485629989371E-4</v>
      </c>
      <c r="G4" s="44">
        <f t="shared" si="0"/>
        <v>8.6553157338973286</v>
      </c>
      <c r="H4" s="44">
        <f t="shared" si="1"/>
        <v>11.052618684304916</v>
      </c>
      <c r="I4" s="44">
        <f t="shared" si="2"/>
        <v>19.707934418202242</v>
      </c>
      <c r="J4" s="73">
        <f t="shared" si="3"/>
        <v>3.3358612058772565E-4</v>
      </c>
      <c r="K4" s="73">
        <f t="shared" si="4"/>
        <v>3.3353048692419396E-4</v>
      </c>
      <c r="M4" s="73">
        <f t="shared" ref="M4:M8" si="9">M3*(1-K3)</f>
        <v>99202.450157168671</v>
      </c>
      <c r="N4" s="73">
        <f t="shared" si="5"/>
        <v>33.087041504986701</v>
      </c>
      <c r="O4" s="73">
        <f t="shared" si="6"/>
        <v>94422.320197186142</v>
      </c>
      <c r="P4" s="73">
        <f t="shared" si="7"/>
        <v>3242176.305152169</v>
      </c>
      <c r="Q4" s="73">
        <f t="shared" ref="Q4:Q67" si="10">AVERAGEA(M4:M5)</f>
        <v>99185.906636416184</v>
      </c>
      <c r="R4" s="73">
        <f>SUM(Q4:$Q$102)</f>
        <v>7542949.0771094076</v>
      </c>
      <c r="S4" s="73">
        <f t="shared" si="8"/>
        <v>76.035915092408942</v>
      </c>
    </row>
    <row r="5" spans="1:23" ht="15" x14ac:dyDescent="0.25">
      <c r="A5" s="77">
        <v>3</v>
      </c>
      <c r="B5" s="20">
        <v>30419</v>
      </c>
      <c r="C5" s="20">
        <v>29034</v>
      </c>
      <c r="D5" s="20">
        <v>59453</v>
      </c>
      <c r="E5" s="46">
        <v>2.7695366353851312E-4</v>
      </c>
      <c r="F5" s="49">
        <v>2.9082961900062489E-4</v>
      </c>
      <c r="G5" s="44">
        <f t="shared" si="0"/>
        <v>8.4439471580641428</v>
      </c>
      <c r="H5" s="44">
        <f t="shared" si="1"/>
        <v>8.4246534911780309</v>
      </c>
      <c r="I5" s="44">
        <f t="shared" si="2"/>
        <v>16.868600649242175</v>
      </c>
      <c r="J5" s="73">
        <f t="shared" si="3"/>
        <v>2.8373001613446209E-4</v>
      </c>
      <c r="K5" s="73">
        <f t="shared" si="4"/>
        <v>2.8368976857995332E-4</v>
      </c>
      <c r="M5" s="73">
        <f t="shared" si="9"/>
        <v>99169.363115663684</v>
      </c>
      <c r="N5" s="73">
        <f t="shared" si="5"/>
        <v>28.133333672507433</v>
      </c>
      <c r="O5" s="73">
        <f t="shared" si="6"/>
        <v>92088.612170491979</v>
      </c>
      <c r="P5" s="73">
        <f t="shared" si="7"/>
        <v>3147753.9849549835</v>
      </c>
      <c r="Q5" s="73">
        <f t="shared" si="10"/>
        <v>99155.29644882743</v>
      </c>
      <c r="R5" s="73">
        <f>SUM(Q5:$Q$102)</f>
        <v>7443763.1704729917</v>
      </c>
      <c r="S5" s="73">
        <f t="shared" si="8"/>
        <v>75.061117028564013</v>
      </c>
    </row>
    <row r="6" spans="1:23" ht="15" x14ac:dyDescent="0.25">
      <c r="A6" s="77">
        <v>4</v>
      </c>
      <c r="B6" s="20">
        <v>30604</v>
      </c>
      <c r="C6" s="20">
        <v>29212</v>
      </c>
      <c r="D6" s="20">
        <v>59816</v>
      </c>
      <c r="E6" s="46">
        <v>1.9449050640321856E-4</v>
      </c>
      <c r="F6" s="49">
        <v>2.3429048388141905E-4</v>
      </c>
      <c r="G6" s="44">
        <f t="shared" si="0"/>
        <v>6.844093615144013</v>
      </c>
      <c r="H6" s="44">
        <f t="shared" si="1"/>
        <v>5.9521874579641008</v>
      </c>
      <c r="I6" s="44">
        <f t="shared" si="2"/>
        <v>12.796281073108114</v>
      </c>
      <c r="J6" s="73">
        <f t="shared" si="3"/>
        <v>2.1392739523050879E-4</v>
      </c>
      <c r="K6" s="73">
        <f t="shared" si="4"/>
        <v>2.1390451439684544E-4</v>
      </c>
      <c r="M6" s="73">
        <f t="shared" si="9"/>
        <v>99141.229781991176</v>
      </c>
      <c r="N6" s="73">
        <f t="shared" si="5"/>
        <v>21.206756613217294</v>
      </c>
      <c r="O6" s="73">
        <f t="shared" si="6"/>
        <v>89817.061047235591</v>
      </c>
      <c r="P6" s="73">
        <f t="shared" si="7"/>
        <v>3055665.3727844916</v>
      </c>
      <c r="Q6" s="73">
        <f t="shared" si="10"/>
        <v>99130.626403684568</v>
      </c>
      <c r="R6" s="73">
        <f>SUM(Q6:$Q$102)</f>
        <v>7344607.8740241649</v>
      </c>
      <c r="S6" s="73">
        <f t="shared" si="8"/>
        <v>74.08227525697184</v>
      </c>
    </row>
    <row r="7" spans="1:23" ht="15" x14ac:dyDescent="0.25">
      <c r="A7" s="77">
        <v>5</v>
      </c>
      <c r="B7" s="20">
        <v>30752</v>
      </c>
      <c r="C7" s="20">
        <v>29350</v>
      </c>
      <c r="D7" s="20">
        <v>60102</v>
      </c>
      <c r="E7" s="46">
        <v>1.646196677820407E-4</v>
      </c>
      <c r="F7" s="49">
        <v>1.6232429467007945E-4</v>
      </c>
      <c r="G7" s="44">
        <f t="shared" si="0"/>
        <v>4.764218048566832</v>
      </c>
      <c r="H7" s="44">
        <f t="shared" si="1"/>
        <v>5.0623840236333155</v>
      </c>
      <c r="I7" s="44">
        <f t="shared" si="2"/>
        <v>9.8266020722001475</v>
      </c>
      <c r="J7" s="73">
        <f t="shared" si="3"/>
        <v>1.6349875332268723E-4</v>
      </c>
      <c r="K7" s="73">
        <f t="shared" si="4"/>
        <v>1.6348538812993585E-4</v>
      </c>
      <c r="M7" s="73">
        <f t="shared" si="9"/>
        <v>99120.023025377959</v>
      </c>
      <c r="N7" s="73">
        <f t="shared" si="5"/>
        <v>16.204675435757963</v>
      </c>
      <c r="O7" s="73">
        <f t="shared" si="6"/>
        <v>87607.657338934383</v>
      </c>
      <c r="P7" s="73">
        <f t="shared" si="7"/>
        <v>2965848.3117372566</v>
      </c>
      <c r="Q7" s="73">
        <f t="shared" si="10"/>
        <v>99111.92068766008</v>
      </c>
      <c r="R7" s="73">
        <f>SUM(Q7:$Q$102)</f>
        <v>7245477.2476204801</v>
      </c>
      <c r="S7" s="73">
        <f t="shared" si="8"/>
        <v>73.09801820531662</v>
      </c>
    </row>
    <row r="8" spans="1:23" ht="15" x14ac:dyDescent="0.25">
      <c r="A8" s="77">
        <v>6</v>
      </c>
      <c r="B8" s="20">
        <v>31015</v>
      </c>
      <c r="C8" s="20">
        <v>29695</v>
      </c>
      <c r="D8" s="20">
        <v>60710</v>
      </c>
      <c r="E8" s="46">
        <v>1.4847234272718059E-4</v>
      </c>
      <c r="F8" s="49">
        <v>1.1736354523494612E-4</v>
      </c>
      <c r="G8" s="44">
        <f t="shared" si="0"/>
        <v>3.4851104757517253</v>
      </c>
      <c r="H8" s="44">
        <f t="shared" si="1"/>
        <v>4.6048697096835056</v>
      </c>
      <c r="I8" s="44">
        <f t="shared" si="2"/>
        <v>8.0899801854352305</v>
      </c>
      <c r="J8" s="73">
        <f t="shared" si="3"/>
        <v>1.3325613878167073E-4</v>
      </c>
      <c r="K8" s="73">
        <f t="shared" si="4"/>
        <v>1.3324726057661884E-4</v>
      </c>
      <c r="L8">
        <f>((105*K8+90*(K7+K9)+45*(K6+K10)-30*(K5+K11))/315)</f>
        <v>1.3225367314344326E-4</v>
      </c>
      <c r="M8" s="73">
        <f t="shared" si="9"/>
        <v>99103.818349942201</v>
      </c>
      <c r="N8" s="73">
        <f t="shared" si="5"/>
        <v>13.106843999310513</v>
      </c>
      <c r="O8" s="73">
        <f t="shared" si="6"/>
        <v>85456.911967874315</v>
      </c>
      <c r="P8" s="73">
        <f t="shared" si="7"/>
        <v>2878240.6543983221</v>
      </c>
      <c r="Q8" s="73">
        <f t="shared" si="10"/>
        <v>99097.264927942539</v>
      </c>
      <c r="R8" s="73">
        <f>SUM(Q8:$Q$102)</f>
        <v>7146365.3269328196</v>
      </c>
      <c r="S8" s="73">
        <f t="shared" si="8"/>
        <v>72.109888861179158</v>
      </c>
    </row>
    <row r="9" spans="1:23" ht="15" x14ac:dyDescent="0.25">
      <c r="A9" s="77">
        <v>7</v>
      </c>
      <c r="B9" s="20">
        <v>29249</v>
      </c>
      <c r="C9" s="20">
        <v>28487</v>
      </c>
      <c r="D9" s="20">
        <v>57736</v>
      </c>
      <c r="E9" s="46">
        <v>1.346151289249614E-4</v>
      </c>
      <c r="F9" s="49">
        <v>9.6643480678297488E-5</v>
      </c>
      <c r="G9" s="44">
        <f t="shared" si="0"/>
        <v>2.7530828340826607</v>
      </c>
      <c r="H9" s="44">
        <f t="shared" si="1"/>
        <v>3.9373579059261963</v>
      </c>
      <c r="I9" s="44">
        <f t="shared" si="2"/>
        <v>6.6904407400088566</v>
      </c>
      <c r="J9" s="73">
        <f t="shared" si="3"/>
        <v>1.1587987979785327E-4</v>
      </c>
      <c r="K9" s="73">
        <f t="shared" si="4"/>
        <v>1.1587316598382635E-4</v>
      </c>
      <c r="L9" s="73">
        <f t="shared" ref="L9:L72" si="11">((105*K9+90*(K8+K10)+45*(K7+K11)-30*(K6+K12))/315)</f>
        <v>1.1745269215165546E-4</v>
      </c>
      <c r="M9" s="73">
        <f>M8*(1-L8)</f>
        <v>99090.711505942891</v>
      </c>
      <c r="N9" s="73">
        <f t="shared" si="5"/>
        <v>11.638470833597239</v>
      </c>
      <c r="O9" s="73">
        <f t="shared" si="6"/>
        <v>83361.570709630323</v>
      </c>
      <c r="P9" s="73">
        <f t="shared" si="7"/>
        <v>2792783.7424304481</v>
      </c>
      <c r="Q9" s="73">
        <f t="shared" si="10"/>
        <v>99084.892270526092</v>
      </c>
      <c r="R9" s="73">
        <f>SUM(Q9:$Q$102)</f>
        <v>7047268.0620048773</v>
      </c>
      <c r="S9" s="73">
        <f t="shared" si="8"/>
        <v>71.11936078471112</v>
      </c>
    </row>
    <row r="10" spans="1:23" ht="15" x14ac:dyDescent="0.25">
      <c r="A10" s="77">
        <v>8</v>
      </c>
      <c r="B10" s="20">
        <v>30831</v>
      </c>
      <c r="C10" s="20">
        <v>28901</v>
      </c>
      <c r="D10" s="20">
        <v>59732</v>
      </c>
      <c r="E10" s="46">
        <v>1.3480275115594794E-4</v>
      </c>
      <c r="F10" s="49">
        <v>9.472980142418306E-5</v>
      </c>
      <c r="G10" s="44">
        <f t="shared" si="0"/>
        <v>2.7377859909603148</v>
      </c>
      <c r="H10" s="44">
        <f t="shared" si="1"/>
        <v>4.1561036208890307</v>
      </c>
      <c r="I10" s="44">
        <f t="shared" si="2"/>
        <v>6.893889611849346</v>
      </c>
      <c r="J10" s="73">
        <f t="shared" si="3"/>
        <v>1.1541367461075046E-4</v>
      </c>
      <c r="K10" s="73">
        <f t="shared" si="4"/>
        <v>1.1540701470880155E-4</v>
      </c>
      <c r="L10" s="73">
        <f t="shared" si="11"/>
        <v>1.1669304608762418E-4</v>
      </c>
      <c r="M10" s="73">
        <f t="shared" ref="M10:M73" si="12">M9*(1-L9)</f>
        <v>99079.073035109293</v>
      </c>
      <c r="N10" s="73">
        <f t="shared" si="5"/>
        <v>11.561838836001698</v>
      </c>
      <c r="O10" s="73">
        <f t="shared" si="6"/>
        <v>81318.809432905837</v>
      </c>
      <c r="P10" s="73">
        <f t="shared" si="7"/>
        <v>2709422.1717208177</v>
      </c>
      <c r="Q10" s="73">
        <f t="shared" si="10"/>
        <v>99073.292115691293</v>
      </c>
      <c r="R10" s="73">
        <f>SUM(Q10:$Q$102)</f>
        <v>6948183.1697343513</v>
      </c>
      <c r="S10" s="73">
        <f t="shared" si="8"/>
        <v>70.12765619307136</v>
      </c>
    </row>
    <row r="11" spans="1:23" ht="15" x14ac:dyDescent="0.25">
      <c r="A11" s="77">
        <v>9</v>
      </c>
      <c r="B11" s="20">
        <v>29304</v>
      </c>
      <c r="C11" s="20">
        <v>27774</v>
      </c>
      <c r="D11" s="20">
        <v>57078</v>
      </c>
      <c r="E11" s="46">
        <v>1.4339464253933058E-4</v>
      </c>
      <c r="F11" s="49">
        <v>1.0777655354758514E-4</v>
      </c>
      <c r="G11" s="44">
        <f t="shared" si="0"/>
        <v>2.9933859982306297</v>
      </c>
      <c r="H11" s="44">
        <f t="shared" si="1"/>
        <v>4.2020366049725437</v>
      </c>
      <c r="I11" s="44">
        <f t="shared" si="2"/>
        <v>7.1954226032031734</v>
      </c>
      <c r="J11" s="73">
        <f t="shared" si="3"/>
        <v>1.2606297703499024E-4</v>
      </c>
      <c r="K11" s="73">
        <f t="shared" si="4"/>
        <v>1.260550314318154E-4</v>
      </c>
      <c r="L11" s="73">
        <f t="shared" si="11"/>
        <v>1.2474541139315782E-4</v>
      </c>
      <c r="M11" s="73">
        <f t="shared" si="12"/>
        <v>99067.511196273292</v>
      </c>
      <c r="N11" s="73">
        <f t="shared" si="5"/>
        <v>12.358217439876171</v>
      </c>
      <c r="O11" s="73">
        <f t="shared" si="6"/>
        <v>79326.165944711131</v>
      </c>
      <c r="P11" s="73">
        <f t="shared" si="7"/>
        <v>2628103.3622879116</v>
      </c>
      <c r="Q11" s="73">
        <f t="shared" si="10"/>
        <v>99061.332087553354</v>
      </c>
      <c r="R11" s="73">
        <f>SUM(Q11:$Q$102)</f>
        <v>6849109.8776186602</v>
      </c>
      <c r="S11" s="73">
        <f t="shared" si="8"/>
        <v>69.135782204613506</v>
      </c>
    </row>
    <row r="12" spans="1:23" ht="15" x14ac:dyDescent="0.25">
      <c r="A12" s="77">
        <v>10</v>
      </c>
      <c r="B12" s="20">
        <v>27930</v>
      </c>
      <c r="C12" s="20">
        <v>26517</v>
      </c>
      <c r="D12" s="20">
        <v>54447</v>
      </c>
      <c r="E12" s="46">
        <v>1.4673584347133699E-4</v>
      </c>
      <c r="F12" s="49">
        <v>1.3019770119469573E-4</v>
      </c>
      <c r="G12" s="44">
        <f t="shared" si="0"/>
        <v>3.4524524425797467</v>
      </c>
      <c r="H12" s="44">
        <f t="shared" si="1"/>
        <v>4.0983321081544419</v>
      </c>
      <c r="I12" s="44">
        <f t="shared" si="2"/>
        <v>7.5507845507341891</v>
      </c>
      <c r="J12" s="73">
        <f t="shared" si="3"/>
        <v>1.3868136996958858E-4</v>
      </c>
      <c r="K12" s="73">
        <f t="shared" si="4"/>
        <v>1.3867175415305244E-4</v>
      </c>
      <c r="L12" s="73">
        <f t="shared" si="11"/>
        <v>1.3688279379575619E-4</v>
      </c>
      <c r="M12" s="73">
        <f t="shared" si="12"/>
        <v>99055.152978833416</v>
      </c>
      <c r="N12" s="73">
        <f t="shared" si="5"/>
        <v>13.558946079603629</v>
      </c>
      <c r="O12" s="73">
        <f t="shared" si="6"/>
        <v>77381.727189762067</v>
      </c>
      <c r="P12" s="73">
        <f t="shared" si="7"/>
        <v>2548777.1963432003</v>
      </c>
      <c r="Q12" s="73">
        <f t="shared" si="10"/>
        <v>99048.373505793614</v>
      </c>
      <c r="R12" s="73">
        <f>SUM(Q12:$Q$102)</f>
        <v>6750048.5455311062</v>
      </c>
      <c r="S12" s="73">
        <f t="shared" si="8"/>
        <v>68.144345271704225</v>
      </c>
    </row>
    <row r="13" spans="1:23" ht="15" x14ac:dyDescent="0.25">
      <c r="A13" s="77">
        <v>11</v>
      </c>
      <c r="B13" s="20">
        <v>27782</v>
      </c>
      <c r="C13" s="20">
        <v>26237</v>
      </c>
      <c r="D13" s="20">
        <v>54019</v>
      </c>
      <c r="E13" s="46">
        <v>1.4572967715455835E-4</v>
      </c>
      <c r="F13" s="49">
        <v>1.5212600318216226E-4</v>
      </c>
      <c r="G13" s="44">
        <f t="shared" si="0"/>
        <v>3.9913299454903912</v>
      </c>
      <c r="H13" s="44">
        <f t="shared" si="1"/>
        <v>4.0486618907079404</v>
      </c>
      <c r="I13" s="44">
        <f t="shared" si="2"/>
        <v>8.0399918361983325</v>
      </c>
      <c r="J13" s="73">
        <f t="shared" si="3"/>
        <v>1.4883636935519599E-4</v>
      </c>
      <c r="K13" s="73">
        <f t="shared" si="4"/>
        <v>1.4882529377224785E-4</v>
      </c>
      <c r="L13" s="73">
        <f t="shared" si="11"/>
        <v>1.4815337376378985E-4</v>
      </c>
      <c r="M13" s="73">
        <f t="shared" si="12"/>
        <v>99041.594032753812</v>
      </c>
      <c r="N13" s="73">
        <f t="shared" si="5"/>
        <v>14.673346298906836</v>
      </c>
      <c r="O13" s="73">
        <f t="shared" si="6"/>
        <v>75484.034110005465</v>
      </c>
      <c r="P13" s="73">
        <f t="shared" si="7"/>
        <v>2471395.4691534382</v>
      </c>
      <c r="Q13" s="73">
        <f t="shared" si="10"/>
        <v>99034.257359604351</v>
      </c>
      <c r="R13" s="73">
        <f>SUM(Q13:$Q$102)</f>
        <v>6651000.1720253127</v>
      </c>
      <c r="S13" s="73">
        <f t="shared" si="8"/>
        <v>67.153605886288304</v>
      </c>
    </row>
    <row r="14" spans="1:23" ht="15" x14ac:dyDescent="0.25">
      <c r="A14" s="77">
        <v>12</v>
      </c>
      <c r="B14" s="20">
        <v>28059</v>
      </c>
      <c r="C14" s="20">
        <v>26470</v>
      </c>
      <c r="D14" s="20">
        <v>54529</v>
      </c>
      <c r="E14" s="46">
        <v>1.5145483118375665E-4</v>
      </c>
      <c r="F14" s="49">
        <v>1.6373278419042298E-4</v>
      </c>
      <c r="G14" s="44">
        <f t="shared" si="0"/>
        <v>4.3340067975204963</v>
      </c>
      <c r="H14" s="44">
        <f t="shared" si="1"/>
        <v>4.2496711081850274</v>
      </c>
      <c r="I14" s="44">
        <f t="shared" si="2"/>
        <v>8.5836779057055246</v>
      </c>
      <c r="J14" s="73">
        <f t="shared" si="3"/>
        <v>1.5741491510399099E-4</v>
      </c>
      <c r="K14" s="73">
        <f t="shared" si="4"/>
        <v>1.5740252602625127E-4</v>
      </c>
      <c r="L14" s="73">
        <f t="shared" si="11"/>
        <v>1.5728269263856753E-4</v>
      </c>
      <c r="M14" s="73">
        <f t="shared" si="12"/>
        <v>99026.920686454905</v>
      </c>
      <c r="N14" s="73">
        <f t="shared" si="5"/>
        <v>15.57522072926804</v>
      </c>
      <c r="O14" s="73">
        <f t="shared" si="6"/>
        <v>73632.049654328555</v>
      </c>
      <c r="P14" s="73">
        <f t="shared" si="7"/>
        <v>2395911.4350434327</v>
      </c>
      <c r="Q14" s="73">
        <f t="shared" si="10"/>
        <v>99019.133076090278</v>
      </c>
      <c r="R14" s="73">
        <f>SUM(Q14:$Q$102)</f>
        <v>6551965.9146657083</v>
      </c>
      <c r="S14" s="73">
        <f t="shared" si="8"/>
        <v>66.1634823060988</v>
      </c>
    </row>
    <row r="15" spans="1:23" ht="15" x14ac:dyDescent="0.25">
      <c r="A15" s="77">
        <v>13</v>
      </c>
      <c r="B15" s="20">
        <v>27771</v>
      </c>
      <c r="C15" s="20">
        <v>26255</v>
      </c>
      <c r="D15" s="20">
        <v>54026</v>
      </c>
      <c r="E15" s="46">
        <v>1.6850554802987219E-4</v>
      </c>
      <c r="F15" s="49">
        <v>1.6350969666909237E-4</v>
      </c>
      <c r="G15" s="44">
        <f t="shared" si="0"/>
        <v>4.29294708604702</v>
      </c>
      <c r="H15" s="44">
        <f t="shared" si="1"/>
        <v>4.6795675743375806</v>
      </c>
      <c r="I15" s="44">
        <f t="shared" si="2"/>
        <v>8.9725146603846007</v>
      </c>
      <c r="J15" s="73">
        <f t="shared" si="3"/>
        <v>1.6607771555148632E-4</v>
      </c>
      <c r="K15" s="73">
        <f t="shared" si="4"/>
        <v>1.660639254111862E-4</v>
      </c>
      <c r="L15" s="73">
        <f t="shared" si="11"/>
        <v>1.6545943693952698E-4</v>
      </c>
      <c r="M15" s="73">
        <f t="shared" si="12"/>
        <v>99011.345465725637</v>
      </c>
      <c r="N15" s="73">
        <f t="shared" si="5"/>
        <v>16.38236147139105</v>
      </c>
      <c r="O15" s="73">
        <f t="shared" si="6"/>
        <v>71824.847421750659</v>
      </c>
      <c r="P15" s="73">
        <f t="shared" si="7"/>
        <v>2322279.385389104</v>
      </c>
      <c r="Q15" s="73">
        <f t="shared" si="10"/>
        <v>99003.154284989942</v>
      </c>
      <c r="R15" s="73">
        <f>SUM(Q15:$Q$102)</f>
        <v>6452946.7815896189</v>
      </c>
      <c r="S15" s="73">
        <f t="shared" si="8"/>
        <v>65.173811660032527</v>
      </c>
    </row>
    <row r="16" spans="1:23" ht="15" x14ac:dyDescent="0.25">
      <c r="A16" s="77">
        <v>14</v>
      </c>
      <c r="B16" s="20">
        <v>26542</v>
      </c>
      <c r="C16" s="20">
        <v>25165</v>
      </c>
      <c r="D16" s="20">
        <v>51707</v>
      </c>
      <c r="E16" s="46">
        <v>1.9302521208887705E-4</v>
      </c>
      <c r="F16" s="49">
        <v>1.5863474664129046E-4</v>
      </c>
      <c r="G16" s="44">
        <f t="shared" si="0"/>
        <v>3.9920433992280744</v>
      </c>
      <c r="H16" s="44">
        <f t="shared" si="1"/>
        <v>5.1232751792629747</v>
      </c>
      <c r="I16" s="44">
        <f t="shared" si="2"/>
        <v>9.1153185784910491</v>
      </c>
      <c r="J16" s="73">
        <f t="shared" si="3"/>
        <v>1.7628790257588042E-4</v>
      </c>
      <c r="K16" s="73">
        <f t="shared" si="4"/>
        <v>1.7627236477668617E-4</v>
      </c>
      <c r="L16" s="73">
        <f t="shared" si="11"/>
        <v>1.7521313605327657E-4</v>
      </c>
      <c r="M16" s="73">
        <f t="shared" si="12"/>
        <v>98994.963104254246</v>
      </c>
      <c r="N16" s="73">
        <f t="shared" si="5"/>
        <v>17.345217938971473</v>
      </c>
      <c r="O16" s="73">
        <f t="shared" si="6"/>
        <v>70061.427632134626</v>
      </c>
      <c r="P16" s="73">
        <f t="shared" si="7"/>
        <v>2250454.5379673536</v>
      </c>
      <c r="Q16" s="73">
        <f t="shared" si="10"/>
        <v>98986.29049528476</v>
      </c>
      <c r="R16" s="73">
        <f>SUM(Q16:$Q$102)</f>
        <v>6353943.6273046285</v>
      </c>
      <c r="S16" s="73">
        <f t="shared" si="8"/>
        <v>64.184514323351181</v>
      </c>
    </row>
    <row r="17" spans="1:19" ht="15" x14ac:dyDescent="0.25">
      <c r="A17" s="77">
        <v>15</v>
      </c>
      <c r="B17" s="20">
        <v>26067</v>
      </c>
      <c r="C17" s="20">
        <v>24869</v>
      </c>
      <c r="D17" s="20">
        <v>50936</v>
      </c>
      <c r="E17" s="46">
        <v>2.2191243493129511E-4</v>
      </c>
      <c r="F17" s="49">
        <v>1.5754877948254809E-4</v>
      </c>
      <c r="G17" s="44">
        <f t="shared" si="0"/>
        <v>3.9180805969514885</v>
      </c>
      <c r="H17" s="44">
        <f t="shared" si="1"/>
        <v>5.7845914413540696</v>
      </c>
      <c r="I17" s="44">
        <f t="shared" si="2"/>
        <v>9.7026720383055576</v>
      </c>
      <c r="J17" s="73">
        <f t="shared" si="3"/>
        <v>1.9048751449476906E-4</v>
      </c>
      <c r="K17" s="73">
        <f t="shared" si="4"/>
        <v>1.9046937290001509E-4</v>
      </c>
      <c r="L17" s="73">
        <f t="shared" si="11"/>
        <v>1.9028620428912247E-4</v>
      </c>
      <c r="M17" s="73">
        <f t="shared" si="12"/>
        <v>98977.617886315275</v>
      </c>
      <c r="N17" s="73">
        <f t="shared" si="5"/>
        <v>18.834075217164354</v>
      </c>
      <c r="O17" s="73">
        <f t="shared" si="6"/>
        <v>68340.636048471075</v>
      </c>
      <c r="P17" s="73">
        <f t="shared" si="7"/>
        <v>2180393.1103352187</v>
      </c>
      <c r="Q17" s="73">
        <f t="shared" si="10"/>
        <v>98968.200848706692</v>
      </c>
      <c r="R17" s="73">
        <f>SUM(Q17:$Q$102)</f>
        <v>6254957.3368093437</v>
      </c>
      <c r="S17" s="73">
        <f t="shared" si="8"/>
        <v>63.195674642258275</v>
      </c>
    </row>
    <row r="18" spans="1:19" ht="15" x14ac:dyDescent="0.25">
      <c r="A18" s="77">
        <v>16</v>
      </c>
      <c r="B18" s="20">
        <v>26665</v>
      </c>
      <c r="C18" s="20">
        <v>24901</v>
      </c>
      <c r="D18" s="20">
        <v>51566</v>
      </c>
      <c r="E18" s="46">
        <v>2.6249692242368353E-4</v>
      </c>
      <c r="F18" s="49">
        <v>1.6458924841061023E-4</v>
      </c>
      <c r="G18" s="44">
        <f t="shared" si="0"/>
        <v>4.098436874672605</v>
      </c>
      <c r="H18" s="44">
        <f t="shared" si="1"/>
        <v>6.9994804364275209</v>
      </c>
      <c r="I18" s="44">
        <f t="shared" si="2"/>
        <v>11.097917311100126</v>
      </c>
      <c r="J18" s="73">
        <f t="shared" si="3"/>
        <v>2.1521772701198709E-4</v>
      </c>
      <c r="K18" s="73">
        <f t="shared" si="4"/>
        <v>2.1519456933827286E-4</v>
      </c>
      <c r="L18" s="73">
        <f t="shared" si="11"/>
        <v>2.1663807725142136E-4</v>
      </c>
      <c r="M18" s="73">
        <f t="shared" si="12"/>
        <v>98958.78381109811</v>
      </c>
      <c r="N18" s="73">
        <f t="shared" si="5"/>
        <v>21.438240651987144</v>
      </c>
      <c r="O18" s="73">
        <f t="shared" si="6"/>
        <v>66661.104164135308</v>
      </c>
      <c r="P18" s="73">
        <f t="shared" si="7"/>
        <v>2112052.4742867476</v>
      </c>
      <c r="Q18" s="73">
        <f t="shared" si="10"/>
        <v>98948.064690772124</v>
      </c>
      <c r="R18" s="73">
        <f>SUM(Q18:$Q$102)</f>
        <v>6155989.1359606376</v>
      </c>
      <c r="S18" s="73">
        <f t="shared" si="8"/>
        <v>62.207607034780985</v>
      </c>
    </row>
    <row r="19" spans="1:19" ht="15" x14ac:dyDescent="0.25">
      <c r="A19" s="77">
        <v>17</v>
      </c>
      <c r="B19" s="20">
        <v>28239</v>
      </c>
      <c r="C19" s="20">
        <v>26825</v>
      </c>
      <c r="D19" s="20">
        <v>55064</v>
      </c>
      <c r="E19" s="46">
        <v>3.310372624621706E-4</v>
      </c>
      <c r="F19" s="49">
        <v>1.7889297882696362E-4</v>
      </c>
      <c r="G19" s="44">
        <f t="shared" si="0"/>
        <v>4.7988041570332989</v>
      </c>
      <c r="H19" s="44">
        <f t="shared" si="1"/>
        <v>9.3481612546692361</v>
      </c>
      <c r="I19" s="44">
        <f t="shared" si="2"/>
        <v>14.146965411702535</v>
      </c>
      <c r="J19" s="73">
        <f t="shared" si="3"/>
        <v>2.5691859312259436E-4</v>
      </c>
      <c r="K19" s="73">
        <f t="shared" si="4"/>
        <v>2.5688559236713981E-4</v>
      </c>
      <c r="L19" s="73">
        <f t="shared" si="11"/>
        <v>2.6157866801426602E-4</v>
      </c>
      <c r="M19" s="73">
        <f t="shared" si="12"/>
        <v>98937.345570446123</v>
      </c>
      <c r="N19" s="73">
        <f t="shared" si="5"/>
        <v>25.879899071180262</v>
      </c>
      <c r="O19" s="73">
        <f t="shared" si="6"/>
        <v>65021.134468977303</v>
      </c>
      <c r="P19" s="73">
        <f t="shared" si="7"/>
        <v>2045391.3701226113</v>
      </c>
      <c r="Q19" s="73">
        <f t="shared" si="10"/>
        <v>98924.405620910533</v>
      </c>
      <c r="R19" s="73">
        <f>SUM(Q19:$Q$102)</f>
        <v>6057041.0712698651</v>
      </c>
      <c r="S19" s="73">
        <f t="shared" si="8"/>
        <v>61.220978148813224</v>
      </c>
    </row>
    <row r="20" spans="1:19" ht="15" x14ac:dyDescent="0.25">
      <c r="A20" s="77">
        <v>18</v>
      </c>
      <c r="B20" s="20">
        <v>28535</v>
      </c>
      <c r="C20" s="20">
        <v>27514</v>
      </c>
      <c r="D20" s="20">
        <v>56049</v>
      </c>
      <c r="E20" s="46">
        <v>4.4077625423843075E-4</v>
      </c>
      <c r="F20" s="49">
        <v>1.9496895656506821E-4</v>
      </c>
      <c r="G20" s="44">
        <f t="shared" si="0"/>
        <v>5.364375870931287</v>
      </c>
      <c r="H20" s="44">
        <f t="shared" si="1"/>
        <v>12.577550414693622</v>
      </c>
      <c r="I20" s="44">
        <f t="shared" si="2"/>
        <v>17.941926285624909</v>
      </c>
      <c r="J20" s="73">
        <f t="shared" si="3"/>
        <v>3.201114433018414E-4</v>
      </c>
      <c r="K20" s="73">
        <f t="shared" si="4"/>
        <v>3.2006021310038157E-4</v>
      </c>
      <c r="L20" s="73">
        <f t="shared" si="11"/>
        <v>3.2556649508181615E-4</v>
      </c>
      <c r="M20" s="73">
        <f t="shared" si="12"/>
        <v>98911.465671374943</v>
      </c>
      <c r="N20" s="73">
        <f t="shared" si="5"/>
        <v>32.202259202036657</v>
      </c>
      <c r="O20" s="73">
        <f t="shared" si="6"/>
        <v>63418.659831444034</v>
      </c>
      <c r="P20" s="73">
        <f t="shared" si="7"/>
        <v>1980370.2356536337</v>
      </c>
      <c r="Q20" s="73">
        <f t="shared" si="10"/>
        <v>98895.364541773917</v>
      </c>
      <c r="R20" s="73">
        <f>SUM(Q20:$Q$102)</f>
        <v>5958116.665648954</v>
      </c>
      <c r="S20" s="73">
        <f t="shared" si="8"/>
        <v>60.23686561722073</v>
      </c>
    </row>
    <row r="21" spans="1:19" ht="15" x14ac:dyDescent="0.25">
      <c r="A21" s="77">
        <v>19</v>
      </c>
      <c r="B21" s="20">
        <v>29258</v>
      </c>
      <c r="C21" s="20">
        <v>27714</v>
      </c>
      <c r="D21" s="20">
        <v>56972</v>
      </c>
      <c r="E21" s="46">
        <v>5.823397235468409E-4</v>
      </c>
      <c r="F21" s="49">
        <v>2.0557071311995946E-4</v>
      </c>
      <c r="G21" s="44">
        <f t="shared" si="0"/>
        <v>5.6971867434065562</v>
      </c>
      <c r="H21" s="44">
        <f t="shared" si="1"/>
        <v>17.038095631533469</v>
      </c>
      <c r="I21" s="44">
        <f t="shared" si="2"/>
        <v>22.735282374940027</v>
      </c>
      <c r="J21" s="73">
        <f t="shared" si="3"/>
        <v>3.99060632853683E-4</v>
      </c>
      <c r="K21" s="73">
        <f t="shared" si="4"/>
        <v>3.9898101874991099E-4</v>
      </c>
      <c r="L21" s="73">
        <f t="shared" si="11"/>
        <v>3.9769635349572505E-4</v>
      </c>
      <c r="M21" s="73">
        <f t="shared" si="12"/>
        <v>98879.263412172906</v>
      </c>
      <c r="N21" s="73">
        <f t="shared" si="5"/>
        <v>39.323922495372244</v>
      </c>
      <c r="O21" s="73">
        <f t="shared" si="6"/>
        <v>61851.719844526764</v>
      </c>
      <c r="P21" s="73">
        <f t="shared" si="7"/>
        <v>1916951.5758221897</v>
      </c>
      <c r="Q21" s="73">
        <f t="shared" si="10"/>
        <v>98859.601450925227</v>
      </c>
      <c r="R21" s="73">
        <f>SUM(Q21:$Q$102)</f>
        <v>5859221.3011071803</v>
      </c>
      <c r="S21" s="73">
        <f t="shared" si="8"/>
        <v>59.256320272970996</v>
      </c>
    </row>
    <row r="22" spans="1:19" ht="15" x14ac:dyDescent="0.25">
      <c r="A22" s="77">
        <v>20</v>
      </c>
      <c r="B22" s="20">
        <v>30243</v>
      </c>
      <c r="C22" s="20">
        <v>28614</v>
      </c>
      <c r="D22" s="20">
        <v>58857</v>
      </c>
      <c r="E22" s="46">
        <v>7.1154850934363747E-4</v>
      </c>
      <c r="F22" s="49">
        <v>2.0708910069679382E-4</v>
      </c>
      <c r="G22" s="44">
        <f t="shared" si="0"/>
        <v>5.9256475273380582</v>
      </c>
      <c r="H22" s="44">
        <f t="shared" si="1"/>
        <v>21.519361568079628</v>
      </c>
      <c r="I22" s="44">
        <f t="shared" si="2"/>
        <v>27.445009095417685</v>
      </c>
      <c r="J22" s="73">
        <f t="shared" si="3"/>
        <v>4.6629983001881994E-4</v>
      </c>
      <c r="K22" s="73">
        <f t="shared" si="4"/>
        <v>4.6619112914936256E-4</v>
      </c>
      <c r="L22" s="73">
        <f t="shared" si="11"/>
        <v>4.5828822646328974E-4</v>
      </c>
      <c r="M22" s="73">
        <f t="shared" si="12"/>
        <v>98839.939489677534</v>
      </c>
      <c r="N22" s="73">
        <f t="shared" si="5"/>
        <v>45.297180572466459</v>
      </c>
      <c r="O22" s="73">
        <f t="shared" si="6"/>
        <v>60319.143064475269</v>
      </c>
      <c r="P22" s="73">
        <f t="shared" si="7"/>
        <v>1855099.8559776631</v>
      </c>
      <c r="Q22" s="73">
        <f t="shared" si="10"/>
        <v>98817.290899391301</v>
      </c>
      <c r="R22" s="73">
        <f>SUM(Q22:$Q$102)</f>
        <v>5760361.6996562546</v>
      </c>
      <c r="S22" s="73">
        <f t="shared" si="8"/>
        <v>58.279696744025678</v>
      </c>
    </row>
    <row r="23" spans="1:19" ht="15" x14ac:dyDescent="0.25">
      <c r="A23" s="77">
        <v>21</v>
      </c>
      <c r="B23" s="20">
        <v>30958</v>
      </c>
      <c r="C23" s="20">
        <v>29018</v>
      </c>
      <c r="D23" s="20">
        <v>59976</v>
      </c>
      <c r="E23" s="46">
        <v>7.811269381970637E-4</v>
      </c>
      <c r="F23" s="49">
        <v>2.023458180548358E-4</v>
      </c>
      <c r="G23" s="44">
        <f t="shared" si="0"/>
        <v>5.8716709483152254</v>
      </c>
      <c r="H23" s="44">
        <f t="shared" si="1"/>
        <v>24.182127752704698</v>
      </c>
      <c r="I23" s="44">
        <f t="shared" si="2"/>
        <v>30.053798701019922</v>
      </c>
      <c r="J23" s="73">
        <f t="shared" si="3"/>
        <v>5.0109708385053886E-4</v>
      </c>
      <c r="K23" s="73">
        <f t="shared" si="4"/>
        <v>5.0097155567485618E-4</v>
      </c>
      <c r="L23" s="73">
        <f t="shared" si="11"/>
        <v>4.9253818866087527E-4</v>
      </c>
      <c r="M23" s="73">
        <f t="shared" si="12"/>
        <v>98794.642309105067</v>
      </c>
      <c r="N23" s="73">
        <f t="shared" si="5"/>
        <v>48.660134172328981</v>
      </c>
      <c r="O23" s="73">
        <f t="shared" si="6"/>
        <v>58820.975133052169</v>
      </c>
      <c r="P23" s="73">
        <f t="shared" si="7"/>
        <v>1794780.7129131877</v>
      </c>
      <c r="Q23" s="73">
        <f t="shared" si="10"/>
        <v>98770.312242018903</v>
      </c>
      <c r="R23" s="73">
        <f>SUM(Q23:$Q$102)</f>
        <v>5661544.4087568643</v>
      </c>
      <c r="S23" s="73">
        <f t="shared" si="8"/>
        <v>57.306188639695975</v>
      </c>
    </row>
    <row r="24" spans="1:19" ht="15" x14ac:dyDescent="0.25">
      <c r="A24" s="77">
        <v>22</v>
      </c>
      <c r="B24" s="20">
        <v>31391</v>
      </c>
      <c r="C24" s="20">
        <v>29966</v>
      </c>
      <c r="D24" s="20">
        <v>61357</v>
      </c>
      <c r="E24" s="46">
        <v>7.9082621768712896E-4</v>
      </c>
      <c r="F24" s="49">
        <v>1.9758093711860899E-4</v>
      </c>
      <c r="G24" s="44">
        <f t="shared" si="0"/>
        <v>5.9207103616962371</v>
      </c>
      <c r="H24" s="44">
        <f t="shared" si="1"/>
        <v>24.824825799416665</v>
      </c>
      <c r="I24" s="44">
        <f t="shared" si="2"/>
        <v>30.745536161112902</v>
      </c>
      <c r="J24" s="73">
        <f t="shared" si="3"/>
        <v>5.010925593023274E-4</v>
      </c>
      <c r="K24" s="73">
        <f t="shared" si="4"/>
        <v>5.0096703339352899E-4</v>
      </c>
      <c r="L24" s="73">
        <f t="shared" si="11"/>
        <v>5.0179535886799942E-4</v>
      </c>
      <c r="M24" s="73">
        <f t="shared" si="12"/>
        <v>98745.982174932738</v>
      </c>
      <c r="N24" s="73">
        <f t="shared" si="5"/>
        <v>49.550275562243769</v>
      </c>
      <c r="O24" s="73">
        <f t="shared" si="6"/>
        <v>57358.052250248649</v>
      </c>
      <c r="P24" s="73">
        <f t="shared" si="7"/>
        <v>1735959.7377801356</v>
      </c>
      <c r="Q24" s="73">
        <f t="shared" si="10"/>
        <v>98721.207037151617</v>
      </c>
      <c r="R24" s="73">
        <f>SUM(Q24:$Q$102)</f>
        <v>5562774.0965148453</v>
      </c>
      <c r="S24" s="73">
        <f t="shared" si="8"/>
        <v>56.334181644577221</v>
      </c>
    </row>
    <row r="25" spans="1:19" ht="15" x14ac:dyDescent="0.25">
      <c r="A25" s="77">
        <v>23</v>
      </c>
      <c r="B25" s="20">
        <v>33662</v>
      </c>
      <c r="C25" s="20">
        <v>32496</v>
      </c>
      <c r="D25" s="20">
        <v>66158</v>
      </c>
      <c r="E25" s="46">
        <v>7.8031845849783324E-4</v>
      </c>
      <c r="F25" s="49">
        <v>1.9797343618489465E-4</v>
      </c>
      <c r="G25" s="44">
        <f t="shared" si="0"/>
        <v>6.4333447822643368</v>
      </c>
      <c r="H25" s="44">
        <f t="shared" si="1"/>
        <v>26.267079949954063</v>
      </c>
      <c r="I25" s="44">
        <f t="shared" si="2"/>
        <v>32.700424732218401</v>
      </c>
      <c r="J25" s="73">
        <f t="shared" si="3"/>
        <v>4.9427770990988847E-4</v>
      </c>
      <c r="K25" s="73">
        <f t="shared" si="4"/>
        <v>4.9415557480625427E-4</v>
      </c>
      <c r="L25" s="73">
        <f t="shared" si="11"/>
        <v>5.0062725941761122E-4</v>
      </c>
      <c r="M25" s="73">
        <f t="shared" si="12"/>
        <v>98696.431899370495</v>
      </c>
      <c r="N25" s="73">
        <f t="shared" si="5"/>
        <v>49.410124216068652</v>
      </c>
      <c r="O25" s="73">
        <f t="shared" si="6"/>
        <v>55930.995361791007</v>
      </c>
      <c r="P25" s="73">
        <f t="shared" si="7"/>
        <v>1678601.685529887</v>
      </c>
      <c r="Q25" s="73">
        <f t="shared" si="10"/>
        <v>98671.726837262453</v>
      </c>
      <c r="R25" s="73">
        <f>SUM(Q25:$Q$102)</f>
        <v>5464052.8894776935</v>
      </c>
      <c r="S25" s="73">
        <f t="shared" si="8"/>
        <v>55.362213043818706</v>
      </c>
    </row>
    <row r="26" spans="1:19" ht="15" x14ac:dyDescent="0.25">
      <c r="A26" s="77">
        <v>24</v>
      </c>
      <c r="B26" s="20">
        <v>37307</v>
      </c>
      <c r="C26" s="20">
        <v>35419</v>
      </c>
      <c r="D26" s="20">
        <v>72726</v>
      </c>
      <c r="E26" s="46">
        <v>7.8511262543955944E-4</v>
      </c>
      <c r="F26" s="49">
        <v>2.0583939763482348E-4</v>
      </c>
      <c r="G26" s="44">
        <f t="shared" si="0"/>
        <v>7.290625624827813</v>
      </c>
      <c r="H26" s="44">
        <f t="shared" si="1"/>
        <v>29.290196717273645</v>
      </c>
      <c r="I26" s="44">
        <f t="shared" si="2"/>
        <v>36.580822342101456</v>
      </c>
      <c r="J26" s="73">
        <f t="shared" si="3"/>
        <v>5.0299510961831335E-4</v>
      </c>
      <c r="K26" s="73">
        <f t="shared" si="4"/>
        <v>5.0286862878534677E-4</v>
      </c>
      <c r="L26" s="73">
        <f t="shared" si="11"/>
        <v>5.059460854643504E-4</v>
      </c>
      <c r="M26" s="73">
        <f t="shared" si="12"/>
        <v>98647.021775154426</v>
      </c>
      <c r="N26" s="73">
        <f t="shared" si="5"/>
        <v>49.910074509854894</v>
      </c>
      <c r="O26" s="73">
        <f t="shared" si="6"/>
        <v>54539.507103284421</v>
      </c>
      <c r="P26" s="73">
        <f t="shared" si="7"/>
        <v>1622670.690168096</v>
      </c>
      <c r="Q26" s="73">
        <f t="shared" si="10"/>
        <v>98622.066737899499</v>
      </c>
      <c r="R26" s="73">
        <f>SUM(Q26:$Q$102)</f>
        <v>5365381.162640431</v>
      </c>
      <c r="S26" s="73">
        <f t="shared" si="8"/>
        <v>54.389692320055161</v>
      </c>
    </row>
    <row r="27" spans="1:19" ht="15" x14ac:dyDescent="0.25">
      <c r="A27" s="77">
        <v>25</v>
      </c>
      <c r="B27" s="20">
        <v>37755</v>
      </c>
      <c r="C27" s="20">
        <v>36149</v>
      </c>
      <c r="D27" s="20">
        <v>73904</v>
      </c>
      <c r="E27" s="46">
        <v>8.1545842363123624E-4</v>
      </c>
      <c r="F27" s="49">
        <v>2.2094418817302739E-4</v>
      </c>
      <c r="G27" s="44">
        <f t="shared" si="0"/>
        <v>7.9869114582667669</v>
      </c>
      <c r="H27" s="44">
        <f t="shared" si="1"/>
        <v>30.787632784197324</v>
      </c>
      <c r="I27" s="44">
        <f t="shared" si="2"/>
        <v>38.774544242464088</v>
      </c>
      <c r="J27" s="73">
        <f t="shared" si="3"/>
        <v>5.2466096885776261E-4</v>
      </c>
      <c r="K27" s="73">
        <f t="shared" si="4"/>
        <v>5.2452335835884156E-4</v>
      </c>
      <c r="L27" s="73">
        <f t="shared" si="11"/>
        <v>5.2670024137662936E-4</v>
      </c>
      <c r="M27" s="73">
        <f t="shared" si="12"/>
        <v>98597.111700644571</v>
      </c>
      <c r="N27" s="73">
        <f t="shared" si="5"/>
        <v>51.931122531765141</v>
      </c>
      <c r="O27" s="73">
        <f t="shared" si="6"/>
        <v>53182.354198207184</v>
      </c>
      <c r="P27" s="73">
        <f t="shared" si="7"/>
        <v>1568131.1830648114</v>
      </c>
      <c r="Q27" s="73">
        <f t="shared" si="10"/>
        <v>98571.146139378689</v>
      </c>
      <c r="R27" s="73">
        <f>SUM(Q27:$Q$102)</f>
        <v>5266759.0959025314</v>
      </c>
      <c r="S27" s="73">
        <f t="shared" si="8"/>
        <v>53.416971400675422</v>
      </c>
    </row>
    <row r="28" spans="1:19" ht="15" x14ac:dyDescent="0.25">
      <c r="A28" s="77">
        <v>26</v>
      </c>
      <c r="B28" s="20">
        <v>39438</v>
      </c>
      <c r="C28" s="20">
        <v>37916</v>
      </c>
      <c r="D28" s="20">
        <v>77354</v>
      </c>
      <c r="E28" s="46">
        <v>8.5986881231273863E-4</v>
      </c>
      <c r="F28" s="49">
        <v>2.4130328916273261E-4</v>
      </c>
      <c r="G28" s="44">
        <f t="shared" si="0"/>
        <v>9.1492555118941699</v>
      </c>
      <c r="H28" s="44">
        <f t="shared" si="1"/>
        <v>33.911506219989789</v>
      </c>
      <c r="I28" s="44">
        <f t="shared" si="2"/>
        <v>43.060761731883957</v>
      </c>
      <c r="J28" s="73">
        <f t="shared" si="3"/>
        <v>5.5667142916829065E-4</v>
      </c>
      <c r="K28" s="73">
        <f t="shared" si="4"/>
        <v>5.5651651637478317E-4</v>
      </c>
      <c r="L28" s="73">
        <f t="shared" si="11"/>
        <v>5.5616736119071654E-4</v>
      </c>
      <c r="M28" s="73">
        <f t="shared" si="12"/>
        <v>98545.180578112806</v>
      </c>
      <c r="N28" s="73">
        <f t="shared" si="5"/>
        <v>54.807613040189608</v>
      </c>
      <c r="O28" s="73">
        <f t="shared" si="6"/>
        <v>51857.895648208796</v>
      </c>
      <c r="P28" s="73">
        <f t="shared" si="7"/>
        <v>1514948.8288666042</v>
      </c>
      <c r="Q28" s="73">
        <f t="shared" si="10"/>
        <v>98517.776771592704</v>
      </c>
      <c r="R28" s="73">
        <f>SUM(Q28:$Q$102)</f>
        <v>5168187.9497631527</v>
      </c>
      <c r="S28" s="73">
        <f t="shared" si="8"/>
        <v>52.444857469884461</v>
      </c>
    </row>
    <row r="29" spans="1:19" ht="15" x14ac:dyDescent="0.25">
      <c r="A29" s="77">
        <v>27</v>
      </c>
      <c r="B29" s="20">
        <v>40386</v>
      </c>
      <c r="C29" s="20">
        <v>38380</v>
      </c>
      <c r="D29" s="20">
        <v>78766</v>
      </c>
      <c r="E29" s="46">
        <v>8.9794893942315025E-4</v>
      </c>
      <c r="F29" s="49">
        <v>2.6404764227369322E-4</v>
      </c>
      <c r="G29" s="44">
        <f t="shared" si="0"/>
        <v>10.134148510464346</v>
      </c>
      <c r="H29" s="44">
        <f t="shared" si="1"/>
        <v>36.264565867543347</v>
      </c>
      <c r="I29" s="44">
        <f t="shared" si="2"/>
        <v>46.398714378007696</v>
      </c>
      <c r="J29" s="73">
        <f t="shared" si="3"/>
        <v>5.8907033971520326E-4</v>
      </c>
      <c r="K29" s="73">
        <f t="shared" si="4"/>
        <v>5.888968718459342E-4</v>
      </c>
      <c r="L29" s="73">
        <f t="shared" si="11"/>
        <v>5.8443808397906898E-4</v>
      </c>
      <c r="M29" s="73">
        <f t="shared" si="12"/>
        <v>98490.372965072616</v>
      </c>
      <c r="N29" s="73">
        <f t="shared" si="5"/>
        <v>57.561524866090622</v>
      </c>
      <c r="O29" s="73">
        <f t="shared" si="6"/>
        <v>50564.930711443158</v>
      </c>
      <c r="P29" s="73">
        <f t="shared" si="7"/>
        <v>1463090.9332183956</v>
      </c>
      <c r="Q29" s="73">
        <f t="shared" si="10"/>
        <v>98461.592202639571</v>
      </c>
      <c r="R29" s="73">
        <f>SUM(Q29:$Q$102)</f>
        <v>5069670.1729915598</v>
      </c>
      <c r="S29" s="73">
        <f t="shared" si="8"/>
        <v>51.473763580826358</v>
      </c>
    </row>
    <row r="30" spans="1:19" ht="15" x14ac:dyDescent="0.25">
      <c r="A30" s="77">
        <v>28</v>
      </c>
      <c r="B30" s="20">
        <v>40142</v>
      </c>
      <c r="C30" s="20">
        <v>38667</v>
      </c>
      <c r="D30" s="20">
        <v>78809</v>
      </c>
      <c r="E30" s="46">
        <v>9.1668194205534478E-4</v>
      </c>
      <c r="F30" s="49">
        <v>2.8638277382814041E-4</v>
      </c>
      <c r="G30" s="44">
        <f t="shared" si="0"/>
        <v>11.073562715612706</v>
      </c>
      <c r="H30" s="44">
        <f t="shared" si="1"/>
        <v>36.797446517985648</v>
      </c>
      <c r="I30" s="44">
        <f t="shared" si="2"/>
        <v>47.871009233598357</v>
      </c>
      <c r="J30" s="73">
        <f t="shared" si="3"/>
        <v>6.074307405702186E-4</v>
      </c>
      <c r="K30" s="73">
        <f t="shared" si="4"/>
        <v>6.0724629186648116E-4</v>
      </c>
      <c r="L30" s="73">
        <f t="shared" si="11"/>
        <v>6.0522448558339567E-4</v>
      </c>
      <c r="M30" s="73">
        <f t="shared" si="12"/>
        <v>98432.811440206526</v>
      </c>
      <c r="N30" s="73">
        <f t="shared" si="5"/>
        <v>59.573947668424807</v>
      </c>
      <c r="O30" s="73">
        <f t="shared" si="6"/>
        <v>49302.808429484518</v>
      </c>
      <c r="P30" s="73">
        <f t="shared" si="7"/>
        <v>1412526.0025069523</v>
      </c>
      <c r="Q30" s="73">
        <f t="shared" si="10"/>
        <v>98403.024466372313</v>
      </c>
      <c r="R30" s="73">
        <f>SUM(Q30:$Q$102)</f>
        <v>4971208.5807889197</v>
      </c>
      <c r="S30" s="73">
        <f t="shared" si="8"/>
        <v>50.503572010728391</v>
      </c>
    </row>
    <row r="31" spans="1:19" ht="15" x14ac:dyDescent="0.25">
      <c r="A31" s="77">
        <v>29</v>
      </c>
      <c r="B31" s="20">
        <v>41491</v>
      </c>
      <c r="C31" s="20">
        <v>39821</v>
      </c>
      <c r="D31" s="20">
        <v>81312</v>
      </c>
      <c r="E31" s="46">
        <v>9.2003304392504395E-4</v>
      </c>
      <c r="F31" s="49">
        <v>3.0640388243612793E-4</v>
      </c>
      <c r="G31" s="44">
        <f t="shared" si="0"/>
        <v>12.201309002489051</v>
      </c>
      <c r="H31" s="44">
        <f t="shared" si="1"/>
        <v>38.173091025493996</v>
      </c>
      <c r="I31" s="44">
        <f t="shared" si="2"/>
        <v>50.374400027983043</v>
      </c>
      <c r="J31" s="73">
        <f t="shared" si="3"/>
        <v>6.1951987440947269E-4</v>
      </c>
      <c r="K31" s="73">
        <f t="shared" si="4"/>
        <v>6.1932801159503281E-4</v>
      </c>
      <c r="L31" s="73">
        <f t="shared" si="11"/>
        <v>6.1854705998954881E-4</v>
      </c>
      <c r="M31" s="73">
        <f t="shared" si="12"/>
        <v>98373.237492538101</v>
      </c>
      <c r="N31" s="73">
        <f t="shared" si="5"/>
        <v>60.848476832659799</v>
      </c>
      <c r="O31" s="73">
        <f t="shared" si="6"/>
        <v>48071.189426941433</v>
      </c>
      <c r="P31" s="73">
        <f t="shared" si="7"/>
        <v>1363223.1940774675</v>
      </c>
      <c r="Q31" s="73">
        <f t="shared" si="10"/>
        <v>98342.813254121778</v>
      </c>
      <c r="R31" s="73">
        <f>SUM(Q31:$Q$102)</f>
        <v>4872805.5563225467</v>
      </c>
      <c r="S31" s="73">
        <f t="shared" si="8"/>
        <v>49.533853724110315</v>
      </c>
    </row>
    <row r="32" spans="1:19" ht="15" x14ac:dyDescent="0.25">
      <c r="A32" s="77">
        <v>30</v>
      </c>
      <c r="B32" s="20">
        <v>41770</v>
      </c>
      <c r="C32" s="20">
        <v>40361</v>
      </c>
      <c r="D32" s="20">
        <v>82131</v>
      </c>
      <c r="E32" s="46">
        <v>9.240418234916269E-4</v>
      </c>
      <c r="F32" s="49">
        <v>3.2352348814985164E-4</v>
      </c>
      <c r="G32" s="44">
        <f t="shared" si="0"/>
        <v>13.057731505216163</v>
      </c>
      <c r="H32" s="44">
        <f t="shared" si="1"/>
        <v>38.597226967245255</v>
      </c>
      <c r="I32" s="44">
        <f t="shared" si="2"/>
        <v>51.654958472461416</v>
      </c>
      <c r="J32" s="73">
        <f t="shared" si="3"/>
        <v>6.2893375792893568E-4</v>
      </c>
      <c r="K32" s="73">
        <f t="shared" si="4"/>
        <v>6.2873602054980271E-4</v>
      </c>
      <c r="L32" s="73">
        <f t="shared" si="11"/>
        <v>6.303676618532938E-4</v>
      </c>
      <c r="M32" s="73">
        <f t="shared" si="12"/>
        <v>98312.389015705441</v>
      </c>
      <c r="N32" s="73">
        <f t="shared" si="5"/>
        <v>61.972950795039651</v>
      </c>
      <c r="O32" s="73">
        <f t="shared" si="6"/>
        <v>46869.712325903616</v>
      </c>
      <c r="P32" s="73">
        <f t="shared" si="7"/>
        <v>1315152.0046505262</v>
      </c>
      <c r="Q32" s="73">
        <f t="shared" si="10"/>
        <v>98281.402540307929</v>
      </c>
      <c r="R32" s="73">
        <f>SUM(Q32:$Q$102)</f>
        <v>4774462.743068425</v>
      </c>
      <c r="S32" s="73">
        <f t="shared" si="8"/>
        <v>48.564202242157933</v>
      </c>
    </row>
    <row r="33" spans="1:19" ht="15" x14ac:dyDescent="0.25">
      <c r="A33" s="77">
        <v>31</v>
      </c>
      <c r="B33" s="20">
        <v>43220</v>
      </c>
      <c r="C33" s="20">
        <v>41289</v>
      </c>
      <c r="D33" s="20">
        <v>84509</v>
      </c>
      <c r="E33" s="46">
        <v>9.4504491309897656E-4</v>
      </c>
      <c r="F33" s="49">
        <v>3.3858860022847306E-4</v>
      </c>
      <c r="G33" s="44">
        <f t="shared" si="0"/>
        <v>13.979984714833424</v>
      </c>
      <c r="H33" s="44">
        <f t="shared" si="1"/>
        <v>40.844841144137767</v>
      </c>
      <c r="I33" s="44">
        <f t="shared" si="2"/>
        <v>54.824825858971195</v>
      </c>
      <c r="J33" s="73">
        <f t="shared" si="3"/>
        <v>6.4874541006249269E-4</v>
      </c>
      <c r="K33" s="73">
        <f t="shared" si="4"/>
        <v>6.4853502025796761E-4</v>
      </c>
      <c r="L33" s="73">
        <f t="shared" si="11"/>
        <v>6.4922265498089707E-4</v>
      </c>
      <c r="M33" s="73">
        <f t="shared" si="12"/>
        <v>98250.416064910401</v>
      </c>
      <c r="N33" s="73">
        <f t="shared" si="5"/>
        <v>63.786395970644662</v>
      </c>
      <c r="O33" s="73">
        <f t="shared" si="6"/>
        <v>45697.724073105375</v>
      </c>
      <c r="P33" s="73">
        <f t="shared" si="7"/>
        <v>1268282.2923246226</v>
      </c>
      <c r="Q33" s="73">
        <f t="shared" si="10"/>
        <v>98218.522866925079</v>
      </c>
      <c r="R33" s="73">
        <f>SUM(Q33:$Q$102)</f>
        <v>4676181.3405281166</v>
      </c>
      <c r="S33" s="73">
        <f t="shared" si="8"/>
        <v>47.594519471945411</v>
      </c>
    </row>
    <row r="34" spans="1:19" ht="15" x14ac:dyDescent="0.25">
      <c r="A34" s="77">
        <v>32</v>
      </c>
      <c r="B34" s="20">
        <v>44862</v>
      </c>
      <c r="C34" s="20">
        <v>42776</v>
      </c>
      <c r="D34" s="20">
        <v>87638</v>
      </c>
      <c r="E34" s="46">
        <v>9.9235983931404833E-4</v>
      </c>
      <c r="F34" s="49">
        <v>3.5387014070024583E-4</v>
      </c>
      <c r="G34" s="44">
        <f t="shared" si="0"/>
        <v>15.137149138593715</v>
      </c>
      <c r="H34" s="44">
        <f t="shared" si="1"/>
        <v>44.519247111306839</v>
      </c>
      <c r="I34" s="44">
        <f t="shared" si="2"/>
        <v>59.656396249900553</v>
      </c>
      <c r="J34" s="73">
        <f t="shared" si="3"/>
        <v>6.8071380280130254E-4</v>
      </c>
      <c r="K34" s="73">
        <f t="shared" si="4"/>
        <v>6.8048216972227404E-4</v>
      </c>
      <c r="L34" s="73">
        <f t="shared" si="11"/>
        <v>6.8070564024602653E-4</v>
      </c>
      <c r="M34" s="73">
        <f t="shared" si="12"/>
        <v>98186.629668939757</v>
      </c>
      <c r="N34" s="73">
        <f t="shared" si="5"/>
        <v>66.836192612390732</v>
      </c>
      <c r="O34" s="73">
        <f t="shared" si="6"/>
        <v>44554.201049127842</v>
      </c>
      <c r="P34" s="73">
        <f t="shared" si="7"/>
        <v>1222584.5682515174</v>
      </c>
      <c r="Q34" s="73">
        <f t="shared" si="10"/>
        <v>98153.211572633561</v>
      </c>
      <c r="R34" s="73">
        <f>SUM(Q34:$Q$102)</f>
        <v>4577962.8176611923</v>
      </c>
      <c r="S34" s="73">
        <f t="shared" si="8"/>
        <v>46.625114163679044</v>
      </c>
    </row>
    <row r="35" spans="1:19" ht="15" x14ac:dyDescent="0.25">
      <c r="A35" s="77">
        <v>33</v>
      </c>
      <c r="B35" s="20">
        <v>44886</v>
      </c>
      <c r="C35" s="20">
        <v>42866</v>
      </c>
      <c r="D35" s="20">
        <v>87752</v>
      </c>
      <c r="E35" s="46">
        <v>1.0676027261118861E-3</v>
      </c>
      <c r="F35" s="49">
        <v>3.7293781084902323E-4</v>
      </c>
      <c r="G35" s="44">
        <f t="shared" si="0"/>
        <v>15.986352199854229</v>
      </c>
      <c r="H35" s="44">
        <f t="shared" si="1"/>
        <v>47.920415964258119</v>
      </c>
      <c r="I35" s="44">
        <f t="shared" si="2"/>
        <v>63.90676816411235</v>
      </c>
      <c r="J35" s="73">
        <f t="shared" si="3"/>
        <v>7.2826565963296963E-4</v>
      </c>
      <c r="K35" s="73">
        <f t="shared" si="4"/>
        <v>7.280005385609245E-4</v>
      </c>
      <c r="L35" s="73">
        <f t="shared" si="11"/>
        <v>7.2918183416922509E-4</v>
      </c>
      <c r="M35" s="73">
        <f t="shared" si="12"/>
        <v>98119.793476327366</v>
      </c>
      <c r="N35" s="73">
        <f t="shared" si="5"/>
        <v>71.547170975376503</v>
      </c>
      <c r="O35" s="73">
        <f t="shared" si="6"/>
        <v>43437.924637245902</v>
      </c>
      <c r="P35" s="73">
        <f t="shared" si="7"/>
        <v>1178030.3672023895</v>
      </c>
      <c r="Q35" s="73">
        <f t="shared" si="10"/>
        <v>98084.019890839671</v>
      </c>
      <c r="R35" s="73">
        <f>SUM(Q35:$Q$102)</f>
        <v>4479809.6060885582</v>
      </c>
      <c r="S35" s="73">
        <f t="shared" si="8"/>
        <v>45.656533176146247</v>
      </c>
    </row>
    <row r="36" spans="1:19" ht="15" x14ac:dyDescent="0.25">
      <c r="A36" s="77">
        <v>34</v>
      </c>
      <c r="B36" s="20">
        <v>45250</v>
      </c>
      <c r="C36" s="20">
        <v>42801</v>
      </c>
      <c r="D36" s="20">
        <v>88051</v>
      </c>
      <c r="E36" s="46">
        <v>1.1678071447791451E-3</v>
      </c>
      <c r="F36" s="49">
        <v>4.0035030935360231E-4</v>
      </c>
      <c r="G36" s="44">
        <f t="shared" si="0"/>
        <v>17.135393590643531</v>
      </c>
      <c r="H36" s="44">
        <f t="shared" si="1"/>
        <v>52.843273301256318</v>
      </c>
      <c r="I36" s="44">
        <f t="shared" si="2"/>
        <v>69.978666891899849</v>
      </c>
      <c r="J36" s="73">
        <f t="shared" si="3"/>
        <v>7.9475152913538569E-4</v>
      </c>
      <c r="K36" s="73">
        <f t="shared" si="4"/>
        <v>7.944357977871519E-4</v>
      </c>
      <c r="L36" s="73">
        <f t="shared" si="11"/>
        <v>7.9334455782020807E-4</v>
      </c>
      <c r="M36" s="73">
        <f t="shared" si="12"/>
        <v>98048.24630535199</v>
      </c>
      <c r="N36" s="73">
        <f t="shared" si="5"/>
        <v>77.786042610168806</v>
      </c>
      <c r="O36" s="73">
        <f t="shared" si="6"/>
        <v>42347.561455303818</v>
      </c>
      <c r="P36" s="73">
        <f t="shared" si="7"/>
        <v>1134592.4425651433</v>
      </c>
      <c r="Q36" s="73">
        <f t="shared" si="10"/>
        <v>98009.353284046898</v>
      </c>
      <c r="R36" s="73">
        <f>SUM(Q36:$Q$102)</f>
        <v>4381725.586197718</v>
      </c>
      <c r="S36" s="73">
        <f t="shared" si="8"/>
        <v>44.689484527359063</v>
      </c>
    </row>
    <row r="37" spans="1:19" ht="15" x14ac:dyDescent="0.25">
      <c r="A37" s="77">
        <v>35</v>
      </c>
      <c r="B37" s="20">
        <v>45700</v>
      </c>
      <c r="C37" s="20">
        <v>42768</v>
      </c>
      <c r="D37" s="20">
        <v>88468</v>
      </c>
      <c r="E37" s="46">
        <v>1.2901065623030805E-3</v>
      </c>
      <c r="F37" s="49">
        <v>4.4116091876156825E-4</v>
      </c>
      <c r="G37" s="44">
        <f t="shared" si="0"/>
        <v>18.86757017359475</v>
      </c>
      <c r="H37" s="44">
        <f t="shared" si="1"/>
        <v>58.957869897250774</v>
      </c>
      <c r="I37" s="44">
        <f t="shared" si="2"/>
        <v>77.825440070845531</v>
      </c>
      <c r="J37" s="73">
        <f t="shared" si="3"/>
        <v>8.7970158781531778E-4</v>
      </c>
      <c r="K37" s="73">
        <f t="shared" si="4"/>
        <v>8.7931476381175599E-4</v>
      </c>
      <c r="L37" s="73">
        <f t="shared" si="11"/>
        <v>8.774300862093616E-4</v>
      </c>
      <c r="M37" s="73">
        <f t="shared" si="12"/>
        <v>97970.460262741821</v>
      </c>
      <c r="N37" s="73">
        <f t="shared" si="5"/>
        <v>85.96222939431027</v>
      </c>
      <c r="O37" s="73">
        <f t="shared" si="6"/>
        <v>41281.917315011029</v>
      </c>
      <c r="P37" s="73">
        <f t="shared" si="7"/>
        <v>1092244.8811098395</v>
      </c>
      <c r="Q37" s="73">
        <f t="shared" si="10"/>
        <v>97927.479148044658</v>
      </c>
      <c r="R37" s="73">
        <f>SUM(Q37:$Q$102)</f>
        <v>4283716.2329136701</v>
      </c>
      <c r="S37" s="73">
        <f t="shared" si="8"/>
        <v>43.724569849170834</v>
      </c>
    </row>
    <row r="38" spans="1:19" ht="15" x14ac:dyDescent="0.25">
      <c r="A38" s="77">
        <v>36</v>
      </c>
      <c r="B38" s="20">
        <v>45343</v>
      </c>
      <c r="C38" s="20">
        <v>43106</v>
      </c>
      <c r="D38" s="20">
        <v>88449</v>
      </c>
      <c r="E38" s="46">
        <v>1.4358546105779947E-3</v>
      </c>
      <c r="F38" s="49">
        <v>5.0021185467505553E-4</v>
      </c>
      <c r="G38" s="44">
        <f t="shared" si="0"/>
        <v>21.562132207622945</v>
      </c>
      <c r="H38" s="44">
        <f t="shared" si="1"/>
        <v>65.10595560743802</v>
      </c>
      <c r="I38" s="44">
        <f t="shared" si="2"/>
        <v>86.668087815060971</v>
      </c>
      <c r="J38" s="73">
        <f t="shared" si="3"/>
        <v>9.7986509530985063E-4</v>
      </c>
      <c r="K38" s="73">
        <f t="shared" si="4"/>
        <v>9.7938518426943233E-4</v>
      </c>
      <c r="L38" s="73">
        <f t="shared" si="11"/>
        <v>9.8203882349387093E-4</v>
      </c>
      <c r="M38" s="73">
        <f t="shared" si="12"/>
        <v>97884.49803334751</v>
      </c>
      <c r="N38" s="73">
        <f t="shared" si="5"/>
        <v>96.126377286956995</v>
      </c>
      <c r="O38" s="73">
        <f t="shared" si="6"/>
        <v>40239.702749992612</v>
      </c>
      <c r="P38" s="73">
        <f t="shared" si="7"/>
        <v>1050962.9637948284</v>
      </c>
      <c r="Q38" s="73">
        <f t="shared" si="10"/>
        <v>97836.434844704025</v>
      </c>
      <c r="R38" s="73">
        <f>SUM(Q38:$Q$102)</f>
        <v>4185788.7537656249</v>
      </c>
      <c r="S38" s="73">
        <f t="shared" si="8"/>
        <v>42.762529694330162</v>
      </c>
    </row>
    <row r="39" spans="1:19" ht="15" x14ac:dyDescent="0.25">
      <c r="A39" s="77">
        <v>37</v>
      </c>
      <c r="B39" s="20">
        <v>46418</v>
      </c>
      <c r="C39" s="20">
        <v>43301</v>
      </c>
      <c r="D39" s="20">
        <v>89719</v>
      </c>
      <c r="E39" s="46">
        <v>1.6116349832768079E-3</v>
      </c>
      <c r="F39" s="49">
        <v>5.8104006457156132E-4</v>
      </c>
      <c r="G39" s="44">
        <f t="shared" si="0"/>
        <v>25.159615836013177</v>
      </c>
      <c r="H39" s="44">
        <f t="shared" si="1"/>
        <v>74.808872653742867</v>
      </c>
      <c r="I39" s="44">
        <f t="shared" si="2"/>
        <v>99.968488489756041</v>
      </c>
      <c r="J39" s="73">
        <f t="shared" si="3"/>
        <v>1.1142398877579558E-3</v>
      </c>
      <c r="K39" s="73">
        <f t="shared" si="4"/>
        <v>1.1136193529904803E-3</v>
      </c>
      <c r="L39" s="73">
        <f t="shared" si="11"/>
        <v>1.111865295167671E-3</v>
      </c>
      <c r="M39" s="73">
        <f t="shared" si="12"/>
        <v>97788.371656060554</v>
      </c>
      <c r="N39" s="73">
        <f t="shared" si="5"/>
        <v>108.72749671533529</v>
      </c>
      <c r="O39" s="73">
        <f t="shared" si="6"/>
        <v>39219.693463069532</v>
      </c>
      <c r="P39" s="73">
        <f t="shared" si="7"/>
        <v>1010723.2610448363</v>
      </c>
      <c r="Q39" s="73">
        <f t="shared" si="10"/>
        <v>97734.007907702879</v>
      </c>
      <c r="R39" s="73">
        <f>SUM(Q39:$Q$102)</f>
        <v>4087952.3189209211</v>
      </c>
      <c r="S39" s="73">
        <f t="shared" si="8"/>
        <v>41.804073937328575</v>
      </c>
    </row>
    <row r="40" spans="1:19" ht="15" x14ac:dyDescent="0.25">
      <c r="A40" s="77">
        <v>38</v>
      </c>
      <c r="B40" s="20">
        <v>48102</v>
      </c>
      <c r="C40" s="20">
        <v>45862</v>
      </c>
      <c r="D40" s="20">
        <v>93964</v>
      </c>
      <c r="E40" s="46">
        <v>1.8260706552404855E-3</v>
      </c>
      <c r="F40" s="49">
        <v>6.8431301826990607E-4</v>
      </c>
      <c r="G40" s="44">
        <f t="shared" si="0"/>
        <v>31.383963643894432</v>
      </c>
      <c r="H40" s="44">
        <f t="shared" si="1"/>
        <v>87.837650658377839</v>
      </c>
      <c r="I40" s="44">
        <f t="shared" si="2"/>
        <v>119.22161430227227</v>
      </c>
      <c r="J40" s="73">
        <f t="shared" si="3"/>
        <v>1.2688009695444242E-3</v>
      </c>
      <c r="K40" s="73">
        <f t="shared" si="4"/>
        <v>1.2679963819174356E-3</v>
      </c>
      <c r="L40" s="73">
        <f t="shared" si="11"/>
        <v>1.2726740836158182E-3</v>
      </c>
      <c r="M40" s="73">
        <f t="shared" si="12"/>
        <v>97679.644159345218</v>
      </c>
      <c r="N40" s="73">
        <f t="shared" si="5"/>
        <v>124.31435161842091</v>
      </c>
      <c r="O40" s="73">
        <f t="shared" si="6"/>
        <v>38220.572143434962</v>
      </c>
      <c r="P40" s="73">
        <f t="shared" si="7"/>
        <v>971503.56758176663</v>
      </c>
      <c r="Q40" s="73">
        <f t="shared" si="10"/>
        <v>97617.486983536015</v>
      </c>
      <c r="R40" s="73">
        <f>SUM(Q40:$Q$102)</f>
        <v>3990218.311013218</v>
      </c>
      <c r="S40" s="73">
        <f t="shared" si="8"/>
        <v>40.850049622457242</v>
      </c>
    </row>
    <row r="41" spans="1:19" ht="15" x14ac:dyDescent="0.25">
      <c r="A41" s="77">
        <v>39</v>
      </c>
      <c r="B41" s="20">
        <v>47765</v>
      </c>
      <c r="C41" s="20">
        <v>45308</v>
      </c>
      <c r="D41" s="20">
        <v>93073</v>
      </c>
      <c r="E41" s="46">
        <v>2.0838075028689696E-3</v>
      </c>
      <c r="F41" s="49">
        <v>8.0638780434224373E-4</v>
      </c>
      <c r="G41" s="44">
        <f t="shared" si="0"/>
        <v>36.535818639138377</v>
      </c>
      <c r="H41" s="44">
        <f t="shared" si="1"/>
        <v>99.533065374536335</v>
      </c>
      <c r="I41" s="44">
        <f t="shared" si="2"/>
        <v>136.0688840136747</v>
      </c>
      <c r="J41" s="73">
        <f t="shared" si="3"/>
        <v>1.4619587207210976E-3</v>
      </c>
      <c r="K41" s="73">
        <f t="shared" si="4"/>
        <v>1.4608905796600347E-3</v>
      </c>
      <c r="L41" s="73">
        <f t="shared" si="11"/>
        <v>1.4656206282165722E-3</v>
      </c>
      <c r="M41" s="73">
        <f t="shared" si="12"/>
        <v>97555.329807726797</v>
      </c>
      <c r="N41" s="73">
        <f t="shared" si="5"/>
        <v>142.97910375866923</v>
      </c>
      <c r="O41" s="73">
        <f t="shared" si="6"/>
        <v>37240.907133470282</v>
      </c>
      <c r="P41" s="73">
        <f t="shared" si="7"/>
        <v>933282.99543833162</v>
      </c>
      <c r="Q41" s="73">
        <f t="shared" si="10"/>
        <v>97483.840255847463</v>
      </c>
      <c r="R41" s="73">
        <f>SUM(Q41:$Q$102)</f>
        <v>3892600.8240296822</v>
      </c>
      <c r="S41" s="73">
        <f t="shared" si="8"/>
        <v>39.901467523113965</v>
      </c>
    </row>
    <row r="42" spans="1:19" ht="15" x14ac:dyDescent="0.25">
      <c r="A42" s="77">
        <v>40</v>
      </c>
      <c r="B42" s="20">
        <v>47775</v>
      </c>
      <c r="C42" s="20">
        <v>44826</v>
      </c>
      <c r="D42" s="20">
        <v>92601</v>
      </c>
      <c r="E42" s="46">
        <v>2.3797222501995285E-3</v>
      </c>
      <c r="F42" s="49">
        <v>9.3943736285113347E-4</v>
      </c>
      <c r="G42" s="44">
        <f t="shared" si="0"/>
        <v>42.111219227164909</v>
      </c>
      <c r="H42" s="44">
        <f t="shared" si="1"/>
        <v>113.69123050328248</v>
      </c>
      <c r="I42" s="44">
        <f t="shared" si="2"/>
        <v>155.80244973044739</v>
      </c>
      <c r="J42" s="73">
        <f t="shared" si="3"/>
        <v>1.6825136848462477E-3</v>
      </c>
      <c r="K42" s="73">
        <f t="shared" si="4"/>
        <v>1.6810990521872737E-3</v>
      </c>
      <c r="L42" s="73">
        <f t="shared" si="11"/>
        <v>1.6787737340827297E-3</v>
      </c>
      <c r="M42" s="73">
        <f t="shared" si="12"/>
        <v>97412.350703968128</v>
      </c>
      <c r="N42" s="73">
        <f t="shared" si="5"/>
        <v>163.5332957370847</v>
      </c>
      <c r="O42" s="73">
        <f t="shared" si="6"/>
        <v>36279.342528548266</v>
      </c>
      <c r="P42" s="73">
        <f t="shared" si="7"/>
        <v>896042.08830486133</v>
      </c>
      <c r="Q42" s="73">
        <f t="shared" si="10"/>
        <v>97330.584056099586</v>
      </c>
      <c r="R42" s="73">
        <f>SUM(Q42:$Q$102)</f>
        <v>3795116.9837738345</v>
      </c>
      <c r="S42" s="73">
        <f t="shared" si="8"/>
        <v>38.959299887003333</v>
      </c>
    </row>
    <row r="43" spans="1:19" ht="15" x14ac:dyDescent="0.25">
      <c r="A43" s="77">
        <v>41</v>
      </c>
      <c r="B43" s="20">
        <v>47486</v>
      </c>
      <c r="C43" s="20">
        <v>44555</v>
      </c>
      <c r="D43" s="20">
        <v>92041</v>
      </c>
      <c r="E43" s="46">
        <v>2.6973655595753225E-3</v>
      </c>
      <c r="F43" s="49">
        <v>1.07430268429221E-3</v>
      </c>
      <c r="G43" s="44">
        <f t="shared" si="0"/>
        <v>47.865556098639416</v>
      </c>
      <c r="H43" s="44">
        <f t="shared" si="1"/>
        <v>128.08710096199377</v>
      </c>
      <c r="I43" s="44">
        <f t="shared" si="2"/>
        <v>175.95265706063319</v>
      </c>
      <c r="J43" s="73">
        <f t="shared" si="3"/>
        <v>1.9116769381105506E-3</v>
      </c>
      <c r="K43" s="73">
        <f t="shared" si="4"/>
        <v>1.9098508475697829E-3</v>
      </c>
      <c r="L43" s="73">
        <f t="shared" si="11"/>
        <v>1.9051729906826337E-3</v>
      </c>
      <c r="M43" s="73">
        <f t="shared" si="12"/>
        <v>97248.817408231043</v>
      </c>
      <c r="N43" s="73">
        <f t="shared" si="5"/>
        <v>185.27582030199119</v>
      </c>
      <c r="O43" s="73">
        <f t="shared" si="6"/>
        <v>35335.061191435656</v>
      </c>
      <c r="P43" s="73">
        <f t="shared" si="7"/>
        <v>859762.74577631324</v>
      </c>
      <c r="Q43" s="73">
        <f t="shared" si="10"/>
        <v>97156.179498080048</v>
      </c>
      <c r="R43" s="73">
        <f>SUM(Q43:$Q$102)</f>
        <v>3697786.3997177351</v>
      </c>
      <c r="S43" s="73">
        <f t="shared" si="8"/>
        <v>38.023972920875416</v>
      </c>
    </row>
    <row r="44" spans="1:19" ht="15" x14ac:dyDescent="0.25">
      <c r="A44" s="77">
        <v>42</v>
      </c>
      <c r="B44" s="20">
        <v>45927</v>
      </c>
      <c r="C44" s="20">
        <v>43998</v>
      </c>
      <c r="D44" s="20">
        <v>89925</v>
      </c>
      <c r="E44" s="46">
        <v>3.0150001167906122E-3</v>
      </c>
      <c r="F44" s="49">
        <v>1.2051209249562807E-3</v>
      </c>
      <c r="G44" s="44">
        <f t="shared" si="0"/>
        <v>53.022910456226441</v>
      </c>
      <c r="H44" s="44">
        <f t="shared" si="1"/>
        <v>138.46991036384244</v>
      </c>
      <c r="I44" s="44">
        <f t="shared" si="2"/>
        <v>191.49282082006889</v>
      </c>
      <c r="J44" s="73">
        <f t="shared" si="3"/>
        <v>2.1294725695865319E-3</v>
      </c>
      <c r="K44" s="73">
        <f t="shared" si="4"/>
        <v>2.1272068514212039E-3</v>
      </c>
      <c r="L44" s="73">
        <f t="shared" si="11"/>
        <v>2.1267246071728653E-3</v>
      </c>
      <c r="M44" s="73">
        <f t="shared" si="12"/>
        <v>97063.541587929052</v>
      </c>
      <c r="N44" s="73">
        <f t="shared" si="5"/>
        <v>206.42742235440528</v>
      </c>
      <c r="O44" s="73">
        <f t="shared" si="6"/>
        <v>34407.552963150847</v>
      </c>
      <c r="P44" s="73">
        <f t="shared" si="7"/>
        <v>824427.68458487734</v>
      </c>
      <c r="Q44" s="73">
        <f t="shared" si="10"/>
        <v>96960.32787675185</v>
      </c>
      <c r="R44" s="73">
        <f>SUM(Q44:$Q$102)</f>
        <v>3600630.220219655</v>
      </c>
      <c r="S44" s="73">
        <f t="shared" si="8"/>
        <v>37.09559904073636</v>
      </c>
    </row>
    <row r="45" spans="1:19" ht="15" x14ac:dyDescent="0.25">
      <c r="A45" s="77">
        <v>43</v>
      </c>
      <c r="B45" s="20">
        <v>46050</v>
      </c>
      <c r="C45" s="20">
        <v>43740</v>
      </c>
      <c r="D45" s="20">
        <v>89790</v>
      </c>
      <c r="E45" s="46">
        <v>3.3179867757042124E-3</v>
      </c>
      <c r="F45" s="49">
        <v>1.3327259006306424E-3</v>
      </c>
      <c r="G45" s="44">
        <f t="shared" si="0"/>
        <v>58.293430893584301</v>
      </c>
      <c r="H45" s="44">
        <f t="shared" si="1"/>
        <v>152.79329102117899</v>
      </c>
      <c r="I45" s="44">
        <f t="shared" si="2"/>
        <v>211.0867219147633</v>
      </c>
      <c r="J45" s="73">
        <f t="shared" si="3"/>
        <v>2.3508934393001815E-3</v>
      </c>
      <c r="K45" s="73">
        <f t="shared" si="4"/>
        <v>2.3481322534937288E-3</v>
      </c>
      <c r="L45" s="73">
        <f t="shared" si="11"/>
        <v>2.3390515306377633E-3</v>
      </c>
      <c r="M45" s="73">
        <f t="shared" si="12"/>
        <v>96857.114165574647</v>
      </c>
      <c r="N45" s="73">
        <f t="shared" si="5"/>
        <v>226.55378114213818</v>
      </c>
      <c r="O45" s="73">
        <f t="shared" si="6"/>
        <v>33496.953730333182</v>
      </c>
      <c r="P45" s="73">
        <f t="shared" si="7"/>
        <v>790020.13162172667</v>
      </c>
      <c r="Q45" s="73">
        <f t="shared" si="10"/>
        <v>96743.837275003578</v>
      </c>
      <c r="R45" s="73">
        <f>SUM(Q45:$Q$102)</f>
        <v>3503669.8923429032</v>
      </c>
      <c r="S45" s="73">
        <f t="shared" si="8"/>
        <v>36.173593674838102</v>
      </c>
    </row>
    <row r="46" spans="1:19" ht="15" x14ac:dyDescent="0.25">
      <c r="A46" s="77">
        <v>44</v>
      </c>
      <c r="B46" s="20">
        <v>43072</v>
      </c>
      <c r="C46" s="20">
        <v>41756</v>
      </c>
      <c r="D46" s="20">
        <v>84828</v>
      </c>
      <c r="E46" s="46">
        <v>3.6099867338111112E-3</v>
      </c>
      <c r="F46" s="49">
        <v>1.4644794292030644E-3</v>
      </c>
      <c r="G46" s="44">
        <f t="shared" si="0"/>
        <v>61.150803045803158</v>
      </c>
      <c r="H46" s="44">
        <f t="shared" si="1"/>
        <v>155.48934859871218</v>
      </c>
      <c r="I46" s="44">
        <f t="shared" si="2"/>
        <v>216.64015164451536</v>
      </c>
      <c r="J46" s="73">
        <f t="shared" si="3"/>
        <v>2.5538755086117245E-3</v>
      </c>
      <c r="K46" s="73">
        <f t="shared" si="4"/>
        <v>2.550617142965228E-3</v>
      </c>
      <c r="L46" s="73">
        <f t="shared" si="11"/>
        <v>2.5503321488991779E-3</v>
      </c>
      <c r="M46" s="73">
        <f t="shared" si="12"/>
        <v>96630.560384432509</v>
      </c>
      <c r="N46" s="73">
        <f t="shared" si="5"/>
        <v>246.4400247145677</v>
      </c>
      <c r="O46" s="73">
        <f t="shared" si="6"/>
        <v>32603.514760427854</v>
      </c>
      <c r="P46" s="73">
        <f t="shared" si="7"/>
        <v>756523.17789139342</v>
      </c>
      <c r="Q46" s="73">
        <f t="shared" si="10"/>
        <v>96507.340372075225</v>
      </c>
      <c r="R46" s="73">
        <f>SUM(Q46:$Q$102)</f>
        <v>3406926.0550678996</v>
      </c>
      <c r="S46" s="73">
        <f t="shared" si="8"/>
        <v>35.257231682336041</v>
      </c>
    </row>
    <row r="47" spans="1:19" ht="15" x14ac:dyDescent="0.25">
      <c r="A47" s="77">
        <v>45</v>
      </c>
      <c r="B47" s="20">
        <v>40484</v>
      </c>
      <c r="C47" s="20">
        <v>39366</v>
      </c>
      <c r="D47" s="20">
        <v>79850</v>
      </c>
      <c r="E47" s="46">
        <v>3.9150215554361444E-3</v>
      </c>
      <c r="F47" s="49">
        <v>1.6109318293326584E-3</v>
      </c>
      <c r="G47" s="44">
        <f t="shared" si="0"/>
        <v>63.415942393509432</v>
      </c>
      <c r="H47" s="44">
        <f t="shared" si="1"/>
        <v>158.49573265027686</v>
      </c>
      <c r="I47" s="44">
        <f t="shared" si="2"/>
        <v>221.91167504378629</v>
      </c>
      <c r="J47" s="73">
        <f t="shared" si="3"/>
        <v>2.7791067632283819E-3</v>
      </c>
      <c r="K47" s="73">
        <f t="shared" si="4"/>
        <v>2.7752486209183802E-3</v>
      </c>
      <c r="L47" s="73">
        <f t="shared" si="11"/>
        <v>2.7782585893418067E-3</v>
      </c>
      <c r="M47" s="73">
        <f t="shared" si="12"/>
        <v>96384.120359717941</v>
      </c>
      <c r="N47" s="73">
        <f t="shared" si="5"/>
        <v>267.78001026553102</v>
      </c>
      <c r="O47" s="73">
        <f t="shared" si="6"/>
        <v>31727.185335187532</v>
      </c>
      <c r="P47" s="73">
        <f t="shared" si="7"/>
        <v>723919.66313096555</v>
      </c>
      <c r="Q47" s="73">
        <f t="shared" si="10"/>
        <v>96250.230354585176</v>
      </c>
      <c r="R47" s="73">
        <f>SUM(Q47:$Q$102)</f>
        <v>3310418.7146958243</v>
      </c>
      <c r="S47" s="73">
        <f t="shared" si="8"/>
        <v>34.346100813504506</v>
      </c>
    </row>
    <row r="48" spans="1:19" ht="15" x14ac:dyDescent="0.25">
      <c r="A48" s="77">
        <v>46</v>
      </c>
      <c r="B48" s="20">
        <v>38104</v>
      </c>
      <c r="C48" s="20">
        <v>37041</v>
      </c>
      <c r="D48" s="20">
        <v>75145</v>
      </c>
      <c r="E48" s="46">
        <v>4.2695100721646855E-3</v>
      </c>
      <c r="F48" s="49">
        <v>1.7814324035958949E-3</v>
      </c>
      <c r="G48" s="44">
        <f t="shared" si="0"/>
        <v>65.986037661595546</v>
      </c>
      <c r="H48" s="44">
        <f t="shared" si="1"/>
        <v>162.68541178976318</v>
      </c>
      <c r="I48" s="44">
        <f t="shared" si="2"/>
        <v>228.67144945135874</v>
      </c>
      <c r="J48" s="73">
        <f t="shared" si="3"/>
        <v>3.0430693918605195E-3</v>
      </c>
      <c r="K48" s="73">
        <f t="shared" si="4"/>
        <v>3.0384439492358029E-3</v>
      </c>
      <c r="L48" s="73">
        <f t="shared" si="11"/>
        <v>3.0419388481188643E-3</v>
      </c>
      <c r="M48" s="73">
        <f t="shared" si="12"/>
        <v>96116.34034945241</v>
      </c>
      <c r="N48" s="73">
        <f t="shared" si="5"/>
        <v>292.38002964801854</v>
      </c>
      <c r="O48" s="73">
        <f t="shared" si="6"/>
        <v>30867.355131721386</v>
      </c>
      <c r="P48" s="73">
        <f t="shared" si="7"/>
        <v>692192.47779577808</v>
      </c>
      <c r="Q48" s="73">
        <f t="shared" si="10"/>
        <v>95970.150334628401</v>
      </c>
      <c r="R48" s="73">
        <f>SUM(Q48:$Q$102)</f>
        <v>3214168.4843412391</v>
      </c>
      <c r="S48" s="73">
        <f t="shared" si="8"/>
        <v>33.440396010245628</v>
      </c>
    </row>
    <row r="49" spans="1:31" ht="15" x14ac:dyDescent="0.25">
      <c r="A49" s="77">
        <v>47</v>
      </c>
      <c r="B49" s="20">
        <v>36853</v>
      </c>
      <c r="C49" s="20">
        <v>35893</v>
      </c>
      <c r="D49" s="20">
        <v>72746</v>
      </c>
      <c r="E49" s="46">
        <v>4.7096690043142847E-3</v>
      </c>
      <c r="F49" s="49">
        <v>1.9804936834976871E-3</v>
      </c>
      <c r="G49" s="44">
        <f t="shared" si="0"/>
        <v>71.085859781782489</v>
      </c>
      <c r="H49" s="44">
        <f t="shared" si="1"/>
        <v>173.56543181599434</v>
      </c>
      <c r="I49" s="44">
        <f t="shared" si="2"/>
        <v>244.65129159777683</v>
      </c>
      <c r="J49" s="73">
        <f t="shared" si="3"/>
        <v>3.3630892639839555E-3</v>
      </c>
      <c r="K49" s="73">
        <f t="shared" si="4"/>
        <v>3.3574404135889857E-3</v>
      </c>
      <c r="L49" s="73">
        <f t="shared" si="11"/>
        <v>3.3606269386258054E-3</v>
      </c>
      <c r="M49" s="73">
        <f t="shared" si="12"/>
        <v>95823.960319804391</v>
      </c>
      <c r="N49" s="73">
        <f t="shared" si="5"/>
        <v>322.02858241654758</v>
      </c>
      <c r="O49" s="73">
        <f t="shared" si="6"/>
        <v>30022.886365860995</v>
      </c>
      <c r="P49" s="73">
        <f t="shared" si="7"/>
        <v>661325.12266405672</v>
      </c>
      <c r="Q49" s="73">
        <f t="shared" si="10"/>
        <v>95662.94602859611</v>
      </c>
      <c r="R49" s="73">
        <f>SUM(Q49:$Q$102)</f>
        <v>3118198.3340066108</v>
      </c>
      <c r="S49" s="73">
        <f t="shared" si="8"/>
        <v>32.540904420980794</v>
      </c>
    </row>
    <row r="50" spans="1:31" ht="15" x14ac:dyDescent="0.25">
      <c r="A50" s="77">
        <v>48</v>
      </c>
      <c r="B50" s="20">
        <v>36067</v>
      </c>
      <c r="C50" s="20">
        <v>35396</v>
      </c>
      <c r="D50" s="20">
        <v>71463</v>
      </c>
      <c r="E50" s="46">
        <v>5.2594194962837315E-3</v>
      </c>
      <c r="F50" s="49">
        <v>2.2059130068264447E-3</v>
      </c>
      <c r="G50" s="44">
        <f t="shared" si="0"/>
        <v>78.080496789628839</v>
      </c>
      <c r="H50" s="44">
        <f t="shared" si="1"/>
        <v>189.69148297246534</v>
      </c>
      <c r="I50" s="44">
        <f t="shared" si="2"/>
        <v>267.77197976209419</v>
      </c>
      <c r="J50" s="73">
        <f t="shared" si="3"/>
        <v>3.7470016618682983E-3</v>
      </c>
      <c r="K50" s="73">
        <f t="shared" si="4"/>
        <v>3.7399904109313153E-3</v>
      </c>
      <c r="L50" s="73">
        <f t="shared" si="11"/>
        <v>3.7454900346755504E-3</v>
      </c>
      <c r="M50" s="73">
        <f t="shared" si="12"/>
        <v>95501.931737387844</v>
      </c>
      <c r="N50" s="73">
        <f t="shared" si="5"/>
        <v>357.70153361464327</v>
      </c>
      <c r="O50" s="73">
        <f t="shared" si="6"/>
        <v>29192.185995282514</v>
      </c>
      <c r="P50" s="73">
        <f t="shared" si="7"/>
        <v>631302.2362981959</v>
      </c>
      <c r="Q50" s="73">
        <f t="shared" si="10"/>
        <v>95323.080970580515</v>
      </c>
      <c r="R50" s="73">
        <f>SUM(Q50:$Q$102)</f>
        <v>3022535.3879780145</v>
      </c>
      <c r="S50" s="73">
        <f t="shared" si="8"/>
        <v>31.648945031702734</v>
      </c>
    </row>
    <row r="51" spans="1:31" ht="15" x14ac:dyDescent="0.25">
      <c r="A51" s="77">
        <v>49</v>
      </c>
      <c r="B51" s="20">
        <v>34022</v>
      </c>
      <c r="C51" s="20">
        <v>33885</v>
      </c>
      <c r="D51" s="20">
        <v>67907</v>
      </c>
      <c r="E51" s="46">
        <v>5.9211849131759614E-3</v>
      </c>
      <c r="F51" s="49">
        <v>2.4494167079929952E-3</v>
      </c>
      <c r="G51" s="44">
        <f t="shared" si="0"/>
        <v>82.998485150342646</v>
      </c>
      <c r="H51" s="44">
        <f t="shared" si="1"/>
        <v>201.45055311607257</v>
      </c>
      <c r="I51" s="44">
        <f t="shared" si="2"/>
        <v>284.44903826641519</v>
      </c>
      <c r="J51" s="73">
        <f t="shared" si="3"/>
        <v>4.188802896114026E-3</v>
      </c>
      <c r="K51" s="73">
        <f t="shared" si="4"/>
        <v>4.1800420979504205E-3</v>
      </c>
      <c r="L51" s="73">
        <f t="shared" si="11"/>
        <v>4.1876309029462979E-3</v>
      </c>
      <c r="M51" s="73">
        <f t="shared" si="12"/>
        <v>95144.230203773201</v>
      </c>
      <c r="N51" s="73">
        <f t="shared" si="5"/>
        <v>398.42891863835393</v>
      </c>
      <c r="O51" s="73">
        <f t="shared" si="6"/>
        <v>28373.50922297248</v>
      </c>
      <c r="P51" s="73">
        <f t="shared" si="7"/>
        <v>602110.05030291341</v>
      </c>
      <c r="Q51" s="73">
        <f t="shared" si="10"/>
        <v>94945.015744454024</v>
      </c>
      <c r="R51" s="73">
        <f>SUM(Q51:$Q$102)</f>
        <v>2927212.3070074343</v>
      </c>
      <c r="S51" s="73">
        <f t="shared" si="8"/>
        <v>30.766051716831779</v>
      </c>
    </row>
    <row r="52" spans="1:31" ht="15" x14ac:dyDescent="0.25">
      <c r="A52" s="77">
        <v>50</v>
      </c>
      <c r="B52" s="20">
        <v>34300</v>
      </c>
      <c r="C52" s="20">
        <v>34060</v>
      </c>
      <c r="D52" s="20">
        <v>68360</v>
      </c>
      <c r="E52" s="46">
        <v>6.6719972221417649E-3</v>
      </c>
      <c r="F52" s="49">
        <v>2.7002102911669336E-3</v>
      </c>
      <c r="G52" s="44">
        <f t="shared" si="0"/>
        <v>91.969162517145762</v>
      </c>
      <c r="H52" s="44">
        <f t="shared" si="1"/>
        <v>228.84950471946254</v>
      </c>
      <c r="I52" s="44">
        <f t="shared" si="2"/>
        <v>320.81866723660829</v>
      </c>
      <c r="J52" s="73">
        <f t="shared" si="3"/>
        <v>4.6930758811674703E-3</v>
      </c>
      <c r="K52" s="73">
        <f t="shared" si="4"/>
        <v>4.6820806078298194E-3</v>
      </c>
      <c r="L52" s="73">
        <f t="shared" si="11"/>
        <v>4.6722606341190794E-3</v>
      </c>
      <c r="M52" s="73">
        <f t="shared" si="12"/>
        <v>94745.801285134847</v>
      </c>
      <c r="N52" s="73">
        <f t="shared" si="5"/>
        <v>442.67707759259793</v>
      </c>
      <c r="O52" s="73">
        <f t="shared" si="6"/>
        <v>27565.552623341791</v>
      </c>
      <c r="P52" s="73">
        <f t="shared" si="7"/>
        <v>573736.54107994109</v>
      </c>
      <c r="Q52" s="73">
        <f t="shared" si="10"/>
        <v>94524.46274633854</v>
      </c>
      <c r="R52" s="73">
        <f>SUM(Q52:$Q$102)</f>
        <v>2832267.2912629806</v>
      </c>
      <c r="S52" s="73">
        <f t="shared" si="8"/>
        <v>29.893327755383599</v>
      </c>
    </row>
    <row r="53" spans="1:31" ht="15" x14ac:dyDescent="0.25">
      <c r="A53" s="77">
        <v>51</v>
      </c>
      <c r="B53" s="20">
        <v>35113</v>
      </c>
      <c r="C53" s="20">
        <v>35611</v>
      </c>
      <c r="D53" s="20">
        <v>70724</v>
      </c>
      <c r="E53" s="46">
        <v>7.4689190511492637E-3</v>
      </c>
      <c r="F53" s="49">
        <v>2.9504398902322399E-3</v>
      </c>
      <c r="G53" s="44">
        <f t="shared" si="0"/>
        <v>105.06811493106029</v>
      </c>
      <c r="H53" s="44">
        <f t="shared" si="1"/>
        <v>262.25615464300409</v>
      </c>
      <c r="I53" s="44">
        <f t="shared" si="2"/>
        <v>367.32426957406437</v>
      </c>
      <c r="J53" s="73">
        <f t="shared" si="3"/>
        <v>5.1937711324877602E-3</v>
      </c>
      <c r="K53" s="73">
        <f t="shared" si="4"/>
        <v>5.1803068234645977E-3</v>
      </c>
      <c r="L53" s="73">
        <f t="shared" si="11"/>
        <v>5.1796810806322962E-3</v>
      </c>
      <c r="M53" s="73">
        <f t="shared" si="12"/>
        <v>94303.124207542249</v>
      </c>
      <c r="N53" s="73">
        <f t="shared" si="5"/>
        <v>488.46010830231535</v>
      </c>
      <c r="O53" s="73">
        <f t="shared" si="6"/>
        <v>26767.569928743433</v>
      </c>
      <c r="P53" s="73">
        <f t="shared" si="7"/>
        <v>546170.9884565993</v>
      </c>
      <c r="Q53" s="73">
        <f t="shared" si="10"/>
        <v>94058.894153391098</v>
      </c>
      <c r="R53" s="73">
        <f>SUM(Q53:$Q$102)</f>
        <v>2737742.8285166421</v>
      </c>
      <c r="S53" s="73">
        <f t="shared" si="8"/>
        <v>29.031305712538426</v>
      </c>
    </row>
    <row r="54" spans="1:31" ht="15" x14ac:dyDescent="0.25">
      <c r="A54" s="77">
        <v>52</v>
      </c>
      <c r="B54" s="20">
        <v>36050</v>
      </c>
      <c r="C54" s="20">
        <v>36683</v>
      </c>
      <c r="D54" s="20">
        <v>72733</v>
      </c>
      <c r="E54" s="46">
        <v>8.2654907283924144E-3</v>
      </c>
      <c r="F54" s="49">
        <v>3.1999704360092889E-3</v>
      </c>
      <c r="G54" s="44">
        <f t="shared" si="0"/>
        <v>117.38451550412874</v>
      </c>
      <c r="H54" s="44">
        <f t="shared" si="1"/>
        <v>297.97094075854653</v>
      </c>
      <c r="I54" s="44">
        <f t="shared" si="2"/>
        <v>415.35545626267526</v>
      </c>
      <c r="J54" s="73">
        <f t="shared" si="3"/>
        <v>5.7106878069469874E-3</v>
      </c>
      <c r="K54" s="73">
        <f t="shared" si="4"/>
        <v>5.6944128245183245E-3</v>
      </c>
      <c r="L54" s="73">
        <f t="shared" si="11"/>
        <v>5.6920104344319305E-3</v>
      </c>
      <c r="M54" s="73">
        <f t="shared" si="12"/>
        <v>93814.664099239933</v>
      </c>
      <c r="N54" s="73">
        <f t="shared" si="5"/>
        <v>533.99404695560224</v>
      </c>
      <c r="O54" s="73">
        <f t="shared" si="6"/>
        <v>25979.436539716116</v>
      </c>
      <c r="P54" s="73">
        <f t="shared" si="7"/>
        <v>519403.41852785571</v>
      </c>
      <c r="Q54" s="73">
        <f t="shared" si="10"/>
        <v>93547.667075762132</v>
      </c>
      <c r="R54" s="73">
        <f>SUM(Q54:$Q$102)</f>
        <v>2643683.9343632516</v>
      </c>
      <c r="S54" s="73">
        <f t="shared" si="8"/>
        <v>28.179858231615949</v>
      </c>
    </row>
    <row r="55" spans="1:31" ht="15" x14ac:dyDescent="0.25">
      <c r="A55" s="77">
        <v>53</v>
      </c>
      <c r="B55" s="20">
        <v>37183</v>
      </c>
      <c r="C55" s="20">
        <v>37788</v>
      </c>
      <c r="D55" s="20">
        <v>74971</v>
      </c>
      <c r="E55" s="46">
        <v>9.0332811978053318E-3</v>
      </c>
      <c r="F55" s="49">
        <v>3.4578710360025841E-3</v>
      </c>
      <c r="G55" s="44">
        <f t="shared" si="0"/>
        <v>130.66603070846566</v>
      </c>
      <c r="H55" s="44">
        <f t="shared" si="1"/>
        <v>335.88449477799566</v>
      </c>
      <c r="I55" s="44">
        <f t="shared" si="2"/>
        <v>466.55052548646131</v>
      </c>
      <c r="J55" s="73">
        <f t="shared" si="3"/>
        <v>6.2230799307260313E-3</v>
      </c>
      <c r="K55" s="73">
        <f t="shared" si="4"/>
        <v>6.2037566729845617E-3</v>
      </c>
      <c r="L55" s="73">
        <f t="shared" si="11"/>
        <v>6.1964151603923594E-3</v>
      </c>
      <c r="M55" s="73">
        <f t="shared" si="12"/>
        <v>93280.670052284331</v>
      </c>
      <c r="N55" s="73">
        <f t="shared" si="5"/>
        <v>578.00575808352733</v>
      </c>
      <c r="O55" s="73">
        <f t="shared" si="6"/>
        <v>25201.523234976969</v>
      </c>
      <c r="P55" s="73">
        <f t="shared" si="7"/>
        <v>493423.98198813963</v>
      </c>
      <c r="Q55" s="73">
        <f t="shared" si="10"/>
        <v>92991.667173242575</v>
      </c>
      <c r="R55" s="73">
        <f>SUM(Q55:$Q$102)</f>
        <v>2550136.2672874886</v>
      </c>
      <c r="S55" s="73">
        <f t="shared" si="8"/>
        <v>27.338314206556653</v>
      </c>
    </row>
    <row r="56" spans="1:31" ht="15" x14ac:dyDescent="0.25">
      <c r="A56" s="77">
        <v>54</v>
      </c>
      <c r="B56" s="20">
        <v>36509</v>
      </c>
      <c r="C56" s="20">
        <v>37145</v>
      </c>
      <c r="D56" s="20">
        <v>73654</v>
      </c>
      <c r="E56" s="46">
        <v>9.7766398079123466E-3</v>
      </c>
      <c r="F56" s="49">
        <v>3.7399294202711438E-3</v>
      </c>
      <c r="G56" s="44">
        <f t="shared" si="0"/>
        <v>138.91967831597162</v>
      </c>
      <c r="H56" s="44">
        <f t="shared" si="1"/>
        <v>356.93534274707184</v>
      </c>
      <c r="I56" s="44">
        <f t="shared" si="2"/>
        <v>495.85502106304347</v>
      </c>
      <c r="J56" s="73">
        <f t="shared" si="3"/>
        <v>6.7322212108377475E-3</v>
      </c>
      <c r="K56" s="73">
        <f t="shared" si="4"/>
        <v>6.7096105780025672E-3</v>
      </c>
      <c r="L56" s="73">
        <f t="shared" si="11"/>
        <v>6.6985591667396167E-3</v>
      </c>
      <c r="M56" s="73">
        <f t="shared" si="12"/>
        <v>92702.664294200804</v>
      </c>
      <c r="N56" s="73">
        <f t="shared" si="5"/>
        <v>620.97428168910847</v>
      </c>
      <c r="O56" s="73">
        <f t="shared" si="6"/>
        <v>24434.501594476857</v>
      </c>
      <c r="P56" s="73">
        <f t="shared" si="7"/>
        <v>468222.45875316259</v>
      </c>
      <c r="Q56" s="73">
        <f t="shared" si="10"/>
        <v>92392.177153356257</v>
      </c>
      <c r="R56" s="73">
        <f>SUM(Q56:$Q$102)</f>
        <v>2457144.6001142459</v>
      </c>
      <c r="S56" s="73">
        <f t="shared" si="8"/>
        <v>26.505652440756844</v>
      </c>
    </row>
    <row r="57" spans="1:31" ht="15" x14ac:dyDescent="0.25">
      <c r="A57" s="77">
        <v>55</v>
      </c>
      <c r="B57" s="20">
        <v>34750</v>
      </c>
      <c r="C57" s="20">
        <v>35789</v>
      </c>
      <c r="D57" s="20">
        <v>70539</v>
      </c>
      <c r="E57" s="46">
        <v>1.053215341351253E-2</v>
      </c>
      <c r="F57" s="49">
        <v>4.0636048487259534E-3</v>
      </c>
      <c r="G57" s="44">
        <f t="shared" si="0"/>
        <v>145.43235393105314</v>
      </c>
      <c r="H57" s="44">
        <f t="shared" si="1"/>
        <v>365.99233111956045</v>
      </c>
      <c r="I57" s="44">
        <f t="shared" si="2"/>
        <v>511.42468505061356</v>
      </c>
      <c r="J57" s="73">
        <f t="shared" si="3"/>
        <v>7.2502400806732951E-3</v>
      </c>
      <c r="K57" s="73">
        <f t="shared" si="4"/>
        <v>7.224020494424499E-3</v>
      </c>
      <c r="L57" s="73">
        <f t="shared" si="11"/>
        <v>7.2238908470167798E-3</v>
      </c>
      <c r="M57" s="73">
        <f t="shared" si="12"/>
        <v>92081.690012511695</v>
      </c>
      <c r="N57" s="73">
        <f t="shared" si="5"/>
        <v>665.1880776592152</v>
      </c>
      <c r="O57" s="73">
        <f t="shared" si="6"/>
        <v>23678.854282767283</v>
      </c>
      <c r="P57" s="73">
        <f t="shared" si="7"/>
        <v>443787.95715868572</v>
      </c>
      <c r="Q57" s="73">
        <f t="shared" si="10"/>
        <v>91749.095973682095</v>
      </c>
      <c r="R57" s="73">
        <f>SUM(Q57:$Q$102)</f>
        <v>2364752.4229608895</v>
      </c>
      <c r="S57" s="73">
        <f t="shared" si="8"/>
        <v>25.681027603202942</v>
      </c>
    </row>
    <row r="58" spans="1:31" ht="15" x14ac:dyDescent="0.25">
      <c r="A58" s="77">
        <v>56</v>
      </c>
      <c r="B58" s="20">
        <v>35396</v>
      </c>
      <c r="C58" s="20">
        <v>37088</v>
      </c>
      <c r="D58" s="20">
        <v>72484</v>
      </c>
      <c r="E58" s="46">
        <v>1.135439281795911E-2</v>
      </c>
      <c r="F58" s="49">
        <v>4.4424509497268125E-3</v>
      </c>
      <c r="G58" s="44">
        <f t="shared" si="0"/>
        <v>164.76162082346804</v>
      </c>
      <c r="H58" s="44">
        <f t="shared" si="1"/>
        <v>401.90008818448064</v>
      </c>
      <c r="I58" s="44">
        <f t="shared" si="2"/>
        <v>566.66170900794873</v>
      </c>
      <c r="J58" s="73">
        <f t="shared" si="3"/>
        <v>7.8177488688255161E-3</v>
      </c>
      <c r="K58" s="73">
        <f t="shared" si="4"/>
        <v>7.7872697478926778E-3</v>
      </c>
      <c r="L58" s="73">
        <f t="shared" si="11"/>
        <v>7.8106046848660142E-3</v>
      </c>
      <c r="M58" s="73">
        <f t="shared" si="12"/>
        <v>91416.50193485248</v>
      </c>
      <c r="N58" s="73">
        <f t="shared" si="5"/>
        <v>714.01815828643157</v>
      </c>
      <c r="O58" s="73">
        <f t="shared" si="6"/>
        <v>22934.439828337709</v>
      </c>
      <c r="P58" s="73">
        <f t="shared" si="7"/>
        <v>420109.10287591844</v>
      </c>
      <c r="Q58" s="73">
        <f t="shared" si="10"/>
        <v>91059.492855709264</v>
      </c>
      <c r="R58" s="73">
        <f>SUM(Q58:$Q$102)</f>
        <v>2273003.3269872074</v>
      </c>
      <c r="S58" s="73">
        <f t="shared" si="8"/>
        <v>24.864256221563281</v>
      </c>
    </row>
    <row r="59" spans="1:31" ht="15" x14ac:dyDescent="0.25">
      <c r="A59" s="77">
        <v>57</v>
      </c>
      <c r="B59" s="20">
        <v>35289</v>
      </c>
      <c r="C59" s="20">
        <v>36816</v>
      </c>
      <c r="D59" s="20">
        <v>72105</v>
      </c>
      <c r="E59" s="46">
        <v>1.2296347009712874E-2</v>
      </c>
      <c r="F59" s="49">
        <v>4.8815308208526118E-3</v>
      </c>
      <c r="G59" s="44">
        <f t="shared" si="0"/>
        <v>179.71843870050975</v>
      </c>
      <c r="H59" s="44">
        <f t="shared" si="1"/>
        <v>433.9257896257576</v>
      </c>
      <c r="I59" s="44">
        <f t="shared" si="2"/>
        <v>613.64422832626735</v>
      </c>
      <c r="J59" s="73">
        <f t="shared" si="3"/>
        <v>8.5104254673915442E-3</v>
      </c>
      <c r="K59" s="73">
        <f t="shared" si="4"/>
        <v>8.4743143096220885E-3</v>
      </c>
      <c r="L59" s="73">
        <f t="shared" si="11"/>
        <v>8.4765922315836479E-3</v>
      </c>
      <c r="M59" s="73">
        <f t="shared" si="12"/>
        <v>90702.483776566049</v>
      </c>
      <c r="N59" s="73">
        <f t="shared" si="5"/>
        <v>768.84796936578641</v>
      </c>
      <c r="O59" s="73">
        <f t="shared" si="6"/>
        <v>22200.300473336312</v>
      </c>
      <c r="P59" s="73">
        <f t="shared" si="7"/>
        <v>397174.66304758069</v>
      </c>
      <c r="Q59" s="73">
        <f t="shared" si="10"/>
        <v>90318.059791883163</v>
      </c>
      <c r="R59" s="73">
        <f>SUM(Q59:$Q$102)</f>
        <v>2181943.8341314984</v>
      </c>
      <c r="S59" s="73">
        <f t="shared" si="8"/>
        <v>24.056053850812262</v>
      </c>
    </row>
    <row r="60" spans="1:31" x14ac:dyDescent="0.3">
      <c r="A60" s="77">
        <v>58</v>
      </c>
      <c r="B60" s="20">
        <v>34596</v>
      </c>
      <c r="C60" s="20">
        <v>36259</v>
      </c>
      <c r="D60" s="20">
        <v>70855</v>
      </c>
      <c r="E60" s="46">
        <v>1.3392355758220753E-2</v>
      </c>
      <c r="F60" s="49">
        <v>5.3749508736014133E-3</v>
      </c>
      <c r="G60" s="44">
        <f t="shared" si="0"/>
        <v>194.89034372591365</v>
      </c>
      <c r="H60" s="44">
        <f t="shared" si="1"/>
        <v>463.32193981140517</v>
      </c>
      <c r="I60" s="44">
        <f t="shared" si="2"/>
        <v>658.21228353731885</v>
      </c>
      <c r="J60" s="73">
        <f t="shared" si="3"/>
        <v>9.2895671940910144E-3</v>
      </c>
      <c r="K60" s="73">
        <f t="shared" si="4"/>
        <v>9.2465524638869478E-3</v>
      </c>
      <c r="L60" s="73">
        <f t="shared" si="11"/>
        <v>9.2441161452097541E-3</v>
      </c>
      <c r="M60" s="73">
        <f t="shared" si="12"/>
        <v>89933.635807200262</v>
      </c>
      <c r="N60" s="73">
        <f t="shared" si="5"/>
        <v>831.356974762748</v>
      </c>
      <c r="O60" s="73">
        <f t="shared" si="6"/>
        <v>21475.236662248979</v>
      </c>
      <c r="P60" s="73">
        <f t="shared" si="7"/>
        <v>374974.36257424438</v>
      </c>
      <c r="Q60" s="73">
        <f t="shared" si="10"/>
        <v>89517.957319818888</v>
      </c>
      <c r="R60" s="73">
        <f>SUM(Q60:$Q$102)</f>
        <v>2091625.7743396151</v>
      </c>
      <c r="S60" s="73">
        <f t="shared" si="8"/>
        <v>23.257435947809814</v>
      </c>
      <c r="T60" s="73"/>
      <c r="U60" s="73"/>
      <c r="V60" s="73"/>
      <c r="W60" s="73"/>
      <c r="X60" s="73"/>
      <c r="Y60" s="73" t="s">
        <v>22</v>
      </c>
      <c r="Z60" s="73"/>
      <c r="AA60" s="73"/>
      <c r="AB60" s="73"/>
      <c r="AC60" s="73"/>
      <c r="AD60" s="73"/>
      <c r="AE60" s="85"/>
    </row>
    <row r="61" spans="1:31" ht="15" x14ac:dyDescent="0.25">
      <c r="A61" s="77">
        <v>59</v>
      </c>
      <c r="B61" s="20">
        <v>35400</v>
      </c>
      <c r="C61" s="20">
        <v>38031</v>
      </c>
      <c r="D61" s="20">
        <v>73431</v>
      </c>
      <c r="E61" s="46">
        <v>1.4647757463101646E-2</v>
      </c>
      <c r="F61" s="49">
        <v>5.9066880649013163E-3</v>
      </c>
      <c r="G61" s="44">
        <f t="shared" si="0"/>
        <v>224.63725379626197</v>
      </c>
      <c r="H61" s="44">
        <f t="shared" si="1"/>
        <v>518.53061419379833</v>
      </c>
      <c r="I61" s="44">
        <f t="shared" si="2"/>
        <v>743.16786799006036</v>
      </c>
      <c r="J61" s="73">
        <f t="shared" si="3"/>
        <v>1.012062845378737E-2</v>
      </c>
      <c r="K61" s="73">
        <f t="shared" si="4"/>
        <v>1.0069587228520693E-2</v>
      </c>
      <c r="L61" s="73">
        <f t="shared" si="11"/>
        <v>1.008092215362999E-2</v>
      </c>
      <c r="M61" s="73">
        <f t="shared" si="12"/>
        <v>89102.278832437514</v>
      </c>
      <c r="N61" s="73">
        <f t="shared" si="5"/>
        <v>898.2331366208382</v>
      </c>
      <c r="O61" s="73">
        <f t="shared" si="6"/>
        <v>20757.772761265649</v>
      </c>
      <c r="P61" s="73">
        <f t="shared" si="7"/>
        <v>353499.12591199542</v>
      </c>
      <c r="Q61" s="73">
        <f t="shared" si="10"/>
        <v>88653.162264127095</v>
      </c>
      <c r="R61" s="73">
        <f>SUM(Q61:$Q$102)</f>
        <v>2002107.8170197962</v>
      </c>
      <c r="S61" s="73">
        <f t="shared" si="8"/>
        <v>22.469771180430602</v>
      </c>
      <c r="T61" s="73" t="s">
        <v>23</v>
      </c>
      <c r="U61" s="73" t="s">
        <v>24</v>
      </c>
      <c r="V61" s="73" t="s">
        <v>25</v>
      </c>
      <c r="W61" s="73" t="s">
        <v>26</v>
      </c>
      <c r="X61" s="73" t="s">
        <v>27</v>
      </c>
      <c r="Y61" s="73" t="s">
        <v>28</v>
      </c>
      <c r="Z61" s="73" t="s">
        <v>29</v>
      </c>
      <c r="AA61" s="73" t="s">
        <v>30</v>
      </c>
      <c r="AB61" s="73" t="s">
        <v>31</v>
      </c>
      <c r="AC61" s="73" t="s">
        <v>32</v>
      </c>
      <c r="AD61" s="73" t="s">
        <v>33</v>
      </c>
      <c r="AE61" s="85" t="s">
        <v>34</v>
      </c>
    </row>
    <row r="62" spans="1:31" ht="15" x14ac:dyDescent="0.25">
      <c r="A62" s="77">
        <v>60</v>
      </c>
      <c r="B62" s="20">
        <v>35973</v>
      </c>
      <c r="C62" s="20">
        <v>39067</v>
      </c>
      <c r="D62" s="20">
        <v>75040</v>
      </c>
      <c r="E62" s="46">
        <v>1.6037486905679695E-2</v>
      </c>
      <c r="F62" s="49">
        <v>6.4555202841552958E-3</v>
      </c>
      <c r="G62" s="44">
        <f t="shared" si="0"/>
        <v>252.19781094109493</v>
      </c>
      <c r="H62" s="44">
        <f t="shared" si="1"/>
        <v>576.91651645801562</v>
      </c>
      <c r="I62" s="44">
        <f t="shared" si="2"/>
        <v>829.11432739911061</v>
      </c>
      <c r="J62" s="73">
        <f t="shared" si="3"/>
        <v>1.1048964917365546E-2</v>
      </c>
      <c r="K62" s="73">
        <f t="shared" si="4"/>
        <v>1.0988149293803096E-2</v>
      </c>
      <c r="L62" s="73">
        <f t="shared" si="11"/>
        <v>1.096375934341551E-2</v>
      </c>
      <c r="M62" s="73">
        <f t="shared" si="12"/>
        <v>88204.045695816676</v>
      </c>
      <c r="N62" s="73">
        <f t="shared" si="5"/>
        <v>967.04793012456503</v>
      </c>
      <c r="O62" s="73">
        <f t="shared" si="6"/>
        <v>20047.331970708867</v>
      </c>
      <c r="P62" s="73">
        <f t="shared" si="7"/>
        <v>332741.35315072979</v>
      </c>
      <c r="Q62" s="73">
        <f t="shared" si="10"/>
        <v>87720.521730754394</v>
      </c>
      <c r="R62" s="73">
        <f>SUM(Q62:$Q$102)</f>
        <v>1913454.6547556689</v>
      </c>
      <c r="S62" s="73">
        <f t="shared" si="8"/>
        <v>21.693502147900002</v>
      </c>
      <c r="T62" s="73"/>
      <c r="U62" s="73">
        <f>MIN(U78:U87)</f>
        <v>3.5874086980106634E-3</v>
      </c>
      <c r="V62" s="73"/>
      <c r="W62" s="73">
        <f>1-K62</f>
        <v>0.9890118507061969</v>
      </c>
      <c r="X62" s="73">
        <f>LN(W62)</f>
        <v>-1.1048964917365437E-2</v>
      </c>
      <c r="Y62" s="73">
        <f>SUM(X62:X69)</f>
        <v>-0.11572018376736003</v>
      </c>
      <c r="Z62" s="73">
        <f>SUM(X70:X77)</f>
        <v>-0.22106269478107143</v>
      </c>
      <c r="AA62" s="73">
        <f>SUM(X78:X85)</f>
        <v>-0.50223893977885536</v>
      </c>
      <c r="AB62" s="73">
        <f>(AA62-Z62)/(Z62-Y62)</f>
        <v>2.6691621672202781</v>
      </c>
      <c r="AC62" s="73">
        <f>(Y62-(Z62-Y62)/(AB62-1))/8</f>
        <v>-6.5761466620094036E-3</v>
      </c>
      <c r="AD62" s="73">
        <f>AB62^(1/8)</f>
        <v>1.1305684716867306</v>
      </c>
      <c r="AE62" s="85">
        <f>(AD62-1)*(Z62-Y62)/(AD62^60*(AB62-1)^2)</f>
        <v>-3.1306370305992474E-6</v>
      </c>
    </row>
    <row r="63" spans="1:31" ht="15" x14ac:dyDescent="0.25">
      <c r="A63" s="77">
        <v>61</v>
      </c>
      <c r="B63" s="20">
        <v>35666</v>
      </c>
      <c r="C63" s="20">
        <v>40254</v>
      </c>
      <c r="D63" s="20">
        <v>75920</v>
      </c>
      <c r="E63" s="46">
        <v>1.7515025498170727E-2</v>
      </c>
      <c r="F63" s="49">
        <v>7.003307125483688E-3</v>
      </c>
      <c r="G63" s="44">
        <f t="shared" si="0"/>
        <v>281.91112502922039</v>
      </c>
      <c r="H63" s="44">
        <f t="shared" si="1"/>
        <v>624.69089941775712</v>
      </c>
      <c r="I63" s="44">
        <f t="shared" si="2"/>
        <v>906.60202444697757</v>
      </c>
      <c r="J63" s="73">
        <f t="shared" si="3"/>
        <v>1.1941544052252076E-2</v>
      </c>
      <c r="K63" s="73">
        <f t="shared" si="4"/>
        <v>1.1870526781449398E-2</v>
      </c>
      <c r="L63" s="73">
        <f t="shared" si="11"/>
        <v>1.1884057691337806E-2</v>
      </c>
      <c r="M63" s="73">
        <f t="shared" si="12"/>
        <v>87236.997765692111</v>
      </c>
      <c r="N63" s="73">
        <f t="shared" si="5"/>
        <v>1036.7295142665971</v>
      </c>
      <c r="O63" s="73">
        <f t="shared" si="6"/>
        <v>19343.93936341898</v>
      </c>
      <c r="P63" s="73">
        <f t="shared" si="7"/>
        <v>312694.02118002094</v>
      </c>
      <c r="Q63" s="73">
        <f t="shared" si="10"/>
        <v>86718.633008558812</v>
      </c>
      <c r="R63" s="73">
        <f>SUM(Q63:$Q$102)</f>
        <v>1825734.1330249147</v>
      </c>
      <c r="S63" s="73">
        <f t="shared" si="8"/>
        <v>20.928438389507775</v>
      </c>
      <c r="T63" s="73"/>
      <c r="U63" s="73"/>
      <c r="V63" s="73"/>
      <c r="W63" s="73">
        <f t="shared" ref="W63:W102" si="13">1-K63</f>
        <v>0.9881294732185506</v>
      </c>
      <c r="X63" s="73">
        <f t="shared" ref="X63:X79" si="14">LN(W63)</f>
        <v>-1.1941544052252019E-2</v>
      </c>
      <c r="Y63" s="73"/>
      <c r="Z63" s="73"/>
      <c r="AA63" s="73"/>
      <c r="AB63" s="73"/>
      <c r="AC63" s="73"/>
      <c r="AD63" s="73"/>
      <c r="AE63" s="85"/>
    </row>
    <row r="64" spans="1:31" ht="15" x14ac:dyDescent="0.25">
      <c r="A64" s="77">
        <v>62</v>
      </c>
      <c r="B64" s="20">
        <v>34929</v>
      </c>
      <c r="C64" s="20">
        <v>39825</v>
      </c>
      <c r="D64" s="20">
        <v>74754</v>
      </c>
      <c r="E64" s="46">
        <v>1.9030484316019242E-2</v>
      </c>
      <c r="F64" s="49">
        <v>7.5437544945828137E-3</v>
      </c>
      <c r="G64" s="44">
        <f t="shared" si="0"/>
        <v>300.43002274676053</v>
      </c>
      <c r="H64" s="44">
        <f t="shared" si="1"/>
        <v>664.71578667423614</v>
      </c>
      <c r="I64" s="44">
        <f t="shared" si="2"/>
        <v>965.14580942099667</v>
      </c>
      <c r="J64" s="73">
        <f t="shared" si="3"/>
        <v>1.2910958736937109E-2</v>
      </c>
      <c r="K64" s="73">
        <f t="shared" si="4"/>
        <v>1.2827969848492216E-2</v>
      </c>
      <c r="L64" s="73">
        <f t="shared" si="11"/>
        <v>1.2831165938963189E-2</v>
      </c>
      <c r="M64" s="73">
        <f t="shared" si="12"/>
        <v>86200.268251425514</v>
      </c>
      <c r="N64" s="73">
        <f t="shared" si="5"/>
        <v>1106.0499459171842</v>
      </c>
      <c r="O64" s="73">
        <f t="shared" si="6"/>
        <v>18647.858411752557</v>
      </c>
      <c r="P64" s="73">
        <f t="shared" si="7"/>
        <v>293350.08181660186</v>
      </c>
      <c r="Q64" s="73">
        <f t="shared" si="10"/>
        <v>85647.243278466922</v>
      </c>
      <c r="R64" s="73">
        <f>SUM(Q64:$Q$102)</f>
        <v>1739015.5000163559</v>
      </c>
      <c r="S64" s="73">
        <f t="shared" si="8"/>
        <v>20.174130954489197</v>
      </c>
      <c r="T64" s="73"/>
      <c r="U64" s="73"/>
      <c r="V64" s="73"/>
      <c r="W64" s="73">
        <f t="shared" si="13"/>
        <v>0.98717203015150778</v>
      </c>
      <c r="X64" s="73">
        <f t="shared" si="14"/>
        <v>-1.2910958736937135E-2</v>
      </c>
      <c r="Y64" s="73"/>
      <c r="Z64" s="73"/>
      <c r="AA64" s="73"/>
      <c r="AB64" s="73"/>
      <c r="AC64" s="73"/>
      <c r="AD64" s="73"/>
      <c r="AE64" s="85"/>
    </row>
    <row r="65" spans="1:31" ht="15" x14ac:dyDescent="0.25">
      <c r="A65" s="77">
        <v>63</v>
      </c>
      <c r="B65" s="20">
        <v>33646</v>
      </c>
      <c r="C65" s="20">
        <v>38596</v>
      </c>
      <c r="D65" s="20">
        <v>72242</v>
      </c>
      <c r="E65" s="46">
        <v>2.0551871939399179E-2</v>
      </c>
      <c r="F65" s="49">
        <v>8.0879930326235652E-3</v>
      </c>
      <c r="G65" s="44">
        <f t="shared" si="0"/>
        <v>312.16417908713913</v>
      </c>
      <c r="H65" s="44">
        <f t="shared" si="1"/>
        <v>691.48828327302476</v>
      </c>
      <c r="I65" s="44">
        <f t="shared" si="2"/>
        <v>1003.6524623601639</v>
      </c>
      <c r="J65" s="73">
        <f t="shared" si="3"/>
        <v>1.3892921878687799E-2</v>
      </c>
      <c r="K65" s="73">
        <f t="shared" si="4"/>
        <v>1.3796860611304917E-2</v>
      </c>
      <c r="L65" s="73">
        <f t="shared" si="11"/>
        <v>1.3779291504287399E-2</v>
      </c>
      <c r="M65" s="73">
        <f t="shared" si="12"/>
        <v>85094.21830550833</v>
      </c>
      <c r="N65" s="73">
        <f t="shared" si="5"/>
        <v>1172.5380393610685</v>
      </c>
      <c r="O65" s="73">
        <f t="shared" si="6"/>
        <v>17959.59477664885</v>
      </c>
      <c r="P65" s="73">
        <f t="shared" si="7"/>
        <v>274702.22340484924</v>
      </c>
      <c r="Q65" s="73">
        <f t="shared" si="10"/>
        <v>84507.949285827795</v>
      </c>
      <c r="R65" s="73">
        <f>SUM(Q65:$Q$102)</f>
        <v>1653368.2567378888</v>
      </c>
      <c r="S65" s="73">
        <f t="shared" si="8"/>
        <v>19.42985422113999</v>
      </c>
      <c r="T65" s="73"/>
      <c r="U65" s="73"/>
      <c r="V65" s="73"/>
      <c r="W65" s="73">
        <f t="shared" si="13"/>
        <v>0.98620313938869508</v>
      </c>
      <c r="X65" s="73">
        <f t="shared" si="14"/>
        <v>-1.3892921878687816E-2</v>
      </c>
      <c r="Y65" s="73"/>
      <c r="Z65" s="73"/>
      <c r="AA65" s="73"/>
      <c r="AB65" s="73"/>
      <c r="AC65" s="73"/>
      <c r="AD65" s="73"/>
      <c r="AE65" s="85"/>
    </row>
    <row r="66" spans="1:31" ht="15" x14ac:dyDescent="0.25">
      <c r="A66" s="77">
        <v>64</v>
      </c>
      <c r="B66" s="20">
        <v>32631</v>
      </c>
      <c r="C66" s="20">
        <v>37852</v>
      </c>
      <c r="D66" s="20">
        <v>70483</v>
      </c>
      <c r="E66" s="46">
        <v>2.2080505314895731E-2</v>
      </c>
      <c r="F66" s="49">
        <v>8.6648779031446889E-3</v>
      </c>
      <c r="G66" s="44">
        <f t="shared" si="0"/>
        <v>327.98295838983279</v>
      </c>
      <c r="H66" s="44">
        <f t="shared" si="1"/>
        <v>720.50896893036258</v>
      </c>
      <c r="I66" s="44">
        <f t="shared" si="2"/>
        <v>1048.4919273201954</v>
      </c>
      <c r="J66" s="73">
        <f t="shared" si="3"/>
        <v>1.4875812994909345E-2</v>
      </c>
      <c r="K66" s="73">
        <f t="shared" si="4"/>
        <v>1.476571469876331E-2</v>
      </c>
      <c r="L66" s="73">
        <f t="shared" si="11"/>
        <v>1.4740654184045283E-2</v>
      </c>
      <c r="M66" s="73">
        <f t="shared" si="12"/>
        <v>83921.680266147261</v>
      </c>
      <c r="N66" s="73">
        <f t="shared" si="5"/>
        <v>1237.0604673472844</v>
      </c>
      <c r="O66" s="73">
        <f t="shared" si="6"/>
        <v>17280.121253582951</v>
      </c>
      <c r="P66" s="73">
        <f t="shared" si="7"/>
        <v>256742.62862820044</v>
      </c>
      <c r="Q66" s="73">
        <f t="shared" si="10"/>
        <v>83303.150032473612</v>
      </c>
      <c r="R66" s="73">
        <f>SUM(Q66:$Q$102)</f>
        <v>1568860.307452061</v>
      </c>
      <c r="S66" s="73">
        <f t="shared" si="8"/>
        <v>18.694338608052341</v>
      </c>
      <c r="T66" s="73"/>
      <c r="U66" s="73"/>
      <c r="V66" s="73"/>
      <c r="W66" s="73">
        <f t="shared" si="13"/>
        <v>0.98523428530123669</v>
      </c>
      <c r="X66" s="73">
        <f t="shared" si="14"/>
        <v>-1.487581299490935E-2</v>
      </c>
      <c r="Y66" s="73"/>
      <c r="Z66" s="73"/>
      <c r="AA66" s="73"/>
      <c r="AB66" s="73"/>
      <c r="AC66" s="73"/>
      <c r="AD66" s="73"/>
      <c r="AE66" s="85"/>
    </row>
    <row r="67" spans="1:31" ht="15" x14ac:dyDescent="0.25">
      <c r="A67" s="77">
        <v>65</v>
      </c>
      <c r="B67" s="20">
        <v>31854</v>
      </c>
      <c r="C67" s="20">
        <v>37951</v>
      </c>
      <c r="D67" s="20">
        <v>69805</v>
      </c>
      <c r="E67" s="46">
        <v>2.3653778059176653E-2</v>
      </c>
      <c r="F67" s="49">
        <v>9.3167029390662324E-3</v>
      </c>
      <c r="G67" s="44">
        <f t="shared" ref="G67:G102" si="15">C67*F67</f>
        <v>353.57819324050257</v>
      </c>
      <c r="H67" s="44">
        <f t="shared" ref="H67:H102" si="16">B67*E67</f>
        <v>753.46744629701311</v>
      </c>
      <c r="I67" s="44">
        <f t="shared" ref="I67:I102" si="17">G67+H67</f>
        <v>1107.0456395375156</v>
      </c>
      <c r="J67" s="73">
        <f t="shared" ref="J67:J102" si="18">I67/D67</f>
        <v>1.5859116675560714E-2</v>
      </c>
      <c r="K67" s="73">
        <f t="shared" ref="K67:K102" si="19">1-($W$2^((-1)*J67))</f>
        <v>1.5734023049201129E-2</v>
      </c>
      <c r="L67" s="73">
        <f t="shared" si="11"/>
        <v>1.5736997746580893E-2</v>
      </c>
      <c r="M67" s="73">
        <f t="shared" si="12"/>
        <v>82684.619798799977</v>
      </c>
      <c r="N67" s="73">
        <f t="shared" ref="N67:N102" si="20">M67-M68</f>
        <v>1301.2076754506124</v>
      </c>
      <c r="O67" s="73">
        <f t="shared" ref="O67:O102" si="21">M67*$W$3^A67</f>
        <v>16610.147279927332</v>
      </c>
      <c r="P67" s="73">
        <f t="shared" ref="P67:P102" si="22">SUM(O67:O167)</f>
        <v>239462.5073746175</v>
      </c>
      <c r="Q67" s="73">
        <f t="shared" si="10"/>
        <v>82034.015961074678</v>
      </c>
      <c r="R67" s="73">
        <f>SUM(Q67:$Q$102)</f>
        <v>1485557.1574195875</v>
      </c>
      <c r="S67" s="73">
        <f t="shared" ref="S67:S102" si="23">R67/M67</f>
        <v>17.966547600200101</v>
      </c>
      <c r="T67" s="73"/>
      <c r="U67" s="73"/>
      <c r="V67" s="73"/>
      <c r="W67" s="73">
        <f t="shared" si="13"/>
        <v>0.98426597695079887</v>
      </c>
      <c r="X67" s="73">
        <f t="shared" si="14"/>
        <v>-1.5859116675560732E-2</v>
      </c>
      <c r="Y67" s="73"/>
      <c r="Z67" s="73"/>
      <c r="AA67" s="73"/>
      <c r="AB67" s="73"/>
      <c r="AC67" s="73"/>
      <c r="AD67" s="73"/>
      <c r="AE67" s="85"/>
    </row>
    <row r="68" spans="1:31" ht="15" x14ac:dyDescent="0.25">
      <c r="A68" s="77">
        <v>66</v>
      </c>
      <c r="B68" s="20">
        <v>30342</v>
      </c>
      <c r="C68" s="20">
        <v>37112</v>
      </c>
      <c r="D68" s="20">
        <v>67454</v>
      </c>
      <c r="E68" s="46">
        <v>2.533500287722204E-2</v>
      </c>
      <c r="F68" s="49">
        <v>1.0092790660390228E-2</v>
      </c>
      <c r="G68" s="44">
        <f t="shared" si="15"/>
        <v>374.56364698840213</v>
      </c>
      <c r="H68" s="44">
        <f t="shared" si="16"/>
        <v>768.71465730067109</v>
      </c>
      <c r="I68" s="44">
        <f t="shared" si="17"/>
        <v>1143.2783042890733</v>
      </c>
      <c r="J68" s="73">
        <f t="shared" si="18"/>
        <v>1.6949006794097804E-2</v>
      </c>
      <c r="K68" s="73">
        <f t="shared" si="19"/>
        <v>1.6806180438488805E-2</v>
      </c>
      <c r="L68" s="73">
        <f t="shared" si="11"/>
        <v>1.6822253455188282E-2</v>
      </c>
      <c r="M68" s="73">
        <f t="shared" si="12"/>
        <v>81383.412123349364</v>
      </c>
      <c r="N68" s="73">
        <f t="shared" si="20"/>
        <v>1369.0523857870285</v>
      </c>
      <c r="O68" s="73">
        <f t="shared" si="21"/>
        <v>15950.003345963651</v>
      </c>
      <c r="P68" s="73">
        <f t="shared" si="22"/>
        <v>222852.36009469017</v>
      </c>
      <c r="Q68" s="73">
        <f t="shared" ref="Q68:Q101" si="24">AVERAGEA(M68:M69)</f>
        <v>80698.885930455843</v>
      </c>
      <c r="R68" s="73">
        <f>SUM(Q68:$Q$102)</f>
        <v>1403523.1414585127</v>
      </c>
      <c r="S68" s="73">
        <f t="shared" si="23"/>
        <v>17.245813426097847</v>
      </c>
      <c r="T68" s="73"/>
      <c r="U68" s="73"/>
      <c r="V68" s="73"/>
      <c r="W68" s="73">
        <f t="shared" si="13"/>
        <v>0.9831938195615112</v>
      </c>
      <c r="X68" s="73">
        <f t="shared" si="14"/>
        <v>-1.6949006794097728E-2</v>
      </c>
      <c r="Y68" s="73"/>
      <c r="Z68" s="73"/>
      <c r="AA68" s="73"/>
      <c r="AB68" s="73"/>
      <c r="AC68" s="73"/>
      <c r="AD68" s="73"/>
      <c r="AE68" s="85"/>
    </row>
    <row r="69" spans="1:31" ht="15" x14ac:dyDescent="0.25">
      <c r="A69" s="77">
        <v>67</v>
      </c>
      <c r="B69" s="20">
        <v>28096</v>
      </c>
      <c r="C69" s="20">
        <v>34947</v>
      </c>
      <c r="D69" s="20">
        <v>63043</v>
      </c>
      <c r="E69" s="46">
        <v>2.719582340010137E-2</v>
      </c>
      <c r="F69" s="49">
        <v>1.1043224935995964E-2</v>
      </c>
      <c r="G69" s="44">
        <f t="shared" si="15"/>
        <v>385.92758183825094</v>
      </c>
      <c r="H69" s="44">
        <f t="shared" si="16"/>
        <v>764.09385424924812</v>
      </c>
      <c r="I69" s="44">
        <f t="shared" si="17"/>
        <v>1150.0214360874991</v>
      </c>
      <c r="J69" s="73">
        <f t="shared" si="18"/>
        <v>1.8241857717549912E-2</v>
      </c>
      <c r="K69" s="73">
        <f t="shared" si="19"/>
        <v>1.8076482143736361E-2</v>
      </c>
      <c r="L69" s="73">
        <f t="shared" si="11"/>
        <v>1.807938085596068E-2</v>
      </c>
      <c r="M69" s="73">
        <f t="shared" si="12"/>
        <v>80014.359737562336</v>
      </c>
      <c r="N69" s="73">
        <f t="shared" si="20"/>
        <v>1446.610083641237</v>
      </c>
      <c r="O69" s="73">
        <f t="shared" si="21"/>
        <v>15299.208143479755</v>
      </c>
      <c r="P69" s="73">
        <f t="shared" si="22"/>
        <v>206902.35674872651</v>
      </c>
      <c r="Q69" s="73">
        <f t="shared" si="24"/>
        <v>79291.05469574171</v>
      </c>
      <c r="R69" s="73">
        <f>SUM(Q69:$Q$102)</f>
        <v>1322824.255528057</v>
      </c>
      <c r="S69" s="73">
        <f t="shared" si="23"/>
        <v>16.532335694077471</v>
      </c>
      <c r="T69" s="73"/>
      <c r="U69" s="73"/>
      <c r="V69" s="73"/>
      <c r="W69" s="73">
        <f t="shared" si="13"/>
        <v>0.98192351785626364</v>
      </c>
      <c r="X69" s="73">
        <f t="shared" si="14"/>
        <v>-1.8241857717549808E-2</v>
      </c>
      <c r="Y69" s="73"/>
      <c r="Z69" s="73"/>
      <c r="AA69" s="73"/>
      <c r="AB69" s="73"/>
      <c r="AC69" s="73"/>
      <c r="AD69" s="73"/>
      <c r="AE69" s="85"/>
    </row>
    <row r="70" spans="1:31" ht="15" x14ac:dyDescent="0.25">
      <c r="A70" s="77">
        <v>68</v>
      </c>
      <c r="B70" s="20">
        <v>24940</v>
      </c>
      <c r="C70" s="20">
        <v>31813</v>
      </c>
      <c r="D70" s="20">
        <v>56753</v>
      </c>
      <c r="E70" s="46">
        <v>2.929833831505782E-2</v>
      </c>
      <c r="F70" s="49">
        <v>1.2213733629464801E-2</v>
      </c>
      <c r="G70" s="44">
        <f t="shared" si="15"/>
        <v>388.55550795416372</v>
      </c>
      <c r="H70" s="44">
        <f t="shared" si="16"/>
        <v>730.70055757754199</v>
      </c>
      <c r="I70" s="44">
        <f t="shared" si="17"/>
        <v>1119.2560655317056</v>
      </c>
      <c r="J70" s="73">
        <f t="shared" si="18"/>
        <v>1.9721531294058563E-2</v>
      </c>
      <c r="K70" s="73">
        <f t="shared" si="19"/>
        <v>1.9528334028930616E-2</v>
      </c>
      <c r="L70" s="73">
        <f t="shared" si="11"/>
        <v>1.9546145175677366E-2</v>
      </c>
      <c r="M70" s="73">
        <f t="shared" si="12"/>
        <v>78567.749653921099</v>
      </c>
      <c r="N70" s="73">
        <f t="shared" si="20"/>
        <v>1535.6966408618173</v>
      </c>
      <c r="O70" s="73">
        <f t="shared" si="21"/>
        <v>14656.202861130898</v>
      </c>
      <c r="P70" s="73">
        <f t="shared" si="22"/>
        <v>191603.14860524677</v>
      </c>
      <c r="Q70" s="73">
        <f t="shared" si="24"/>
        <v>77799.901333490183</v>
      </c>
      <c r="R70" s="73">
        <f>SUM(Q70:$Q$102)</f>
        <v>1243533.2008323153</v>
      </c>
      <c r="S70" s="73">
        <f t="shared" si="23"/>
        <v>15.827527278175696</v>
      </c>
      <c r="T70" s="73"/>
      <c r="U70" s="73"/>
      <c r="V70" s="73"/>
      <c r="W70" s="73">
        <f t="shared" si="13"/>
        <v>0.98047166597106938</v>
      </c>
      <c r="X70" s="73">
        <f t="shared" si="14"/>
        <v>-1.9721531294058611E-2</v>
      </c>
      <c r="Y70" s="73"/>
      <c r="Z70" s="73"/>
      <c r="AA70" s="73"/>
      <c r="AB70" s="73"/>
      <c r="AC70" s="73"/>
      <c r="AD70" s="73"/>
      <c r="AE70" s="85"/>
    </row>
    <row r="71" spans="1:31" ht="15" x14ac:dyDescent="0.25">
      <c r="A71" s="77">
        <v>69</v>
      </c>
      <c r="B71" s="20">
        <v>23787</v>
      </c>
      <c r="C71" s="20">
        <v>30871</v>
      </c>
      <c r="D71" s="20">
        <v>54658</v>
      </c>
      <c r="E71" s="46">
        <v>3.1682424725610003E-2</v>
      </c>
      <c r="F71" s="49">
        <v>1.3641801692957188E-2</v>
      </c>
      <c r="G71" s="44">
        <f t="shared" si="15"/>
        <v>421.13606006328138</v>
      </c>
      <c r="H71" s="44">
        <f t="shared" si="16"/>
        <v>753.6298369480852</v>
      </c>
      <c r="I71" s="44">
        <f t="shared" si="17"/>
        <v>1174.7658970113666</v>
      </c>
      <c r="J71" s="73">
        <f t="shared" si="18"/>
        <v>2.1493027498469878E-2</v>
      </c>
      <c r="K71" s="73">
        <f t="shared" si="19"/>
        <v>2.126369831428232E-2</v>
      </c>
      <c r="L71" s="73">
        <f t="shared" si="11"/>
        <v>2.1250418082406537E-2</v>
      </c>
      <c r="M71" s="73">
        <f t="shared" si="12"/>
        <v>77032.053013059282</v>
      </c>
      <c r="N71" s="73">
        <f t="shared" si="20"/>
        <v>1636.963332273619</v>
      </c>
      <c r="O71" s="73">
        <f t="shared" si="21"/>
        <v>14019.249358324932</v>
      </c>
      <c r="P71" s="73">
        <f t="shared" si="22"/>
        <v>176946.94574411586</v>
      </c>
      <c r="Q71" s="73">
        <f t="shared" si="24"/>
        <v>76213.571346922472</v>
      </c>
      <c r="R71" s="73">
        <f>SUM(Q71:$Q$102)</f>
        <v>1165733.2994988249</v>
      </c>
      <c r="S71" s="73">
        <f t="shared" si="23"/>
        <v>15.133094003105402</v>
      </c>
      <c r="T71" s="73"/>
      <c r="U71" s="73"/>
      <c r="V71" s="73"/>
      <c r="W71" s="73">
        <f t="shared" si="13"/>
        <v>0.97873630168571768</v>
      </c>
      <c r="X71" s="73">
        <f t="shared" si="14"/>
        <v>-2.1493027498469916E-2</v>
      </c>
      <c r="Y71" s="73"/>
      <c r="Z71" s="73"/>
      <c r="AA71" s="73"/>
      <c r="AB71" s="73"/>
      <c r="AC71" s="73"/>
      <c r="AD71" s="73"/>
      <c r="AE71" s="85"/>
    </row>
    <row r="72" spans="1:31" ht="15" x14ac:dyDescent="0.25">
      <c r="A72" s="77">
        <v>70</v>
      </c>
      <c r="B72" s="20">
        <v>21837</v>
      </c>
      <c r="C72" s="20">
        <v>29487</v>
      </c>
      <c r="D72" s="20">
        <v>51324</v>
      </c>
      <c r="E72" s="46">
        <v>3.4361397864790776E-2</v>
      </c>
      <c r="F72" s="49">
        <v>1.5354116235410572E-2</v>
      </c>
      <c r="G72" s="44">
        <f t="shared" si="15"/>
        <v>452.74682543355152</v>
      </c>
      <c r="H72" s="44">
        <f t="shared" si="16"/>
        <v>750.34984517343617</v>
      </c>
      <c r="I72" s="44">
        <f t="shared" si="17"/>
        <v>1203.0966706069876</v>
      </c>
      <c r="J72" s="73">
        <f t="shared" si="18"/>
        <v>2.3441210166919718E-2</v>
      </c>
      <c r="K72" s="73">
        <f t="shared" si="19"/>
        <v>2.3168599264210221E-2</v>
      </c>
      <c r="L72" s="73">
        <f t="shared" si="11"/>
        <v>2.3175403387318858E-2</v>
      </c>
      <c r="M72" s="73">
        <f t="shared" si="12"/>
        <v>75395.089680785662</v>
      </c>
      <c r="N72" s="73">
        <f t="shared" si="20"/>
        <v>1747.3116167752887</v>
      </c>
      <c r="O72" s="73">
        <f t="shared" si="21"/>
        <v>13386.667754399044</v>
      </c>
      <c r="P72" s="73">
        <f t="shared" si="22"/>
        <v>162927.69638579097</v>
      </c>
      <c r="Q72" s="73">
        <f t="shared" si="24"/>
        <v>74521.433872398018</v>
      </c>
      <c r="R72" s="73">
        <f>SUM(Q72:$Q$102)</f>
        <v>1089519.7281519026</v>
      </c>
      <c r="S72" s="73">
        <f t="shared" si="23"/>
        <v>14.450804856984806</v>
      </c>
      <c r="T72" s="73"/>
      <c r="U72" s="73"/>
      <c r="V72" s="73"/>
      <c r="W72" s="73">
        <f t="shared" si="13"/>
        <v>0.97683140073578978</v>
      </c>
      <c r="X72" s="73">
        <f t="shared" si="14"/>
        <v>-2.3441210166919604E-2</v>
      </c>
      <c r="Y72" s="73"/>
      <c r="Z72" s="73"/>
      <c r="AA72" s="73"/>
      <c r="AB72" s="73"/>
      <c r="AC72" s="73"/>
      <c r="AD72" s="73"/>
      <c r="AE72" s="85"/>
    </row>
    <row r="73" spans="1:31" ht="15" x14ac:dyDescent="0.25">
      <c r="A73" s="77">
        <v>71</v>
      </c>
      <c r="B73" s="20">
        <v>17972</v>
      </c>
      <c r="C73" s="20">
        <v>25123</v>
      </c>
      <c r="D73" s="20">
        <v>43095</v>
      </c>
      <c r="E73" s="46">
        <v>3.7327261521365396E-2</v>
      </c>
      <c r="F73" s="49">
        <v>1.7366066413093895E-2</v>
      </c>
      <c r="G73" s="44">
        <f t="shared" si="15"/>
        <v>436.28768649615796</v>
      </c>
      <c r="H73" s="44">
        <f t="shared" si="16"/>
        <v>670.8455440619789</v>
      </c>
      <c r="I73" s="44">
        <f t="shared" si="17"/>
        <v>1107.1332305581368</v>
      </c>
      <c r="J73" s="73">
        <f t="shared" si="18"/>
        <v>2.5690526292102025E-2</v>
      </c>
      <c r="K73" s="73">
        <f t="shared" si="19"/>
        <v>2.5363332635548241E-2</v>
      </c>
      <c r="L73" s="73">
        <f t="shared" ref="L73:L77" si="25">((105*K73+90*(K72+K74)+45*(K71+K75)-30*(K70+K76))/315)</f>
        <v>2.5330715465804031E-2</v>
      </c>
      <c r="M73" s="73">
        <f t="shared" si="12"/>
        <v>73647.778064010374</v>
      </c>
      <c r="N73" s="73">
        <f t="shared" si="20"/>
        <v>1865.5509108281258</v>
      </c>
      <c r="O73" s="73">
        <f t="shared" si="21"/>
        <v>12757.489101637884</v>
      </c>
      <c r="P73" s="73">
        <f t="shared" si="22"/>
        <v>149541.02863139194</v>
      </c>
      <c r="Q73" s="73">
        <f t="shared" si="24"/>
        <v>72715.002608596318</v>
      </c>
      <c r="R73" s="73">
        <f>SUM(Q73:$Q$102)</f>
        <v>1014998.2942795042</v>
      </c>
      <c r="S73" s="73">
        <f t="shared" si="23"/>
        <v>13.781791127457051</v>
      </c>
      <c r="T73" s="73"/>
      <c r="U73" s="73"/>
      <c r="V73" s="73"/>
      <c r="W73" s="73">
        <f t="shared" si="13"/>
        <v>0.97463666736445176</v>
      </c>
      <c r="X73" s="73">
        <f t="shared" si="14"/>
        <v>-2.5690526292102119E-2</v>
      </c>
      <c r="Y73" s="73"/>
      <c r="Z73" s="73"/>
      <c r="AA73" s="73"/>
      <c r="AB73" s="73"/>
      <c r="AC73" s="73"/>
      <c r="AD73" s="73"/>
      <c r="AE73" s="85"/>
    </row>
    <row r="74" spans="1:31" ht="15" x14ac:dyDescent="0.25">
      <c r="A74" s="77">
        <v>72</v>
      </c>
      <c r="B74" s="20">
        <v>15788</v>
      </c>
      <c r="C74" s="20">
        <v>23246</v>
      </c>
      <c r="D74" s="20">
        <v>39034</v>
      </c>
      <c r="E74" s="46">
        <v>4.0564763267627667E-2</v>
      </c>
      <c r="F74" s="49">
        <v>1.9684433102420778E-2</v>
      </c>
      <c r="G74" s="44">
        <f t="shared" si="15"/>
        <v>457.58433189887342</v>
      </c>
      <c r="H74" s="44">
        <f t="shared" si="16"/>
        <v>640.43648246930559</v>
      </c>
      <c r="I74" s="44">
        <f t="shared" si="17"/>
        <v>1098.0208143681789</v>
      </c>
      <c r="J74" s="73">
        <f t="shared" si="18"/>
        <v>2.8129856391048289E-2</v>
      </c>
      <c r="K74" s="73">
        <f t="shared" si="19"/>
        <v>2.7737895844580085E-2</v>
      </c>
      <c r="L74" s="73">
        <f t="shared" si="25"/>
        <v>2.7765720252790921E-2</v>
      </c>
      <c r="M74" s="73">
        <f t="shared" ref="M74:M102" si="26">M73*(1-L73)</f>
        <v>71782.227153182248</v>
      </c>
      <c r="N74" s="73">
        <f t="shared" si="20"/>
        <v>1993.085238257554</v>
      </c>
      <c r="O74" s="73">
        <f t="shared" si="21"/>
        <v>12131.056365996294</v>
      </c>
      <c r="P74" s="73">
        <f t="shared" si="22"/>
        <v>136783.53952975402</v>
      </c>
      <c r="Q74" s="73">
        <f t="shared" si="24"/>
        <v>70785.684534053464</v>
      </c>
      <c r="R74" s="73">
        <f>SUM(Q74:$Q$102)</f>
        <v>942283.29167090787</v>
      </c>
      <c r="S74" s="73">
        <f t="shared" si="23"/>
        <v>13.126972079872763</v>
      </c>
      <c r="T74" s="73"/>
      <c r="U74" s="73"/>
      <c r="V74" s="73"/>
      <c r="W74" s="73">
        <f t="shared" si="13"/>
        <v>0.97226210415541992</v>
      </c>
      <c r="X74" s="73">
        <f t="shared" si="14"/>
        <v>-2.81298563910483E-2</v>
      </c>
      <c r="Y74" s="73"/>
      <c r="Z74" s="73"/>
      <c r="AA74" s="73"/>
      <c r="AB74" s="73"/>
      <c r="AC74" s="73"/>
      <c r="AD74" s="73"/>
      <c r="AE74" s="85"/>
    </row>
    <row r="75" spans="1:31" ht="15" x14ac:dyDescent="0.25">
      <c r="A75" s="77">
        <v>73</v>
      </c>
      <c r="B75" s="20">
        <v>15683</v>
      </c>
      <c r="C75" s="20">
        <v>23939</v>
      </c>
      <c r="D75" s="20">
        <v>39622</v>
      </c>
      <c r="E75" s="46">
        <v>4.4070733555731378E-2</v>
      </c>
      <c r="F75" s="49">
        <v>2.2313952656411611E-2</v>
      </c>
      <c r="G75" s="44">
        <f t="shared" si="15"/>
        <v>534.1737126418376</v>
      </c>
      <c r="H75" s="44">
        <f t="shared" si="16"/>
        <v>691.16131435453519</v>
      </c>
      <c r="I75" s="44">
        <f t="shared" si="17"/>
        <v>1225.3350269963728</v>
      </c>
      <c r="J75" s="73">
        <f t="shared" si="18"/>
        <v>3.0925622810468244E-2</v>
      </c>
      <c r="K75" s="73">
        <f t="shared" si="19"/>
        <v>3.0452317373909188E-2</v>
      </c>
      <c r="L75" s="73">
        <f t="shared" si="25"/>
        <v>3.0479225621196825E-2</v>
      </c>
      <c r="M75" s="73">
        <f t="shared" si="26"/>
        <v>69789.141914924694</v>
      </c>
      <c r="N75" s="73">
        <f t="shared" si="20"/>
        <v>2127.1190023347153</v>
      </c>
      <c r="O75" s="73">
        <f t="shared" si="21"/>
        <v>11506.564730309467</v>
      </c>
      <c r="P75" s="73">
        <f t="shared" si="22"/>
        <v>124652.48316375776</v>
      </c>
      <c r="Q75" s="73">
        <f t="shared" si="24"/>
        <v>68725.582413757336</v>
      </c>
      <c r="R75" s="73">
        <f>SUM(Q75:$Q$102)</f>
        <v>871497.60713685432</v>
      </c>
      <c r="S75" s="73">
        <f t="shared" si="23"/>
        <v>12.487581638404999</v>
      </c>
      <c r="T75" s="73"/>
      <c r="U75" s="73"/>
      <c r="V75" s="73"/>
      <c r="W75" s="73">
        <f t="shared" si="13"/>
        <v>0.96954768262609081</v>
      </c>
      <c r="X75" s="73">
        <f t="shared" si="14"/>
        <v>-3.092562281046805E-2</v>
      </c>
      <c r="Y75" s="73"/>
      <c r="Z75" s="73"/>
      <c r="AA75" s="73"/>
      <c r="AB75" s="73"/>
      <c r="AC75" s="73"/>
      <c r="AD75" s="73"/>
      <c r="AE75" s="85"/>
    </row>
    <row r="76" spans="1:31" ht="15" x14ac:dyDescent="0.25">
      <c r="A76" s="77">
        <v>74</v>
      </c>
      <c r="B76" s="20">
        <v>14097</v>
      </c>
      <c r="C76" s="20">
        <v>21816</v>
      </c>
      <c r="D76" s="20">
        <v>35913</v>
      </c>
      <c r="E76" s="46">
        <v>4.7872725042890613E-2</v>
      </c>
      <c r="F76" s="49">
        <v>2.5267114352619538E-2</v>
      </c>
      <c r="G76" s="44">
        <f t="shared" si="15"/>
        <v>551.22736671674784</v>
      </c>
      <c r="H76" s="44">
        <f t="shared" si="16"/>
        <v>674.86180492962899</v>
      </c>
      <c r="I76" s="44">
        <f t="shared" si="17"/>
        <v>1226.0891716463768</v>
      </c>
      <c r="J76" s="73">
        <f t="shared" si="18"/>
        <v>3.4140538847948564E-2</v>
      </c>
      <c r="K76" s="73">
        <f t="shared" si="19"/>
        <v>3.356432666320408E-2</v>
      </c>
      <c r="L76" s="73">
        <f t="shared" si="25"/>
        <v>3.3479285344688268E-2</v>
      </c>
      <c r="M76" s="73">
        <f t="shared" si="26"/>
        <v>67662.022912589979</v>
      </c>
      <c r="N76" s="73">
        <f t="shared" si="20"/>
        <v>2265.2761720894341</v>
      </c>
      <c r="O76" s="73">
        <f t="shared" si="21"/>
        <v>10883.759558799471</v>
      </c>
      <c r="P76" s="73">
        <f t="shared" si="22"/>
        <v>113145.91843344829</v>
      </c>
      <c r="Q76" s="73">
        <f t="shared" si="24"/>
        <v>66529.384826545254</v>
      </c>
      <c r="R76" s="73">
        <f>SUM(Q76:$Q$102)</f>
        <v>802772.0247230971</v>
      </c>
      <c r="S76" s="73">
        <f t="shared" si="23"/>
        <v>11.864440200970167</v>
      </c>
      <c r="T76" s="73"/>
      <c r="U76" s="73"/>
      <c r="V76" s="73"/>
      <c r="W76" s="73">
        <f t="shared" si="13"/>
        <v>0.96643567333679592</v>
      </c>
      <c r="X76" s="73">
        <f t="shared" si="14"/>
        <v>-3.4140538847948453E-2</v>
      </c>
      <c r="Y76" s="73"/>
      <c r="Z76" s="73"/>
      <c r="AA76" s="73"/>
      <c r="AB76" s="73"/>
      <c r="AC76" s="73"/>
      <c r="AD76" s="73"/>
      <c r="AE76" s="85"/>
    </row>
    <row r="77" spans="1:31" ht="15" x14ac:dyDescent="0.25">
      <c r="A77" s="77">
        <v>75</v>
      </c>
      <c r="B77" s="20">
        <v>13143</v>
      </c>
      <c r="C77" s="20">
        <v>21334</v>
      </c>
      <c r="D77" s="20">
        <v>34477</v>
      </c>
      <c r="E77" s="46">
        <v>5.2040595136144639E-2</v>
      </c>
      <c r="F77" s="49">
        <v>2.8575075017041086E-2</v>
      </c>
      <c r="G77" s="44">
        <f t="shared" si="15"/>
        <v>609.62065041355447</v>
      </c>
      <c r="H77" s="44">
        <f t="shared" si="16"/>
        <v>683.96954187434903</v>
      </c>
      <c r="I77" s="44">
        <f t="shared" si="17"/>
        <v>1293.5901922879034</v>
      </c>
      <c r="J77" s="73">
        <f t="shared" si="18"/>
        <v>3.7520381480056368E-2</v>
      </c>
      <c r="K77" s="73">
        <f t="shared" si="19"/>
        <v>3.6825213406937007E-2</v>
      </c>
      <c r="L77" s="73">
        <f t="shared" si="25"/>
        <v>3.6861648427495612E-2</v>
      </c>
      <c r="M77" s="73">
        <f t="shared" si="26"/>
        <v>65396.746740500545</v>
      </c>
      <c r="N77" s="73">
        <f t="shared" si="20"/>
        <v>2410.6318866502988</v>
      </c>
      <c r="O77" s="73">
        <f t="shared" si="21"/>
        <v>10262.808845763362</v>
      </c>
      <c r="P77" s="73">
        <f t="shared" si="22"/>
        <v>102262.15887464881</v>
      </c>
      <c r="Q77" s="73">
        <f t="shared" si="24"/>
        <v>64191.430797175395</v>
      </c>
      <c r="R77" s="73">
        <f>SUM(Q77:$Q$102)</f>
        <v>736242.63989655185</v>
      </c>
      <c r="S77" s="73">
        <f t="shared" si="23"/>
        <v>11.258092743023147</v>
      </c>
      <c r="T77" s="73"/>
      <c r="U77" s="73"/>
      <c r="V77" s="73"/>
      <c r="W77" s="73">
        <f t="shared" si="13"/>
        <v>0.96317478659306299</v>
      </c>
      <c r="X77" s="73">
        <f t="shared" si="14"/>
        <v>-3.7520381480056361E-2</v>
      </c>
      <c r="Y77" s="73"/>
      <c r="Z77" s="73"/>
      <c r="AA77" s="73"/>
      <c r="AB77" s="73"/>
      <c r="AC77" s="73"/>
      <c r="AD77" s="73"/>
      <c r="AE77" s="85"/>
    </row>
    <row r="78" spans="1:31" ht="15" x14ac:dyDescent="0.25">
      <c r="A78" s="77">
        <v>76</v>
      </c>
      <c r="B78" s="20">
        <v>12319</v>
      </c>
      <c r="C78" s="20">
        <v>20622</v>
      </c>
      <c r="D78" s="20">
        <v>32941</v>
      </c>
      <c r="E78" s="46">
        <v>5.6687095838306736E-2</v>
      </c>
      <c r="F78" s="49">
        <v>3.229689730182389E-2</v>
      </c>
      <c r="G78" s="44">
        <f t="shared" si="15"/>
        <v>666.02661615821228</v>
      </c>
      <c r="H78" s="44">
        <f t="shared" si="16"/>
        <v>698.32833363210068</v>
      </c>
      <c r="I78" s="44">
        <f t="shared" si="17"/>
        <v>1364.354949790313</v>
      </c>
      <c r="J78" s="73">
        <f t="shared" si="18"/>
        <v>4.1418140001527368E-2</v>
      </c>
      <c r="K78" s="73">
        <f t="shared" si="19"/>
        <v>4.0572129108985666E-2</v>
      </c>
      <c r="L78">
        <f>IF(T78=1,1-V78,((105*K78+90*(K77+K79)+45*(K76+K80)-30*(K75+K81))/315))</f>
        <v>3.6984720410975003E-2</v>
      </c>
      <c r="M78" s="73">
        <f t="shared" si="26"/>
        <v>62986.114853850246</v>
      </c>
      <c r="N78" s="73">
        <f t="shared" si="20"/>
        <v>2329.5238476432132</v>
      </c>
      <c r="O78" s="73">
        <f t="shared" si="21"/>
        <v>9643.4193114265781</v>
      </c>
      <c r="P78" s="73">
        <f t="shared" si="22"/>
        <v>91999.35002888547</v>
      </c>
      <c r="Q78" s="73">
        <f t="shared" si="24"/>
        <v>61821.352930028639</v>
      </c>
      <c r="R78" s="73">
        <f>SUM(Q78:$Q$102)</f>
        <v>672051.20909937646</v>
      </c>
      <c r="S78" s="73">
        <f t="shared" si="23"/>
        <v>10.669831131175016</v>
      </c>
      <c r="T78" s="73">
        <f>IF(U78=$U$62,1,0)</f>
        <v>1</v>
      </c>
      <c r="U78" s="73">
        <f>ABS(W78-V78)</f>
        <v>3.5874086980106634E-3</v>
      </c>
      <c r="V78" s="73">
        <f>$W$2^($AC$62+$AE$62*$AD$62^A77)</f>
        <v>0.963015279589025</v>
      </c>
      <c r="W78" s="73">
        <f t="shared" si="13"/>
        <v>0.95942787089101433</v>
      </c>
      <c r="X78" s="73">
        <f t="shared" si="14"/>
        <v>-4.141814000152725E-2</v>
      </c>
      <c r="Y78" s="73"/>
      <c r="Z78" s="73"/>
      <c r="AA78" s="73"/>
      <c r="AB78" s="73"/>
      <c r="AC78" s="73"/>
      <c r="AD78" s="73"/>
      <c r="AE78" s="85"/>
    </row>
    <row r="79" spans="1:31" ht="15" x14ac:dyDescent="0.25">
      <c r="A79" s="77">
        <v>77</v>
      </c>
      <c r="B79" s="20">
        <v>11454</v>
      </c>
      <c r="C79" s="20">
        <v>19568</v>
      </c>
      <c r="D79" s="20">
        <v>31022</v>
      </c>
      <c r="E79" s="46">
        <v>6.1957387836638886E-2</v>
      </c>
      <c r="F79" s="49">
        <v>3.6524840846751706E-2</v>
      </c>
      <c r="G79" s="44">
        <f t="shared" si="15"/>
        <v>714.71808568923734</v>
      </c>
      <c r="H79" s="44">
        <f t="shared" si="16"/>
        <v>709.6599202808618</v>
      </c>
      <c r="I79" s="44">
        <f t="shared" si="17"/>
        <v>1424.3780059700991</v>
      </c>
      <c r="J79" s="73">
        <f t="shared" si="18"/>
        <v>4.5915092707436628E-2</v>
      </c>
      <c r="K79" s="73">
        <f t="shared" si="19"/>
        <v>4.487694433932643E-2</v>
      </c>
      <c r="L79" s="73">
        <f t="shared" ref="L79:L102" si="27">IF(T79=1,1-V79,((105*K79+90*(K78+K80)+45*(K77+K81)-30*(K76+K82))/315))</f>
        <v>4.0888521898803099E-2</v>
      </c>
      <c r="M79" s="73">
        <f t="shared" si="26"/>
        <v>60656.591006207032</v>
      </c>
      <c r="N79" s="73">
        <f t="shared" si="20"/>
        <v>2480.1583496640378</v>
      </c>
      <c r="O79" s="73">
        <f t="shared" si="21"/>
        <v>9060.2537994026025</v>
      </c>
      <c r="P79" s="73">
        <f t="shared" si="22"/>
        <v>82355.930717458876</v>
      </c>
      <c r="Q79" s="73">
        <f t="shared" si="24"/>
        <v>59416.511831375014</v>
      </c>
      <c r="R79" s="73">
        <f>SUM(Q79:$Q$102)</f>
        <v>610229.85616934788</v>
      </c>
      <c r="S79" s="73">
        <f t="shared" si="23"/>
        <v>10.060404748214463</v>
      </c>
      <c r="T79" s="73">
        <f>IF(T78=1,1,IF(U79=$U$62,1,T78))</f>
        <v>1</v>
      </c>
      <c r="U79" s="73">
        <f t="shared" ref="U79:U87" si="28">ABS(W79-V79)</f>
        <v>3.9884224405233315E-3</v>
      </c>
      <c r="V79" s="73">
        <f t="shared" ref="V79:V103" si="29">$W$2^($AC$62+$AE$62*$AD$62^A78)</f>
        <v>0.9591114781011969</v>
      </c>
      <c r="W79" s="73">
        <f t="shared" si="13"/>
        <v>0.95512305566067357</v>
      </c>
      <c r="X79" s="73">
        <f t="shared" si="14"/>
        <v>-4.5915092707436482E-2</v>
      </c>
      <c r="Y79" s="73"/>
      <c r="Z79" s="73"/>
      <c r="AA79" s="73"/>
      <c r="AB79" s="73"/>
      <c r="AC79" s="73"/>
      <c r="AD79" s="73"/>
      <c r="AE79" s="85"/>
    </row>
    <row r="80" spans="1:31" ht="15" x14ac:dyDescent="0.25">
      <c r="A80" s="77">
        <v>78</v>
      </c>
      <c r="B80" s="20">
        <v>9807</v>
      </c>
      <c r="C80" s="20">
        <v>18004</v>
      </c>
      <c r="D80" s="20">
        <v>27811</v>
      </c>
      <c r="E80" s="46">
        <v>6.8010476630672986E-2</v>
      </c>
      <c r="F80" s="49">
        <v>4.1384689790348733E-2</v>
      </c>
      <c r="G80" s="44">
        <f t="shared" si="15"/>
        <v>745.08995498543857</v>
      </c>
      <c r="H80" s="44">
        <f t="shared" si="16"/>
        <v>666.97874431700996</v>
      </c>
      <c r="I80" s="44">
        <f t="shared" si="17"/>
        <v>1412.0686993024485</v>
      </c>
      <c r="J80" s="73">
        <f t="shared" si="18"/>
        <v>5.0773747772552176E-2</v>
      </c>
      <c r="K80" s="73">
        <f t="shared" si="19"/>
        <v>4.9506302477418274E-2</v>
      </c>
      <c r="L80" s="73">
        <f t="shared" si="27"/>
        <v>4.5282980947309537E-2</v>
      </c>
      <c r="M80" s="73">
        <f t="shared" si="26"/>
        <v>58176.432656542995</v>
      </c>
      <c r="N80" s="73">
        <f t="shared" si="20"/>
        <v>2634.4022915686728</v>
      </c>
      <c r="O80" s="73">
        <f t="shared" si="21"/>
        <v>8477.8472326995288</v>
      </c>
      <c r="P80" s="73">
        <f t="shared" si="22"/>
        <v>73295.676918056284</v>
      </c>
      <c r="Q80" s="73">
        <f t="shared" si="24"/>
        <v>56859.231510758662</v>
      </c>
      <c r="R80" s="73">
        <f>SUM(Q80:$Q$102)</f>
        <v>550813.34433797305</v>
      </c>
      <c r="S80" s="73">
        <f t="shared" si="23"/>
        <v>9.467980747286747</v>
      </c>
      <c r="T80" s="73">
        <f t="shared" ref="T80:T87" si="30">IF(T79=1,1,IF(U80=$U$62,1,T79))</f>
        <v>1</v>
      </c>
      <c r="U80" s="73">
        <f t="shared" si="28"/>
        <v>4.2233215301087368E-3</v>
      </c>
      <c r="V80" s="73">
        <f t="shared" si="29"/>
        <v>0.95471701905269046</v>
      </c>
      <c r="W80" s="73">
        <f t="shared" si="13"/>
        <v>0.95049369752258173</v>
      </c>
      <c r="X80" s="73">
        <f>LN(W80)</f>
        <v>-5.0773747772551961E-2</v>
      </c>
      <c r="Y80" s="73"/>
      <c r="Z80" s="73"/>
      <c r="AA80" s="73"/>
      <c r="AB80" s="73"/>
      <c r="AC80" s="73"/>
      <c r="AD80" s="73"/>
      <c r="AE80" s="85"/>
    </row>
    <row r="81" spans="1:31" ht="15" x14ac:dyDescent="0.25">
      <c r="A81" s="77">
        <v>79</v>
      </c>
      <c r="B81" s="20">
        <v>8690</v>
      </c>
      <c r="C81" s="20">
        <v>16440</v>
      </c>
      <c r="D81" s="20">
        <v>25130</v>
      </c>
      <c r="E81" s="46">
        <v>7.4996791855469952E-2</v>
      </c>
      <c r="F81" s="49">
        <v>4.7031201712572433E-2</v>
      </c>
      <c r="G81" s="44">
        <f t="shared" si="15"/>
        <v>773.19295615469082</v>
      </c>
      <c r="H81" s="44">
        <f t="shared" si="16"/>
        <v>651.72212122403391</v>
      </c>
      <c r="I81" s="44">
        <f t="shared" si="17"/>
        <v>1424.9150773787246</v>
      </c>
      <c r="J81" s="73">
        <f t="shared" si="18"/>
        <v>5.6701753974481683E-2</v>
      </c>
      <c r="K81" s="73">
        <f t="shared" si="19"/>
        <v>5.5124167191234918E-2</v>
      </c>
      <c r="L81" s="73">
        <f t="shared" si="27"/>
        <v>5.0226973063517311E-2</v>
      </c>
      <c r="M81" s="73">
        <f t="shared" si="26"/>
        <v>55542.030364974322</v>
      </c>
      <c r="N81" s="73">
        <f t="shared" si="20"/>
        <v>2789.7080630346245</v>
      </c>
      <c r="O81" s="73">
        <f t="shared" si="21"/>
        <v>7896.5317443775584</v>
      </c>
      <c r="P81" s="73">
        <f t="shared" si="22"/>
        <v>64817.829685356715</v>
      </c>
      <c r="Q81" s="73">
        <f t="shared" si="24"/>
        <v>54147.176333457013</v>
      </c>
      <c r="R81" s="73">
        <f>SUM(Q81:$Q$102)</f>
        <v>493954.11282721435</v>
      </c>
      <c r="S81" s="73">
        <f t="shared" si="23"/>
        <v>8.8933391448129271</v>
      </c>
      <c r="T81" s="73">
        <f t="shared" si="30"/>
        <v>1</v>
      </c>
      <c r="U81" s="73">
        <f t="shared" si="28"/>
        <v>4.8971941277176079E-3</v>
      </c>
      <c r="V81" s="73">
        <f t="shared" si="29"/>
        <v>0.94977302693648269</v>
      </c>
      <c r="W81" s="73">
        <f t="shared" si="13"/>
        <v>0.94487583280876508</v>
      </c>
      <c r="X81" s="73">
        <f t="shared" ref="X81:X102" si="31">LN(W81)</f>
        <v>-5.6701753974481482E-2</v>
      </c>
      <c r="Y81" s="84"/>
      <c r="Z81" s="84"/>
      <c r="AA81" s="73"/>
      <c r="AB81" s="73"/>
      <c r="AC81" s="73"/>
      <c r="AD81" s="73"/>
      <c r="AE81" s="85"/>
    </row>
    <row r="82" spans="1:31" ht="15" x14ac:dyDescent="0.25">
      <c r="A82" s="77">
        <v>80</v>
      </c>
      <c r="B82" s="20">
        <v>7747</v>
      </c>
      <c r="C82" s="20">
        <v>15171</v>
      </c>
      <c r="D82" s="20">
        <v>22918</v>
      </c>
      <c r="E82" s="46">
        <v>8.3036066941068104E-2</v>
      </c>
      <c r="F82" s="49">
        <v>5.3639146221701309E-2</v>
      </c>
      <c r="G82" s="44">
        <f t="shared" si="15"/>
        <v>813.7594873294305</v>
      </c>
      <c r="H82" s="44">
        <f t="shared" si="16"/>
        <v>643.28041059245459</v>
      </c>
      <c r="I82" s="44">
        <f t="shared" si="17"/>
        <v>1457.0398979218851</v>
      </c>
      <c r="J82" s="73">
        <f t="shared" si="18"/>
        <v>6.3576223838113496E-2</v>
      </c>
      <c r="K82" s="73">
        <f t="shared" si="19"/>
        <v>6.1597412072446733E-2</v>
      </c>
      <c r="L82" s="73">
        <f t="shared" si="27"/>
        <v>5.578566668211471E-2</v>
      </c>
      <c r="M82" s="73">
        <f t="shared" si="26"/>
        <v>52752.322301939697</v>
      </c>
      <c r="N82" s="73">
        <f t="shared" si="20"/>
        <v>2942.8234686434953</v>
      </c>
      <c r="O82" s="73">
        <f t="shared" si="21"/>
        <v>7316.9881533243861</v>
      </c>
      <c r="P82" s="73">
        <f t="shared" si="22"/>
        <v>56921.297940979159</v>
      </c>
      <c r="Q82" s="73">
        <f t="shared" si="24"/>
        <v>51280.910567617946</v>
      </c>
      <c r="R82" s="73">
        <f>SUM(Q82:$Q$102)</f>
        <v>439806.93649375736</v>
      </c>
      <c r="S82" s="73">
        <f t="shared" si="23"/>
        <v>8.3372052130032142</v>
      </c>
      <c r="T82" s="73">
        <f t="shared" si="30"/>
        <v>1</v>
      </c>
      <c r="U82" s="73">
        <f t="shared" si="28"/>
        <v>5.8117453903320238E-3</v>
      </c>
      <c r="V82" s="73">
        <f t="shared" si="29"/>
        <v>0.94421433331788529</v>
      </c>
      <c r="W82" s="73">
        <f t="shared" si="13"/>
        <v>0.93840258792755327</v>
      </c>
      <c r="X82" s="73">
        <f t="shared" si="31"/>
        <v>-6.3576223838113496E-2</v>
      </c>
      <c r="Y82" s="73"/>
      <c r="Z82" s="73"/>
      <c r="AA82" s="73"/>
      <c r="AB82" s="73"/>
      <c r="AC82" s="73"/>
      <c r="AD82" s="73"/>
      <c r="AE82" s="85"/>
    </row>
    <row r="83" spans="1:31" ht="15" x14ac:dyDescent="0.25">
      <c r="A83" s="77">
        <v>81</v>
      </c>
      <c r="B83" s="20">
        <v>6901</v>
      </c>
      <c r="C83" s="20">
        <v>14118</v>
      </c>
      <c r="D83" s="20">
        <v>21019</v>
      </c>
      <c r="E83" s="46">
        <v>9.2199400537095327E-2</v>
      </c>
      <c r="F83" s="49">
        <v>6.1390153962596332E-2</v>
      </c>
      <c r="G83" s="44">
        <f t="shared" si="15"/>
        <v>866.70619364393497</v>
      </c>
      <c r="H83" s="44">
        <f t="shared" si="16"/>
        <v>636.26806310649488</v>
      </c>
      <c r="I83" s="44">
        <f t="shared" si="17"/>
        <v>1502.97425675043</v>
      </c>
      <c r="J83" s="73">
        <f t="shared" si="18"/>
        <v>7.1505507243466868E-2</v>
      </c>
      <c r="K83" s="73">
        <f t="shared" si="19"/>
        <v>6.9008849614187073E-2</v>
      </c>
      <c r="L83" s="73">
        <f t="shared" si="27"/>
        <v>6.2030978296908179E-2</v>
      </c>
      <c r="M83" s="73">
        <f t="shared" si="26"/>
        <v>49809.498833296202</v>
      </c>
      <c r="N83" s="73">
        <f t="shared" si="20"/>
        <v>3089.731941108068</v>
      </c>
      <c r="O83" s="73">
        <f t="shared" si="21"/>
        <v>6740.2976498400494</v>
      </c>
      <c r="P83" s="73">
        <f t="shared" si="22"/>
        <v>49604.309787654769</v>
      </c>
      <c r="Q83" s="73">
        <f t="shared" si="24"/>
        <v>48264.632862742168</v>
      </c>
      <c r="R83" s="73">
        <f>SUM(Q83:$Q$102)</f>
        <v>388526.02592613938</v>
      </c>
      <c r="S83" s="73">
        <f t="shared" si="23"/>
        <v>7.8002396134614598</v>
      </c>
      <c r="T83" s="73">
        <f t="shared" si="30"/>
        <v>1</v>
      </c>
      <c r="U83" s="73">
        <f t="shared" si="28"/>
        <v>6.9778713172788942E-3</v>
      </c>
      <c r="V83" s="73">
        <f t="shared" si="29"/>
        <v>0.93796902170309182</v>
      </c>
      <c r="W83" s="73">
        <f t="shared" si="13"/>
        <v>0.93099115038581293</v>
      </c>
      <c r="X83" s="73">
        <f t="shared" si="31"/>
        <v>-7.1505507243466673E-2</v>
      </c>
      <c r="Y83" s="73"/>
      <c r="Z83" s="73"/>
      <c r="AA83" s="73"/>
      <c r="AB83" s="73"/>
      <c r="AC83" s="73"/>
      <c r="AD83" s="73"/>
      <c r="AE83" s="85"/>
    </row>
    <row r="84" spans="1:31" ht="15" x14ac:dyDescent="0.25">
      <c r="A84" s="77">
        <v>82</v>
      </c>
      <c r="B84" s="20">
        <v>6422</v>
      </c>
      <c r="C84" s="20">
        <v>13378</v>
      </c>
      <c r="D84" s="20">
        <v>19800</v>
      </c>
      <c r="E84" s="46">
        <v>0.10249912500598325</v>
      </c>
      <c r="F84" s="49">
        <v>7.0455249618767521E-2</v>
      </c>
      <c r="G84" s="44">
        <f t="shared" si="15"/>
        <v>942.55032939987188</v>
      </c>
      <c r="H84" s="44">
        <f t="shared" si="16"/>
        <v>658.24938078842445</v>
      </c>
      <c r="I84" s="44">
        <f t="shared" si="17"/>
        <v>1600.7997101882963</v>
      </c>
      <c r="J84" s="73">
        <f t="shared" si="18"/>
        <v>8.0848470211530118E-2</v>
      </c>
      <c r="K84" s="73">
        <f t="shared" si="19"/>
        <v>7.7666558152491794E-2</v>
      </c>
      <c r="L84" s="73">
        <f t="shared" si="27"/>
        <v>6.9041994254049888E-2</v>
      </c>
      <c r="M84" s="73">
        <f t="shared" si="26"/>
        <v>46719.766892188134</v>
      </c>
      <c r="N84" s="73">
        <f t="shared" si="20"/>
        <v>3225.6258773210066</v>
      </c>
      <c r="O84" s="73">
        <f t="shared" si="21"/>
        <v>6167.9906269347521</v>
      </c>
      <c r="P84" s="73">
        <f t="shared" si="22"/>
        <v>42864.012137814731</v>
      </c>
      <c r="Q84" s="73">
        <f t="shared" si="24"/>
        <v>45106.953953527627</v>
      </c>
      <c r="R84" s="73">
        <f>SUM(Q84:$Q$102)</f>
        <v>340261.3930633972</v>
      </c>
      <c r="S84" s="73">
        <f t="shared" si="23"/>
        <v>7.2830284844655599</v>
      </c>
      <c r="T84" s="73">
        <f t="shared" si="30"/>
        <v>1</v>
      </c>
      <c r="U84" s="73">
        <f t="shared" si="28"/>
        <v>8.624563898441906E-3</v>
      </c>
      <c r="V84" s="73">
        <f t="shared" si="29"/>
        <v>0.93095800574595011</v>
      </c>
      <c r="W84" s="73">
        <f t="shared" si="13"/>
        <v>0.92233344184750821</v>
      </c>
      <c r="X84" s="73">
        <f t="shared" si="31"/>
        <v>-8.0848470211529924E-2</v>
      </c>
      <c r="Y84" s="73"/>
      <c r="Z84" s="73"/>
      <c r="AA84" s="73"/>
      <c r="AB84" s="73"/>
      <c r="AC84" s="73"/>
      <c r="AD84" s="73"/>
      <c r="AE84" s="85"/>
    </row>
    <row r="85" spans="1:31" ht="15" x14ac:dyDescent="0.25">
      <c r="A85" s="77">
        <v>83</v>
      </c>
      <c r="B85" s="20">
        <v>5740</v>
      </c>
      <c r="C85" s="20">
        <v>12208</v>
      </c>
      <c r="D85" s="20">
        <v>17948</v>
      </c>
      <c r="E85" s="46">
        <v>0.11388903682420552</v>
      </c>
      <c r="F85" s="49">
        <v>8.0973050536941607E-2</v>
      </c>
      <c r="G85" s="44">
        <f t="shared" si="15"/>
        <v>988.51900095498308</v>
      </c>
      <c r="H85" s="44">
        <f t="shared" si="16"/>
        <v>653.72307137093969</v>
      </c>
      <c r="I85" s="44">
        <f t="shared" si="17"/>
        <v>1642.2420723259229</v>
      </c>
      <c r="J85" s="73">
        <f t="shared" si="18"/>
        <v>9.1500004029748325E-2</v>
      </c>
      <c r="K85" s="73">
        <f t="shared" si="19"/>
        <v>8.7438687525381087E-2</v>
      </c>
      <c r="L85" s="73">
        <f t="shared" si="27"/>
        <v>7.6905332950778615E-2</v>
      </c>
      <c r="M85" s="73">
        <f t="shared" si="26"/>
        <v>43494.141014867128</v>
      </c>
      <c r="N85" s="73">
        <f t="shared" si="20"/>
        <v>3344.9313961564694</v>
      </c>
      <c r="O85" s="73">
        <f t="shared" si="21"/>
        <v>5602.088052205746</v>
      </c>
      <c r="P85" s="73">
        <f t="shared" si="22"/>
        <v>36696.021510879975</v>
      </c>
      <c r="Q85" s="73">
        <f t="shared" si="24"/>
        <v>41821.675316788896</v>
      </c>
      <c r="R85" s="73">
        <f>SUM(Q85:$Q$102)</f>
        <v>295154.43910986959</v>
      </c>
      <c r="S85" s="73">
        <f t="shared" si="23"/>
        <v>6.7860735313517324</v>
      </c>
      <c r="T85" s="73">
        <f t="shared" si="30"/>
        <v>1</v>
      </c>
      <c r="U85" s="73">
        <f t="shared" si="28"/>
        <v>1.0533354574602471E-2</v>
      </c>
      <c r="V85" s="73">
        <f t="shared" si="29"/>
        <v>0.92309466704922138</v>
      </c>
      <c r="W85" s="73">
        <f t="shared" si="13"/>
        <v>0.91256131247461891</v>
      </c>
      <c r="X85" s="73">
        <f t="shared" si="31"/>
        <v>-9.1500004029748172E-2</v>
      </c>
      <c r="Y85" s="73"/>
      <c r="Z85" s="73"/>
      <c r="AA85" s="73"/>
      <c r="AB85" s="73"/>
      <c r="AC85" s="73"/>
      <c r="AD85" s="73"/>
      <c r="AE85" s="85"/>
    </row>
    <row r="86" spans="1:31" ht="15" x14ac:dyDescent="0.25">
      <c r="A86" s="77">
        <v>84</v>
      </c>
      <c r="B86" s="20">
        <v>5004</v>
      </c>
      <c r="C86" s="20">
        <v>11231</v>
      </c>
      <c r="D86" s="20">
        <v>16235</v>
      </c>
      <c r="E86" s="46">
        <v>0.12627476742067703</v>
      </c>
      <c r="F86" s="49">
        <v>9.3024459888571318E-2</v>
      </c>
      <c r="G86" s="44">
        <f t="shared" si="15"/>
        <v>1044.7577090085445</v>
      </c>
      <c r="H86" s="44">
        <f t="shared" si="16"/>
        <v>631.87893617306781</v>
      </c>
      <c r="I86" s="44">
        <f t="shared" si="17"/>
        <v>1676.6366451816123</v>
      </c>
      <c r="J86" s="73">
        <f t="shared" si="18"/>
        <v>0.1032729685975739</v>
      </c>
      <c r="K86" s="73">
        <f t="shared" si="19"/>
        <v>9.8119245246748865E-2</v>
      </c>
      <c r="L86" s="73">
        <f t="shared" si="27"/>
        <v>8.5715413281255093E-2</v>
      </c>
      <c r="M86" s="73">
        <f t="shared" si="26"/>
        <v>40149.209618710658</v>
      </c>
      <c r="N86" s="73">
        <f t="shared" si="20"/>
        <v>3441.4060953835287</v>
      </c>
      <c r="O86" s="73">
        <f t="shared" si="21"/>
        <v>5045.1293710549116</v>
      </c>
      <c r="P86" s="73">
        <f t="shared" si="22"/>
        <v>31093.933458674241</v>
      </c>
      <c r="Q86" s="73">
        <f t="shared" si="24"/>
        <v>38428.506571018894</v>
      </c>
      <c r="R86" s="73">
        <f>SUM(Q86:$Q$102)</f>
        <v>253332.7637930807</v>
      </c>
      <c r="S86" s="73">
        <f t="shared" si="23"/>
        <v>6.3097820903308772</v>
      </c>
      <c r="T86" s="73">
        <f t="shared" si="30"/>
        <v>1</v>
      </c>
      <c r="U86" s="73">
        <f t="shared" si="28"/>
        <v>1.2403831965493772E-2</v>
      </c>
      <c r="V86" s="73">
        <f t="shared" si="29"/>
        <v>0.91428458671874491</v>
      </c>
      <c r="W86" s="73">
        <f t="shared" si="13"/>
        <v>0.90188075475325113</v>
      </c>
      <c r="X86" s="73">
        <f t="shared" si="31"/>
        <v>-0.10327296859757371</v>
      </c>
      <c r="Y86" s="73"/>
      <c r="Z86" s="73"/>
      <c r="AA86" s="73"/>
      <c r="AB86" s="73"/>
      <c r="AC86" s="73"/>
      <c r="AD86" s="73"/>
      <c r="AE86" s="85"/>
    </row>
    <row r="87" spans="1:31" ht="15" x14ac:dyDescent="0.25">
      <c r="A87" s="77">
        <v>85</v>
      </c>
      <c r="B87" s="20">
        <v>4552</v>
      </c>
      <c r="C87" s="20">
        <v>10577</v>
      </c>
      <c r="D87" s="20">
        <v>15129</v>
      </c>
      <c r="E87" s="46">
        <v>0.13952995057447001</v>
      </c>
      <c r="F87" s="49">
        <v>0.10660618716042183</v>
      </c>
      <c r="G87" s="44">
        <f t="shared" si="15"/>
        <v>1127.5736415957817</v>
      </c>
      <c r="H87" s="44">
        <f t="shared" si="16"/>
        <v>635.1403350149875</v>
      </c>
      <c r="I87" s="44">
        <f t="shared" si="17"/>
        <v>1762.7139766107694</v>
      </c>
      <c r="J87" s="73">
        <f t="shared" si="18"/>
        <v>0.11651225967418662</v>
      </c>
      <c r="K87" s="73">
        <f t="shared" si="19"/>
        <v>0.10998081443544228</v>
      </c>
      <c r="L87" s="73">
        <f t="shared" si="27"/>
        <v>9.5574585642090426E-2</v>
      </c>
      <c r="M87" s="73">
        <f t="shared" si="26"/>
        <v>36707.803523327129</v>
      </c>
      <c r="N87" s="73">
        <f t="shared" si="20"/>
        <v>3508.3331115732581</v>
      </c>
      <c r="O87" s="73">
        <f t="shared" si="21"/>
        <v>4500.1795336171144</v>
      </c>
      <c r="P87" s="73">
        <f t="shared" si="22"/>
        <v>26048.804087619326</v>
      </c>
      <c r="Q87" s="73">
        <f t="shared" si="24"/>
        <v>34953.6369675405</v>
      </c>
      <c r="R87" s="73">
        <f>SUM(Q87:$Q$102)</f>
        <v>214904.2572220618</v>
      </c>
      <c r="S87" s="73">
        <f t="shared" si="23"/>
        <v>5.8544569981010746</v>
      </c>
      <c r="T87" s="73">
        <f t="shared" si="30"/>
        <v>1</v>
      </c>
      <c r="U87" s="73">
        <f t="shared" si="28"/>
        <v>1.440622879335185E-2</v>
      </c>
      <c r="V87" s="73">
        <f t="shared" si="29"/>
        <v>0.90442541435790957</v>
      </c>
      <c r="W87" s="73">
        <f t="shared" si="13"/>
        <v>0.89001918556455772</v>
      </c>
      <c r="X87" s="73">
        <f t="shared" si="31"/>
        <v>-0.11651225967418651</v>
      </c>
      <c r="Y87" s="73"/>
      <c r="Z87" s="73"/>
      <c r="AA87" s="73"/>
      <c r="AB87" s="73"/>
      <c r="AC87" s="73"/>
      <c r="AD87" s="73"/>
      <c r="AE87" s="85"/>
    </row>
    <row r="88" spans="1:31" x14ac:dyDescent="0.3">
      <c r="A88" s="77">
        <v>86</v>
      </c>
      <c r="B88" s="20">
        <v>3830</v>
      </c>
      <c r="C88" s="20">
        <v>9167</v>
      </c>
      <c r="D88" s="20">
        <v>12997</v>
      </c>
      <c r="E88" s="46">
        <v>0.15351036128987305</v>
      </c>
      <c r="F88" s="49">
        <v>0.12160717507457255</v>
      </c>
      <c r="G88" s="44">
        <f t="shared" si="15"/>
        <v>1114.7729739086067</v>
      </c>
      <c r="H88" s="44">
        <f t="shared" si="16"/>
        <v>587.9446837402138</v>
      </c>
      <c r="I88" s="44">
        <f t="shared" si="17"/>
        <v>1702.7176576488205</v>
      </c>
      <c r="J88" s="73">
        <f t="shared" si="18"/>
        <v>0.13100851409162273</v>
      </c>
      <c r="K88" s="73">
        <f t="shared" si="19"/>
        <v>0.12278969428966591</v>
      </c>
      <c r="L88" s="73">
        <f t="shared" si="27"/>
        <v>0.10659307052300815</v>
      </c>
      <c r="M88" s="73">
        <f t="shared" si="26"/>
        <v>33199.470411753871</v>
      </c>
      <c r="N88" s="73">
        <f t="shared" si="20"/>
        <v>3538.8334909266014</v>
      </c>
      <c r="O88" s="73">
        <f t="shared" si="21"/>
        <v>3970.8065750016026</v>
      </c>
      <c r="P88" s="73">
        <f t="shared" si="22"/>
        <v>21548.624554002214</v>
      </c>
      <c r="Q88" s="73">
        <f t="shared" si="24"/>
        <v>31430.053666290572</v>
      </c>
      <c r="R88" s="73">
        <f>SUM(Q88:$Q$102)</f>
        <v>179950.62025452129</v>
      </c>
      <c r="S88" s="73">
        <f t="shared" si="23"/>
        <v>5.4202858666929803</v>
      </c>
      <c r="T88" s="73">
        <f>T87</f>
        <v>1</v>
      </c>
      <c r="U88" s="73"/>
      <c r="V88" s="73">
        <f t="shared" si="29"/>
        <v>0.89340692947699185</v>
      </c>
      <c r="W88" s="73">
        <f t="shared" si="13"/>
        <v>0.87721030571033409</v>
      </c>
      <c r="X88" s="73">
        <f t="shared" si="31"/>
        <v>-0.13100851409162248</v>
      </c>
      <c r="Y88" s="73"/>
      <c r="Z88" s="73"/>
      <c r="AA88" s="73"/>
      <c r="AB88" s="73"/>
      <c r="AC88" s="73"/>
      <c r="AD88" s="73"/>
      <c r="AE88" s="85"/>
    </row>
    <row r="89" spans="1:31" x14ac:dyDescent="0.3">
      <c r="A89" s="77">
        <v>87</v>
      </c>
      <c r="B89" s="20">
        <v>3139</v>
      </c>
      <c r="C89" s="20">
        <v>7846</v>
      </c>
      <c r="D89" s="20">
        <v>10985</v>
      </c>
      <c r="E89" s="46">
        <v>0.16805785275785301</v>
      </c>
      <c r="F89" s="49">
        <v>0.13779336576211479</v>
      </c>
      <c r="G89" s="44">
        <f t="shared" si="15"/>
        <v>1081.1267477695526</v>
      </c>
      <c r="H89" s="44">
        <f t="shared" si="16"/>
        <v>527.53359980690061</v>
      </c>
      <c r="I89" s="44">
        <f t="shared" si="17"/>
        <v>1608.6603475764532</v>
      </c>
      <c r="J89" s="73">
        <f t="shared" si="18"/>
        <v>0.14644154279257654</v>
      </c>
      <c r="K89" s="73">
        <f t="shared" si="19"/>
        <v>0.13622377519513529</v>
      </c>
      <c r="L89" s="73">
        <f t="shared" si="27"/>
        <v>0.11888863662185845</v>
      </c>
      <c r="M89" s="73">
        <f t="shared" si="26"/>
        <v>29660.63692082727</v>
      </c>
      <c r="N89" s="73">
        <f t="shared" si="20"/>
        <v>3526.3126848531101</v>
      </c>
      <c r="O89" s="73">
        <f t="shared" si="21"/>
        <v>3461.0205948480325</v>
      </c>
      <c r="P89" s="73">
        <f t="shared" si="22"/>
        <v>17577.817979000607</v>
      </c>
      <c r="Q89" s="73">
        <f t="shared" si="24"/>
        <v>27897.480578400715</v>
      </c>
      <c r="R89" s="73">
        <f>SUM(Q89:$Q$102)</f>
        <v>148520.56658823072</v>
      </c>
      <c r="S89" s="73">
        <f t="shared" si="23"/>
        <v>5.0073289722224992</v>
      </c>
      <c r="T89" s="73">
        <f t="shared" ref="T89:T102" si="32">T88</f>
        <v>1</v>
      </c>
      <c r="U89" s="73"/>
      <c r="V89" s="73">
        <f t="shared" si="29"/>
        <v>0.88111136337814155</v>
      </c>
      <c r="W89" s="73">
        <f t="shared" si="13"/>
        <v>0.86377622480486471</v>
      </c>
      <c r="X89" s="73">
        <f t="shared" si="31"/>
        <v>-0.14644154279257618</v>
      </c>
      <c r="Y89" s="73"/>
      <c r="Z89" s="73"/>
      <c r="AA89" s="73"/>
      <c r="AB89" s="73"/>
      <c r="AC89" s="73"/>
      <c r="AD89" s="73"/>
      <c r="AE89" s="85"/>
    </row>
    <row r="90" spans="1:31" x14ac:dyDescent="0.3">
      <c r="A90" s="77">
        <v>88</v>
      </c>
      <c r="B90" s="20">
        <v>2567</v>
      </c>
      <c r="C90" s="20">
        <v>6355</v>
      </c>
      <c r="D90" s="20">
        <v>8922</v>
      </c>
      <c r="E90" s="46">
        <v>0.18298987253336493</v>
      </c>
      <c r="F90" s="49">
        <v>0.15480651881740273</v>
      </c>
      <c r="G90" s="44">
        <f t="shared" si="15"/>
        <v>983.79542708459439</v>
      </c>
      <c r="H90" s="44">
        <f t="shared" si="16"/>
        <v>469.73500279314777</v>
      </c>
      <c r="I90" s="44">
        <f t="shared" si="17"/>
        <v>1453.5304298777421</v>
      </c>
      <c r="J90" s="73">
        <f t="shared" si="18"/>
        <v>0.16291531381727664</v>
      </c>
      <c r="K90" s="73">
        <f t="shared" si="19"/>
        <v>0.15033685990417356</v>
      </c>
      <c r="L90" s="73">
        <f t="shared" si="27"/>
        <v>0.13258593565312082</v>
      </c>
      <c r="M90" s="73">
        <f t="shared" si="26"/>
        <v>26134.32423597416</v>
      </c>
      <c r="N90" s="73">
        <f t="shared" si="20"/>
        <v>3465.0438314886669</v>
      </c>
      <c r="O90" s="73">
        <f t="shared" si="21"/>
        <v>2975.1654390306107</v>
      </c>
      <c r="P90" s="73">
        <f t="shared" si="22"/>
        <v>14116.797384152576</v>
      </c>
      <c r="Q90" s="73">
        <f t="shared" si="24"/>
        <v>24401.802320229828</v>
      </c>
      <c r="R90" s="73">
        <f>SUM(Q90:$Q$102)</f>
        <v>120623.08600983</v>
      </c>
      <c r="S90" s="73">
        <f t="shared" si="23"/>
        <v>4.6155043046336406</v>
      </c>
      <c r="T90" s="73">
        <f t="shared" si="32"/>
        <v>1</v>
      </c>
      <c r="U90" s="73"/>
      <c r="V90" s="73">
        <f t="shared" si="29"/>
        <v>0.86741406434687918</v>
      </c>
      <c r="W90" s="73">
        <f t="shared" si="13"/>
        <v>0.84966314009582644</v>
      </c>
      <c r="X90" s="73">
        <f t="shared" si="31"/>
        <v>-0.16291531381727625</v>
      </c>
      <c r="Y90" s="73"/>
      <c r="Z90" s="73"/>
      <c r="AA90" s="73"/>
      <c r="AB90" s="73"/>
      <c r="AC90" s="73"/>
      <c r="AD90" s="73"/>
      <c r="AE90" s="85"/>
    </row>
    <row r="91" spans="1:31" x14ac:dyDescent="0.3">
      <c r="A91" s="77">
        <v>89</v>
      </c>
      <c r="B91" s="20">
        <v>1951</v>
      </c>
      <c r="C91" s="20">
        <v>5169</v>
      </c>
      <c r="D91" s="20">
        <v>7120</v>
      </c>
      <c r="E91" s="46">
        <v>0.19807114714023039</v>
      </c>
      <c r="F91" s="49">
        <v>0.17187323984588615</v>
      </c>
      <c r="G91" s="44">
        <f t="shared" si="15"/>
        <v>888.41277676338552</v>
      </c>
      <c r="H91" s="44">
        <f t="shared" si="16"/>
        <v>386.43680807058951</v>
      </c>
      <c r="I91" s="44">
        <f t="shared" si="17"/>
        <v>1274.8495848339751</v>
      </c>
      <c r="J91" s="73">
        <f t="shared" si="18"/>
        <v>0.17905190798229986</v>
      </c>
      <c r="K91" s="73">
        <f t="shared" si="19"/>
        <v>0.16393750004679242</v>
      </c>
      <c r="L91" s="73">
        <f t="shared" si="27"/>
        <v>0.14781539492869078</v>
      </c>
      <c r="M91" s="73">
        <f t="shared" si="26"/>
        <v>22669.280404485493</v>
      </c>
      <c r="N91" s="73">
        <f t="shared" si="20"/>
        <v>3350.8686357382539</v>
      </c>
      <c r="O91" s="73">
        <f t="shared" si="21"/>
        <v>2517.7564347062535</v>
      </c>
      <c r="P91" s="73">
        <f t="shared" si="22"/>
        <v>11141.631945121966</v>
      </c>
      <c r="Q91" s="73">
        <f t="shared" si="24"/>
        <v>20993.846086616366</v>
      </c>
      <c r="R91" s="73">
        <f>SUM(Q91:$Q$102)</f>
        <v>96221.283689600197</v>
      </c>
      <c r="S91" s="73">
        <f t="shared" si="23"/>
        <v>4.2445671839923609</v>
      </c>
      <c r="T91" s="73">
        <f t="shared" si="32"/>
        <v>1</v>
      </c>
      <c r="U91" s="73"/>
      <c r="V91" s="73">
        <f t="shared" si="29"/>
        <v>0.85218460507130922</v>
      </c>
      <c r="W91" s="73">
        <f t="shared" si="13"/>
        <v>0.83606249995320758</v>
      </c>
      <c r="X91" s="73">
        <f t="shared" si="31"/>
        <v>-0.17905190798229956</v>
      </c>
      <c r="Y91" s="73"/>
      <c r="Z91" s="73"/>
      <c r="AA91" s="73"/>
      <c r="AB91" s="73"/>
      <c r="AC91" s="73"/>
      <c r="AD91" s="73"/>
      <c r="AE91" s="85"/>
    </row>
    <row r="92" spans="1:31" x14ac:dyDescent="0.3">
      <c r="A92" s="77">
        <v>90</v>
      </c>
      <c r="B92" s="20">
        <v>1564</v>
      </c>
      <c r="C92" s="20">
        <v>3988</v>
      </c>
      <c r="D92" s="20">
        <v>5552</v>
      </c>
      <c r="E92" s="46">
        <v>0.21333633320008616</v>
      </c>
      <c r="F92" s="49">
        <v>0.18903632452827737</v>
      </c>
      <c r="G92" s="44">
        <f t="shared" si="15"/>
        <v>753.87686221877016</v>
      </c>
      <c r="H92" s="44">
        <f t="shared" si="16"/>
        <v>333.65802512493474</v>
      </c>
      <c r="I92" s="44">
        <f t="shared" si="17"/>
        <v>1087.5348873437049</v>
      </c>
      <c r="J92" s="73">
        <f t="shared" si="18"/>
        <v>0.19588164397401026</v>
      </c>
      <c r="K92" s="73">
        <f t="shared" si="19"/>
        <v>0.17789046946273968</v>
      </c>
      <c r="L92" s="73">
        <f t="shared" si="27"/>
        <v>0.16471155211646749</v>
      </c>
      <c r="M92" s="73">
        <f t="shared" si="26"/>
        <v>19318.411768747239</v>
      </c>
      <c r="N92" s="73">
        <f t="shared" si="20"/>
        <v>3181.9655868553891</v>
      </c>
      <c r="O92" s="73">
        <f t="shared" si="21"/>
        <v>2093.2617297325814</v>
      </c>
      <c r="P92" s="73">
        <f t="shared" si="22"/>
        <v>8623.8755104157117</v>
      </c>
      <c r="Q92" s="73">
        <f t="shared" si="24"/>
        <v>17727.428975319544</v>
      </c>
      <c r="R92" s="73">
        <f>SUM(Q92:$Q$102)</f>
        <v>75227.437602983831</v>
      </c>
      <c r="S92" s="73">
        <f t="shared" si="23"/>
        <v>3.894079829310015</v>
      </c>
      <c r="T92" s="73">
        <f t="shared" si="32"/>
        <v>1</v>
      </c>
      <c r="U92" s="73"/>
      <c r="V92" s="73">
        <f t="shared" si="29"/>
        <v>0.83528844788353251</v>
      </c>
      <c r="W92" s="73">
        <f t="shared" si="13"/>
        <v>0.82210953053726032</v>
      </c>
      <c r="X92" s="73">
        <f t="shared" si="31"/>
        <v>-0.19588164397400992</v>
      </c>
      <c r="Y92" s="73"/>
      <c r="Z92" s="73"/>
      <c r="AA92" s="73"/>
      <c r="AB92" s="73"/>
      <c r="AC92" s="73"/>
      <c r="AD92" s="73"/>
      <c r="AE92" s="85"/>
    </row>
    <row r="93" spans="1:31" x14ac:dyDescent="0.3">
      <c r="A93" s="77">
        <v>91</v>
      </c>
      <c r="B93" s="20">
        <v>1154</v>
      </c>
      <c r="C93" s="20">
        <v>3040</v>
      </c>
      <c r="D93" s="20">
        <v>4194</v>
      </c>
      <c r="E93" s="46">
        <v>0.22828319197173225</v>
      </c>
      <c r="F93" s="49">
        <v>0.2054589945320589</v>
      </c>
      <c r="G93" s="44">
        <f t="shared" si="15"/>
        <v>624.59534337745902</v>
      </c>
      <c r="H93" s="44">
        <f t="shared" si="16"/>
        <v>263.43880353537901</v>
      </c>
      <c r="I93" s="44">
        <f t="shared" si="17"/>
        <v>888.03414691283797</v>
      </c>
      <c r="J93" s="73">
        <f t="shared" si="18"/>
        <v>0.21173918619762469</v>
      </c>
      <c r="K93" s="73">
        <f t="shared" si="19"/>
        <v>0.19082428575790555</v>
      </c>
      <c r="L93" s="73">
        <f t="shared" si="27"/>
        <v>0.18341070060052655</v>
      </c>
      <c r="M93" s="73">
        <f t="shared" si="26"/>
        <v>16136.44618189185</v>
      </c>
      <c r="N93" s="73">
        <f t="shared" si="20"/>
        <v>2959.5968994234754</v>
      </c>
      <c r="O93" s="73">
        <f t="shared" si="21"/>
        <v>1705.8315524315385</v>
      </c>
      <c r="P93" s="73">
        <f t="shared" si="22"/>
        <v>6530.6137806831302</v>
      </c>
      <c r="Q93" s="73">
        <f t="shared" si="24"/>
        <v>14656.647732180112</v>
      </c>
      <c r="R93" s="73">
        <f>SUM(Q93:$Q$102)</f>
        <v>57500.008627664291</v>
      </c>
      <c r="S93" s="73">
        <f t="shared" si="23"/>
        <v>3.5633625879898014</v>
      </c>
      <c r="T93" s="73">
        <f t="shared" si="32"/>
        <v>1</v>
      </c>
      <c r="U93" s="73"/>
      <c r="V93" s="73">
        <f t="shared" si="29"/>
        <v>0.81658929939947345</v>
      </c>
      <c r="W93" s="73">
        <f t="shared" si="13"/>
        <v>0.80917571424209445</v>
      </c>
      <c r="X93" s="73">
        <f t="shared" si="31"/>
        <v>-0.2117391861976243</v>
      </c>
      <c r="Y93" s="73"/>
      <c r="Z93" s="73"/>
      <c r="AA93" s="73"/>
      <c r="AB93" s="73"/>
      <c r="AC93" s="73"/>
      <c r="AD93" s="73"/>
      <c r="AE93" s="85"/>
    </row>
    <row r="94" spans="1:31" x14ac:dyDescent="0.3">
      <c r="A94" s="77">
        <v>92</v>
      </c>
      <c r="B94" s="20">
        <v>832</v>
      </c>
      <c r="C94" s="20">
        <v>2158</v>
      </c>
      <c r="D94" s="20">
        <v>2990</v>
      </c>
      <c r="E94" s="46">
        <v>0.24246693380006376</v>
      </c>
      <c r="F94" s="49">
        <v>0.22056952497102525</v>
      </c>
      <c r="G94" s="44">
        <f t="shared" si="15"/>
        <v>475.98903488747249</v>
      </c>
      <c r="H94" s="44">
        <f t="shared" si="16"/>
        <v>201.73248892165304</v>
      </c>
      <c r="I94" s="44">
        <f t="shared" si="17"/>
        <v>677.72152380912553</v>
      </c>
      <c r="J94" s="73">
        <f t="shared" si="18"/>
        <v>0.22666271699301857</v>
      </c>
      <c r="K94" s="73">
        <f t="shared" si="19"/>
        <v>0.20281038453820155</v>
      </c>
      <c r="L94" s="73">
        <f t="shared" si="27"/>
        <v>0.20404770059169419</v>
      </c>
      <c r="M94" s="73">
        <f t="shared" si="26"/>
        <v>13176.849282468374</v>
      </c>
      <c r="N94" s="73">
        <f t="shared" si="20"/>
        <v>2688.7057971309878</v>
      </c>
      <c r="O94" s="73">
        <f t="shared" si="21"/>
        <v>1358.9890656522791</v>
      </c>
      <c r="P94" s="73">
        <f t="shared" si="22"/>
        <v>4824.7822282515926</v>
      </c>
      <c r="Q94" s="73">
        <f t="shared" si="24"/>
        <v>11832.496383902881</v>
      </c>
      <c r="R94" s="73">
        <f>SUM(Q94:$Q$102)</f>
        <v>42843.360895484177</v>
      </c>
      <c r="S94" s="73">
        <f t="shared" si="23"/>
        <v>3.2514116217817493</v>
      </c>
      <c r="T94" s="73">
        <f t="shared" si="32"/>
        <v>1</v>
      </c>
      <c r="U94" s="73"/>
      <c r="V94" s="73">
        <f t="shared" si="29"/>
        <v>0.79595229940830581</v>
      </c>
      <c r="W94" s="73">
        <f t="shared" si="13"/>
        <v>0.79718961546179845</v>
      </c>
      <c r="X94" s="73">
        <f t="shared" si="31"/>
        <v>-0.22666271699301824</v>
      </c>
      <c r="Y94" s="73"/>
      <c r="Z94" s="73"/>
      <c r="AA94" s="73"/>
      <c r="AB94" s="73"/>
      <c r="AC94" s="73"/>
      <c r="AD94" s="73"/>
      <c r="AE94" s="85"/>
    </row>
    <row r="95" spans="1:31" x14ac:dyDescent="0.3">
      <c r="A95" s="77">
        <v>93</v>
      </c>
      <c r="B95" s="20">
        <v>625</v>
      </c>
      <c r="C95" s="20">
        <v>1539</v>
      </c>
      <c r="D95" s="20">
        <v>2164</v>
      </c>
      <c r="E95" s="46">
        <v>0.25540517176117511</v>
      </c>
      <c r="F95" s="49">
        <v>0.2338925927806792</v>
      </c>
      <c r="G95" s="44">
        <f t="shared" si="15"/>
        <v>359.96070028946531</v>
      </c>
      <c r="H95" s="44">
        <f t="shared" si="16"/>
        <v>159.62823235073444</v>
      </c>
      <c r="I95" s="44">
        <f t="shared" si="17"/>
        <v>519.5889326401998</v>
      </c>
      <c r="J95" s="73">
        <f t="shared" si="18"/>
        <v>0.24010579142338254</v>
      </c>
      <c r="K95" s="73">
        <f t="shared" si="19"/>
        <v>0.21345535301279539</v>
      </c>
      <c r="L95" s="73">
        <f t="shared" si="27"/>
        <v>0.22675180356375257</v>
      </c>
      <c r="M95" s="73">
        <f t="shared" si="26"/>
        <v>10488.143485337387</v>
      </c>
      <c r="N95" s="73">
        <f t="shared" si="20"/>
        <v>2378.2054513356743</v>
      </c>
      <c r="O95" s="73">
        <f t="shared" si="21"/>
        <v>1055.3077772455381</v>
      </c>
      <c r="P95" s="73">
        <f t="shared" si="22"/>
        <v>3465.7931625993133</v>
      </c>
      <c r="Q95" s="73">
        <f t="shared" si="24"/>
        <v>9299.0407596695495</v>
      </c>
      <c r="R95" s="73">
        <f>SUM(Q95:$Q$102)</f>
        <v>31010.864511581298</v>
      </c>
      <c r="S95" s="73">
        <f t="shared" si="23"/>
        <v>2.9567544108197072</v>
      </c>
      <c r="T95" s="73">
        <f t="shared" si="32"/>
        <v>1</v>
      </c>
      <c r="U95" s="73"/>
      <c r="V95" s="73">
        <f t="shared" si="29"/>
        <v>0.77324819643624743</v>
      </c>
      <c r="W95" s="73">
        <f t="shared" si="13"/>
        <v>0.78654464698720461</v>
      </c>
      <c r="X95" s="73">
        <f t="shared" si="31"/>
        <v>-0.24010579142338223</v>
      </c>
      <c r="Y95" s="73"/>
      <c r="Z95" s="73"/>
      <c r="AA95" s="73"/>
      <c r="AB95" s="73"/>
      <c r="AC95" s="73"/>
      <c r="AD95" s="73"/>
      <c r="AE95" s="85"/>
    </row>
    <row r="96" spans="1:31" x14ac:dyDescent="0.3">
      <c r="A96" s="77">
        <v>94</v>
      </c>
      <c r="B96" s="20">
        <v>450</v>
      </c>
      <c r="C96" s="20">
        <v>1104</v>
      </c>
      <c r="D96" s="20">
        <v>1554</v>
      </c>
      <c r="E96" s="46">
        <v>0.26666360586023741</v>
      </c>
      <c r="F96" s="49">
        <v>0.24512084171302587</v>
      </c>
      <c r="G96" s="44">
        <f t="shared" si="15"/>
        <v>270.61340925118054</v>
      </c>
      <c r="H96" s="44">
        <f t="shared" si="16"/>
        <v>119.99862263710683</v>
      </c>
      <c r="I96" s="44">
        <f t="shared" si="17"/>
        <v>390.61203188828739</v>
      </c>
      <c r="J96" s="73">
        <f t="shared" si="18"/>
        <v>0.2513590938792068</v>
      </c>
      <c r="K96" s="73">
        <f t="shared" si="19"/>
        <v>0.22225696135618345</v>
      </c>
      <c r="L96" s="73">
        <f t="shared" si="27"/>
        <v>0.25164133994793159</v>
      </c>
      <c r="M96" s="73">
        <f t="shared" si="26"/>
        <v>8109.9380340017124</v>
      </c>
      <c r="N96" s="73">
        <f t="shared" si="20"/>
        <v>2040.7956737708846</v>
      </c>
      <c r="O96" s="73">
        <f t="shared" si="21"/>
        <v>796.11203457586123</v>
      </c>
      <c r="P96" s="73">
        <f t="shared" si="22"/>
        <v>2410.4853853537752</v>
      </c>
      <c r="Q96" s="73">
        <f t="shared" si="24"/>
        <v>7089.5401971162701</v>
      </c>
      <c r="R96" s="73">
        <f>SUM(Q96:$Q$102)</f>
        <v>21711.823751911747</v>
      </c>
      <c r="S96" s="73">
        <f t="shared" si="23"/>
        <v>2.677187379346524</v>
      </c>
      <c r="T96" s="73">
        <f t="shared" si="32"/>
        <v>1</v>
      </c>
      <c r="U96" s="73"/>
      <c r="V96" s="73">
        <f t="shared" si="29"/>
        <v>0.74835866005206841</v>
      </c>
      <c r="W96" s="73">
        <f t="shared" si="13"/>
        <v>0.77774303864381655</v>
      </c>
      <c r="X96" s="73">
        <f t="shared" si="31"/>
        <v>-0.25135909387920635</v>
      </c>
      <c r="Y96" s="73"/>
      <c r="Z96" s="73"/>
      <c r="AA96" s="73"/>
      <c r="AB96" s="73"/>
      <c r="AC96" s="73"/>
      <c r="AD96" s="73"/>
      <c r="AE96" s="85"/>
    </row>
    <row r="97" spans="1:31" x14ac:dyDescent="0.3">
      <c r="A97" s="77">
        <v>95</v>
      </c>
      <c r="B97" s="20">
        <v>301</v>
      </c>
      <c r="C97" s="20">
        <v>668</v>
      </c>
      <c r="D97" s="20">
        <v>969</v>
      </c>
      <c r="E97" s="46">
        <v>0.27595369696511918</v>
      </c>
      <c r="F97" s="49">
        <v>0.25416253094993296</v>
      </c>
      <c r="G97" s="44">
        <f t="shared" si="15"/>
        <v>169.78057067455521</v>
      </c>
      <c r="H97" s="44">
        <f t="shared" si="16"/>
        <v>83.062062786500874</v>
      </c>
      <c r="I97" s="44">
        <f t="shared" si="17"/>
        <v>252.8426334610561</v>
      </c>
      <c r="J97" s="73">
        <f t="shared" si="18"/>
        <v>0.26093151027972766</v>
      </c>
      <c r="K97" s="73">
        <f t="shared" si="19"/>
        <v>0.22966632225353067</v>
      </c>
      <c r="L97" s="73">
        <f t="shared" si="27"/>
        <v>0.27881713800447527</v>
      </c>
      <c r="M97" s="73">
        <f t="shared" si="26"/>
        <v>6069.1423602308278</v>
      </c>
      <c r="N97" s="73">
        <f t="shared" si="20"/>
        <v>1692.1809030212853</v>
      </c>
      <c r="O97" s="73">
        <f t="shared" si="21"/>
        <v>581.24618092343178</v>
      </c>
      <c r="P97" s="73">
        <f t="shared" si="22"/>
        <v>1614.3733507779136</v>
      </c>
      <c r="Q97" s="73">
        <f t="shared" si="24"/>
        <v>5223.0519087201847</v>
      </c>
      <c r="R97" s="73">
        <f>SUM(Q97:$Q$102)</f>
        <v>14622.283554795475</v>
      </c>
      <c r="S97" s="73">
        <f t="shared" si="23"/>
        <v>2.409283336408564</v>
      </c>
      <c r="T97" s="73">
        <f t="shared" si="32"/>
        <v>1</v>
      </c>
      <c r="U97" s="73"/>
      <c r="V97" s="73">
        <f t="shared" si="29"/>
        <v>0.72118286199552473</v>
      </c>
      <c r="W97" s="73">
        <f t="shared" si="13"/>
        <v>0.77033367774646933</v>
      </c>
      <c r="X97" s="73">
        <f t="shared" si="31"/>
        <v>-0.26093151027972711</v>
      </c>
      <c r="Y97" s="73"/>
      <c r="Z97" s="73"/>
      <c r="AA97" s="73"/>
      <c r="AB97" s="73"/>
      <c r="AC97" s="73"/>
      <c r="AD97" s="73"/>
      <c r="AE97" s="85"/>
    </row>
    <row r="98" spans="1:31" x14ac:dyDescent="0.3">
      <c r="A98" s="77">
        <v>96</v>
      </c>
      <c r="B98" s="20">
        <v>184</v>
      </c>
      <c r="C98" s="20">
        <v>393</v>
      </c>
      <c r="D98" s="20">
        <v>577</v>
      </c>
      <c r="E98" s="46">
        <v>0.28320963459268683</v>
      </c>
      <c r="F98" s="49">
        <v>0.26115116438914776</v>
      </c>
      <c r="G98" s="44">
        <f t="shared" si="15"/>
        <v>102.63240760493507</v>
      </c>
      <c r="H98" s="44">
        <f t="shared" si="16"/>
        <v>52.110572765054378</v>
      </c>
      <c r="I98" s="44">
        <f t="shared" si="17"/>
        <v>154.74298036998945</v>
      </c>
      <c r="J98" s="73">
        <f t="shared" si="18"/>
        <v>0.26818540792025902</v>
      </c>
      <c r="K98" s="73">
        <f t="shared" si="19"/>
        <v>0.23523402571156038</v>
      </c>
      <c r="L98" s="73">
        <f t="shared" si="27"/>
        <v>0.3083545827083517</v>
      </c>
      <c r="M98" s="73">
        <f t="shared" si="26"/>
        <v>4376.9614572095425</v>
      </c>
      <c r="N98" s="73">
        <f t="shared" si="20"/>
        <v>1349.6561236683874</v>
      </c>
      <c r="O98" s="73">
        <f t="shared" si="21"/>
        <v>408.96076515349176</v>
      </c>
      <c r="P98" s="73">
        <f t="shared" si="22"/>
        <v>1033.127169854482</v>
      </c>
      <c r="Q98" s="73">
        <f t="shared" si="24"/>
        <v>3702.1333953753488</v>
      </c>
      <c r="R98" s="73">
        <f>SUM(Q98:$Q$102)</f>
        <v>9399.2316460752882</v>
      </c>
      <c r="S98" s="73">
        <f t="shared" si="23"/>
        <v>2.1474330395560779</v>
      </c>
      <c r="T98" s="73">
        <f t="shared" si="32"/>
        <v>1</v>
      </c>
      <c r="U98" s="73"/>
      <c r="V98" s="73">
        <f t="shared" si="29"/>
        <v>0.6916454172916483</v>
      </c>
      <c r="W98" s="73">
        <f t="shared" si="13"/>
        <v>0.76476597428843962</v>
      </c>
      <c r="X98" s="73">
        <f t="shared" si="31"/>
        <v>-0.26818540792025858</v>
      </c>
      <c r="Y98" s="73"/>
      <c r="Z98" s="73"/>
      <c r="AA98" s="73"/>
      <c r="AB98" s="73"/>
      <c r="AC98" s="73"/>
      <c r="AD98" s="73"/>
      <c r="AE98" s="85"/>
    </row>
    <row r="99" spans="1:31" x14ac:dyDescent="0.3">
      <c r="A99" s="77">
        <v>97</v>
      </c>
      <c r="B99" s="20">
        <v>102</v>
      </c>
      <c r="C99" s="20">
        <v>175</v>
      </c>
      <c r="D99" s="20">
        <v>277</v>
      </c>
      <c r="E99" s="46">
        <v>0.28861436065775886</v>
      </c>
      <c r="F99" s="49">
        <v>0.26641257097902349</v>
      </c>
      <c r="G99" s="44">
        <f t="shared" si="15"/>
        <v>46.622199921329113</v>
      </c>
      <c r="H99" s="44">
        <f t="shared" si="16"/>
        <v>29.438664787091405</v>
      </c>
      <c r="I99" s="44">
        <f t="shared" si="17"/>
        <v>76.060864708420524</v>
      </c>
      <c r="J99" s="73">
        <f t="shared" si="18"/>
        <v>0.27458795923617518</v>
      </c>
      <c r="K99" s="73">
        <f t="shared" si="19"/>
        <v>0.24011483760917796</v>
      </c>
      <c r="L99" s="73">
        <f t="shared" si="27"/>
        <v>0.34029429616828255</v>
      </c>
      <c r="M99" s="73">
        <f t="shared" si="26"/>
        <v>3027.3053335411551</v>
      </c>
      <c r="N99" s="73">
        <f t="shared" si="20"/>
        <v>1030.1747377638751</v>
      </c>
      <c r="O99" s="73">
        <f t="shared" si="21"/>
        <v>275.95691616634014</v>
      </c>
      <c r="P99" s="73">
        <f t="shared" si="22"/>
        <v>624.16640470099026</v>
      </c>
      <c r="Q99" s="73">
        <f t="shared" si="24"/>
        <v>2512.2179646592176</v>
      </c>
      <c r="R99" s="73">
        <f>SUM(Q99:$Q$102)</f>
        <v>5697.0982506999408</v>
      </c>
      <c r="S99" s="73">
        <f t="shared" si="23"/>
        <v>1.8819040773914359</v>
      </c>
      <c r="T99" s="73">
        <f t="shared" si="32"/>
        <v>1</v>
      </c>
      <c r="U99" s="73"/>
      <c r="V99" s="73">
        <f t="shared" si="29"/>
        <v>0.65970570383171745</v>
      </c>
      <c r="W99" s="73">
        <f t="shared" si="13"/>
        <v>0.75988516239082204</v>
      </c>
      <c r="X99" s="73">
        <f t="shared" si="31"/>
        <v>-0.27458795923617474</v>
      </c>
      <c r="Y99" s="73"/>
      <c r="Z99" s="73"/>
      <c r="AA99" s="73"/>
      <c r="AB99" s="73"/>
      <c r="AC99" s="73"/>
      <c r="AD99" s="73"/>
      <c r="AE99" s="85"/>
    </row>
    <row r="100" spans="1:31" x14ac:dyDescent="0.3">
      <c r="A100" s="77">
        <v>98</v>
      </c>
      <c r="B100" s="20">
        <v>63</v>
      </c>
      <c r="C100" s="20">
        <v>88</v>
      </c>
      <c r="D100" s="20">
        <v>151</v>
      </c>
      <c r="E100" s="46">
        <v>0.29256010993751141</v>
      </c>
      <c r="F100" s="49">
        <v>0.27039563366259606</v>
      </c>
      <c r="G100" s="44">
        <f t="shared" si="15"/>
        <v>23.794815762308453</v>
      </c>
      <c r="H100" s="44">
        <f t="shared" si="16"/>
        <v>18.431286926063219</v>
      </c>
      <c r="I100" s="44">
        <f t="shared" si="17"/>
        <v>42.226102688371668</v>
      </c>
      <c r="J100" s="73">
        <f t="shared" si="18"/>
        <v>0.27964306416140178</v>
      </c>
      <c r="K100" s="73">
        <f t="shared" si="19"/>
        <v>0.24394644409035915</v>
      </c>
      <c r="L100" s="73">
        <f t="shared" si="27"/>
        <v>0.37463153543068783</v>
      </c>
      <c r="M100" s="73">
        <f t="shared" si="26"/>
        <v>1997.13059577728</v>
      </c>
      <c r="N100" s="73">
        <f t="shared" si="20"/>
        <v>748.1881015516467</v>
      </c>
      <c r="O100" s="73">
        <f t="shared" si="21"/>
        <v>177.61009912853237</v>
      </c>
      <c r="P100" s="73">
        <f t="shared" si="22"/>
        <v>348.20948853465012</v>
      </c>
      <c r="Q100" s="73">
        <f t="shared" si="24"/>
        <v>1623.0365450014565</v>
      </c>
      <c r="R100" s="73">
        <f>SUM(Q100:$Q$102)</f>
        <v>3184.8802860407236</v>
      </c>
      <c r="S100" s="73">
        <f t="shared" si="23"/>
        <v>1.594728102796489</v>
      </c>
      <c r="T100" s="73">
        <f t="shared" si="32"/>
        <v>1</v>
      </c>
      <c r="U100" s="73"/>
      <c r="V100" s="73">
        <f t="shared" si="29"/>
        <v>0.62536846456931217</v>
      </c>
      <c r="W100" s="73">
        <f t="shared" si="13"/>
        <v>0.75605355590964085</v>
      </c>
      <c r="X100" s="73">
        <f t="shared" si="31"/>
        <v>-0.27964306416140128</v>
      </c>
      <c r="Y100" s="73"/>
      <c r="Z100" s="73"/>
      <c r="AA100" s="73"/>
      <c r="AB100" s="73"/>
      <c r="AC100" s="73"/>
      <c r="AD100" s="73"/>
      <c r="AE100" s="85"/>
    </row>
    <row r="101" spans="1:31" x14ac:dyDescent="0.3">
      <c r="A101" s="77">
        <v>99</v>
      </c>
      <c r="B101" s="20">
        <v>17</v>
      </c>
      <c r="C101" s="20">
        <v>21</v>
      </c>
      <c r="D101" s="20">
        <v>38</v>
      </c>
      <c r="E101" s="46">
        <v>0.29554968702253265</v>
      </c>
      <c r="F101" s="49">
        <v>0.27357987148306917</v>
      </c>
      <c r="G101" s="44">
        <f t="shared" si="15"/>
        <v>5.7451773011444525</v>
      </c>
      <c r="H101" s="44">
        <f t="shared" si="16"/>
        <v>5.0243446793830548</v>
      </c>
      <c r="I101" s="44">
        <f t="shared" si="17"/>
        <v>10.769521980527507</v>
      </c>
      <c r="J101" s="73">
        <f t="shared" si="18"/>
        <v>0.28340847317177653</v>
      </c>
      <c r="K101" s="73">
        <f t="shared" si="19"/>
        <v>0.24678794190407072</v>
      </c>
      <c r="L101" s="73">
        <f t="shared" si="27"/>
        <v>0.41130456932458115</v>
      </c>
      <c r="M101" s="73">
        <f t="shared" si="26"/>
        <v>1248.9424942256333</v>
      </c>
      <c r="N101" s="73">
        <f t="shared" si="20"/>
        <v>513.6957546986423</v>
      </c>
      <c r="O101" s="73">
        <f t="shared" si="21"/>
        <v>108.36268778928159</v>
      </c>
      <c r="P101" s="73">
        <f t="shared" si="22"/>
        <v>170.59938940611778</v>
      </c>
      <c r="Q101" s="73">
        <f t="shared" si="24"/>
        <v>992.0946168763121</v>
      </c>
      <c r="R101" s="73">
        <f>SUM(Q101:$Q$102)</f>
        <v>1561.8437410392671</v>
      </c>
      <c r="S101" s="73">
        <f t="shared" si="23"/>
        <v>1.2505329494835054</v>
      </c>
      <c r="T101" s="73">
        <f t="shared" si="32"/>
        <v>1</v>
      </c>
      <c r="U101" s="73"/>
      <c r="V101" s="73">
        <f t="shared" si="29"/>
        <v>0.58869543067541885</v>
      </c>
      <c r="W101" s="73">
        <f t="shared" si="13"/>
        <v>0.75321205809592928</v>
      </c>
      <c r="X101" s="73">
        <f t="shared" si="31"/>
        <v>-0.28340847317177598</v>
      </c>
      <c r="Y101" s="73"/>
      <c r="Z101" s="73"/>
      <c r="AA101" s="73"/>
      <c r="AB101" s="73"/>
      <c r="AC101" s="73"/>
      <c r="AD101" s="73"/>
      <c r="AE101" s="85"/>
    </row>
    <row r="102" spans="1:31" x14ac:dyDescent="0.3">
      <c r="A102" s="77">
        <v>100</v>
      </c>
      <c r="B102" s="20">
        <v>28</v>
      </c>
      <c r="C102" s="20">
        <v>17</v>
      </c>
      <c r="D102" s="20">
        <v>45</v>
      </c>
      <c r="E102" s="47">
        <v>0.30357855178119925</v>
      </c>
      <c r="F102" s="50">
        <v>0.27637373553154737</v>
      </c>
      <c r="G102" s="44">
        <f t="shared" si="15"/>
        <v>4.6983535040363051</v>
      </c>
      <c r="H102" s="44">
        <f t="shared" si="16"/>
        <v>8.5001994498735787</v>
      </c>
      <c r="I102" s="44">
        <f t="shared" si="17"/>
        <v>13.198552953909884</v>
      </c>
      <c r="J102" s="73">
        <f t="shared" si="18"/>
        <v>0.29330117675355299</v>
      </c>
      <c r="K102" s="73">
        <f t="shared" si="19"/>
        <v>0.25420250999771032</v>
      </c>
      <c r="L102" s="73">
        <f t="shared" si="27"/>
        <v>0.45018252096025912</v>
      </c>
      <c r="M102" s="73">
        <f t="shared" si="26"/>
        <v>735.24673952699095</v>
      </c>
      <c r="N102" s="73">
        <f t="shared" si="20"/>
        <v>735.24673952699095</v>
      </c>
      <c r="O102" s="73">
        <f t="shared" si="21"/>
        <v>62.236701616836172</v>
      </c>
      <c r="P102" s="73">
        <f t="shared" si="22"/>
        <v>62.236701616836172</v>
      </c>
      <c r="Q102">
        <f>M102-0.5*(M102*L102)</f>
        <v>569.74912416295501</v>
      </c>
      <c r="R102">
        <f>M102-0.5*(M102*L102)</f>
        <v>569.74912416295501</v>
      </c>
      <c r="S102" s="73">
        <f t="shared" si="23"/>
        <v>0.77490873951987038</v>
      </c>
      <c r="T102" s="73">
        <f t="shared" si="32"/>
        <v>1</v>
      </c>
      <c r="U102" s="73"/>
      <c r="V102" s="73">
        <f t="shared" si="29"/>
        <v>0.54981747903974088</v>
      </c>
      <c r="W102" s="73">
        <f t="shared" si="13"/>
        <v>0.74579749000228968</v>
      </c>
      <c r="X102" s="73">
        <f t="shared" si="31"/>
        <v>-0.29330117675355238</v>
      </c>
      <c r="Y102" s="73"/>
      <c r="Z102" s="73"/>
      <c r="AA102" s="73"/>
      <c r="AB102" s="73"/>
      <c r="AC102" s="73"/>
      <c r="AD102" s="73"/>
      <c r="AE102" s="85"/>
    </row>
    <row r="103" spans="1:31" x14ac:dyDescent="0.3">
      <c r="A103" s="77" t="s">
        <v>9</v>
      </c>
      <c r="B103" s="20">
        <v>2671236</v>
      </c>
      <c r="C103" s="20">
        <v>2799568</v>
      </c>
      <c r="D103" s="20">
        <v>5470804</v>
      </c>
      <c r="T103" s="73"/>
      <c r="U103" s="73"/>
      <c r="V103" s="73">
        <f t="shared" si="29"/>
        <v>0.50894655122045285</v>
      </c>
      <c r="W103" s="73"/>
      <c r="X103" s="73"/>
      <c r="Y103" s="73"/>
      <c r="Z103" s="73"/>
      <c r="AA103" s="73"/>
      <c r="AB103" s="73"/>
      <c r="AC103" s="73"/>
      <c r="AD103" s="73"/>
      <c r="AE103" s="85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03"/>
  <sheetViews>
    <sheetView topLeftCell="A81" workbookViewId="0">
      <selection activeCell="R102" sqref="R102"/>
    </sheetView>
  </sheetViews>
  <sheetFormatPr defaultRowHeight="14.4" x14ac:dyDescent="0.3"/>
  <cols>
    <col min="1" max="1" width="9.109375" style="73"/>
  </cols>
  <sheetData>
    <row r="1" spans="1:23" ht="72" x14ac:dyDescent="0.3">
      <c r="A1" s="79" t="s">
        <v>0</v>
      </c>
      <c r="B1" s="79" t="s">
        <v>1</v>
      </c>
      <c r="C1" s="79" t="s">
        <v>2</v>
      </c>
      <c r="D1" s="80" t="s">
        <v>3</v>
      </c>
      <c r="E1" s="81" t="s">
        <v>5</v>
      </c>
      <c r="F1" s="81" t="s">
        <v>4</v>
      </c>
      <c r="G1" s="7" t="s">
        <v>6</v>
      </c>
      <c r="H1" s="7" t="s">
        <v>7</v>
      </c>
      <c r="I1" s="86" t="s">
        <v>8</v>
      </c>
      <c r="J1" s="82" t="s">
        <v>10</v>
      </c>
      <c r="K1" s="7" t="s">
        <v>13</v>
      </c>
      <c r="L1" s="83" t="s">
        <v>14</v>
      </c>
      <c r="M1" s="79" t="s">
        <v>15</v>
      </c>
      <c r="N1" s="79" t="s">
        <v>16</v>
      </c>
      <c r="O1" s="79" t="s">
        <v>17</v>
      </c>
      <c r="P1" s="79" t="s">
        <v>18</v>
      </c>
      <c r="Q1" s="79" t="s">
        <v>19</v>
      </c>
      <c r="R1" s="79" t="s">
        <v>20</v>
      </c>
      <c r="S1" s="79" t="s">
        <v>21</v>
      </c>
    </row>
    <row r="2" spans="1:23" ht="28.8" x14ac:dyDescent="0.3">
      <c r="A2" s="77">
        <v>0</v>
      </c>
      <c r="B2" s="29">
        <v>29202</v>
      </c>
      <c r="C2" s="29">
        <v>27838</v>
      </c>
      <c r="D2" s="29">
        <v>57040</v>
      </c>
      <c r="E2" s="87">
        <v>7.9995199043259753E-3</v>
      </c>
      <c r="F2" s="156">
        <v>5.5287862295095823E-3</v>
      </c>
      <c r="G2" s="75">
        <f>C2*F2</f>
        <v>153.91035105708775</v>
      </c>
      <c r="H2" s="75">
        <f>B2*E2</f>
        <v>233.60198024612714</v>
      </c>
      <c r="I2" s="13">
        <f>G2+H2</f>
        <v>387.51233130321486</v>
      </c>
      <c r="J2">
        <f>I2/D2</f>
        <v>6.7936944478123222E-3</v>
      </c>
      <c r="K2">
        <f>1-($W$2^((-1)*J2))</f>
        <v>6.7706694767326603E-3</v>
      </c>
      <c r="M2">
        <v>100000</v>
      </c>
      <c r="N2">
        <f>M2-M3</f>
        <v>677.06694767327281</v>
      </c>
      <c r="O2">
        <f>M2*$W$3^A2</f>
        <v>100000</v>
      </c>
      <c r="P2">
        <f>SUM(O2:O102)</f>
        <v>3443278.4205646063</v>
      </c>
      <c r="Q2">
        <f>M2-(I2/D2)*M2*K2</f>
        <v>99995.400214036796</v>
      </c>
      <c r="R2">
        <f>SUM(Q2:$Q$102)</f>
        <v>7764833.0207047369</v>
      </c>
      <c r="S2">
        <f>R2/M2</f>
        <v>77.648330207047366</v>
      </c>
      <c r="V2" s="76" t="s">
        <v>11</v>
      </c>
      <c r="W2" s="73">
        <v>2.7182818284590402</v>
      </c>
    </row>
    <row r="3" spans="1:23" x14ac:dyDescent="0.3">
      <c r="A3" s="77">
        <v>1</v>
      </c>
      <c r="B3" s="29">
        <v>29725</v>
      </c>
      <c r="C3" s="29">
        <v>28389</v>
      </c>
      <c r="D3" s="29">
        <v>58114</v>
      </c>
      <c r="E3" s="88">
        <v>1.0501557790556892E-3</v>
      </c>
      <c r="F3" s="157">
        <v>7.7566287432924723E-4</v>
      </c>
      <c r="G3" s="75">
        <f t="shared" ref="G3:G66" si="0">C3*F3</f>
        <v>22.020293339332998</v>
      </c>
      <c r="H3" s="75">
        <f t="shared" ref="H3:H66" si="1">B3*E3</f>
        <v>31.215880532430361</v>
      </c>
      <c r="I3" s="75">
        <f t="shared" ref="I3:I66" si="2">G3+H3</f>
        <v>53.236173871763356</v>
      </c>
      <c r="J3" s="73">
        <f t="shared" ref="J3:J66" si="3">I3/D3</f>
        <v>9.1606452613420789E-4</v>
      </c>
      <c r="K3" s="73">
        <f t="shared" ref="K3:K66" si="4">1-($W$2^((-1)*J3))</f>
        <v>9.1564506711971916E-4</v>
      </c>
      <c r="M3">
        <f>M2*(1-K2)</f>
        <v>99322.933052326727</v>
      </c>
      <c r="N3" s="73">
        <f t="shared" ref="N3:N66" si="5">M3-M4</f>
        <v>90.944553701221594</v>
      </c>
      <c r="O3" s="73">
        <f t="shared" ref="O3:O66" si="6">M3*$W$3^A3</f>
        <v>96900.422490074867</v>
      </c>
      <c r="P3" s="73">
        <f t="shared" ref="P3:P66" si="7">SUM(O3:O103)</f>
        <v>3343278.4205646063</v>
      </c>
      <c r="Q3">
        <f>AVERAGEA(M3:M4)</f>
        <v>99277.460775476124</v>
      </c>
      <c r="R3" s="73">
        <f>SUM(Q3:$Q$102)</f>
        <v>7664837.6204907</v>
      </c>
      <c r="S3" s="73">
        <f t="shared" ref="S3:S66" si="8">R3/M3</f>
        <v>77.170874690667873</v>
      </c>
      <c r="V3" s="78" t="s">
        <v>12</v>
      </c>
      <c r="W3" s="73">
        <f>1/1.025</f>
        <v>0.97560975609756106</v>
      </c>
    </row>
    <row r="4" spans="1:23" ht="15" x14ac:dyDescent="0.25">
      <c r="A4" s="77">
        <v>2</v>
      </c>
      <c r="B4" s="29">
        <v>29989</v>
      </c>
      <c r="C4" s="29">
        <v>28638</v>
      </c>
      <c r="D4" s="29">
        <v>58627</v>
      </c>
      <c r="E4" s="88">
        <v>3.5277391136824662E-4</v>
      </c>
      <c r="F4" s="157">
        <v>2.8977615731898108E-4</v>
      </c>
      <c r="G4" s="75">
        <f t="shared" si="0"/>
        <v>8.2986095933009807</v>
      </c>
      <c r="H4" s="75">
        <f t="shared" si="1"/>
        <v>10.579336828022347</v>
      </c>
      <c r="I4" s="75">
        <f t="shared" si="2"/>
        <v>18.87794642132333</v>
      </c>
      <c r="J4" s="73">
        <f t="shared" si="3"/>
        <v>3.2200089414985124E-4</v>
      </c>
      <c r="K4" s="73">
        <f t="shared" si="4"/>
        <v>3.2194905742599644E-4</v>
      </c>
      <c r="M4" s="73">
        <f t="shared" ref="M4:M8" si="9">M3*(1-K3)</f>
        <v>99231.988498625506</v>
      </c>
      <c r="N4" s="73">
        <f t="shared" si="5"/>
        <v>31.947645163643756</v>
      </c>
      <c r="O4" s="73">
        <f t="shared" si="6"/>
        <v>94450.435215824415</v>
      </c>
      <c r="P4" s="73">
        <f t="shared" si="7"/>
        <v>3246377.9980745316</v>
      </c>
      <c r="Q4" s="73">
        <f t="shared" ref="Q4:Q67" si="10">AVERAGEA(M4:M5)</f>
        <v>99216.014676043676</v>
      </c>
      <c r="R4" s="73">
        <f>SUM(Q4:$Q$102)</f>
        <v>7565560.1597152241</v>
      </c>
      <c r="S4" s="73">
        <f t="shared" si="8"/>
        <v>76.241142339095802</v>
      </c>
    </row>
    <row r="5" spans="1:23" ht="15" x14ac:dyDescent="0.25">
      <c r="A5" s="77">
        <v>3</v>
      </c>
      <c r="B5" s="29">
        <v>30242</v>
      </c>
      <c r="C5" s="29">
        <v>28871</v>
      </c>
      <c r="D5" s="29">
        <v>59113</v>
      </c>
      <c r="E5" s="88">
        <v>2.665246685882526E-4</v>
      </c>
      <c r="F5" s="157">
        <v>2.8010430319692231E-4</v>
      </c>
      <c r="G5" s="75">
        <f t="shared" si="0"/>
        <v>8.0868913375983436</v>
      </c>
      <c r="H5" s="75">
        <f t="shared" si="1"/>
        <v>8.0602390274459346</v>
      </c>
      <c r="I5" s="75">
        <f t="shared" si="2"/>
        <v>16.147130365044276</v>
      </c>
      <c r="J5" s="73">
        <f t="shared" si="3"/>
        <v>2.7315701055680267E-4</v>
      </c>
      <c r="K5" s="73">
        <f t="shared" si="4"/>
        <v>2.7311970657717399E-4</v>
      </c>
      <c r="M5" s="73">
        <f t="shared" si="9"/>
        <v>99200.040853461862</v>
      </c>
      <c r="N5" s="73">
        <f t="shared" si="5"/>
        <v>27.093486050347565</v>
      </c>
      <c r="O5" s="73">
        <f t="shared" si="6"/>
        <v>92117.099499739721</v>
      </c>
      <c r="P5" s="73">
        <f t="shared" si="7"/>
        <v>3151927.5628587077</v>
      </c>
      <c r="Q5" s="73">
        <f t="shared" si="10"/>
        <v>99186.494110436688</v>
      </c>
      <c r="R5" s="73">
        <f>SUM(Q5:$Q$102)</f>
        <v>7466344.1450391803</v>
      </c>
      <c r="S5" s="73">
        <f t="shared" si="8"/>
        <v>75.265534981668523</v>
      </c>
    </row>
    <row r="6" spans="1:23" ht="15" x14ac:dyDescent="0.25">
      <c r="A6" s="77">
        <v>4</v>
      </c>
      <c r="B6" s="29">
        <v>30425</v>
      </c>
      <c r="C6" s="29">
        <v>29049</v>
      </c>
      <c r="D6" s="29">
        <v>59474</v>
      </c>
      <c r="E6" s="88">
        <v>1.8685270891628122E-4</v>
      </c>
      <c r="F6" s="157">
        <v>2.2515730531898743E-4</v>
      </c>
      <c r="G6" s="75">
        <f t="shared" si="0"/>
        <v>6.5405945622112656</v>
      </c>
      <c r="H6" s="75">
        <f t="shared" si="1"/>
        <v>5.6849936687778557</v>
      </c>
      <c r="I6" s="75">
        <f t="shared" si="2"/>
        <v>12.225588230989121</v>
      </c>
      <c r="J6" s="73">
        <f t="shared" si="3"/>
        <v>2.0556189647558801E-4</v>
      </c>
      <c r="K6" s="73">
        <f t="shared" si="4"/>
        <v>2.0554077007650662E-4</v>
      </c>
      <c r="M6" s="73">
        <f t="shared" si="9"/>
        <v>99172.947367411514</v>
      </c>
      <c r="N6" s="73">
        <f t="shared" si="5"/>
        <v>20.384083972661756</v>
      </c>
      <c r="O6" s="73">
        <f t="shared" si="6"/>
        <v>89845.795614198636</v>
      </c>
      <c r="P6" s="73">
        <f t="shared" si="7"/>
        <v>3059810.4633589676</v>
      </c>
      <c r="Q6" s="73">
        <f t="shared" si="10"/>
        <v>99162.755325425183</v>
      </c>
      <c r="R6" s="73">
        <f>SUM(Q6:$Q$102)</f>
        <v>7367157.650928745</v>
      </c>
      <c r="S6" s="73">
        <f t="shared" si="8"/>
        <v>74.285960501256739</v>
      </c>
    </row>
    <row r="7" spans="1:23" ht="15" x14ac:dyDescent="0.25">
      <c r="A7" s="77">
        <v>5</v>
      </c>
      <c r="B7" s="29">
        <v>30608</v>
      </c>
      <c r="C7" s="29">
        <v>29223</v>
      </c>
      <c r="D7" s="29">
        <v>59831</v>
      </c>
      <c r="E7" s="88">
        <v>1.5800524068639393E-4</v>
      </c>
      <c r="F7" s="157">
        <v>1.5618476943974997E-4</v>
      </c>
      <c r="G7" s="75">
        <f t="shared" si="0"/>
        <v>4.564187517337813</v>
      </c>
      <c r="H7" s="75">
        <f t="shared" si="1"/>
        <v>4.8362244069291451</v>
      </c>
      <c r="I7" s="75">
        <f t="shared" si="2"/>
        <v>9.4004119242669582</v>
      </c>
      <c r="J7" s="73">
        <f t="shared" si="3"/>
        <v>1.5711607568429339E-4</v>
      </c>
      <c r="K7" s="73">
        <f t="shared" si="4"/>
        <v>1.5710373360000585E-4</v>
      </c>
      <c r="M7" s="73">
        <f t="shared" si="9"/>
        <v>99152.563283438853</v>
      </c>
      <c r="N7" s="73">
        <f t="shared" si="5"/>
        <v>15.57723788783187</v>
      </c>
      <c r="O7" s="73">
        <f t="shared" si="6"/>
        <v>87636.418185541421</v>
      </c>
      <c r="P7" s="73">
        <f t="shared" si="7"/>
        <v>2969964.6677447688</v>
      </c>
      <c r="Q7" s="73">
        <f t="shared" si="10"/>
        <v>99144.774664494937</v>
      </c>
      <c r="R7" s="73">
        <f>SUM(Q7:$Q$102)</f>
        <v>7267994.8956033196</v>
      </c>
      <c r="S7" s="73">
        <f t="shared" si="8"/>
        <v>73.301129642275924</v>
      </c>
    </row>
    <row r="8" spans="1:23" ht="15" x14ac:dyDescent="0.25">
      <c r="A8" s="77">
        <v>6</v>
      </c>
      <c r="B8" s="29">
        <v>30757</v>
      </c>
      <c r="C8" s="29">
        <v>29355</v>
      </c>
      <c r="D8" s="29">
        <v>60112</v>
      </c>
      <c r="E8" s="88">
        <v>1.4232240290703815E-4</v>
      </c>
      <c r="F8" s="157">
        <v>1.1315287184520786E-4</v>
      </c>
      <c r="G8" s="75">
        <f t="shared" si="0"/>
        <v>3.3216025530160769</v>
      </c>
      <c r="H8" s="75">
        <f t="shared" si="1"/>
        <v>4.3774101462117727</v>
      </c>
      <c r="I8" s="75">
        <f t="shared" si="2"/>
        <v>7.6990126992278496</v>
      </c>
      <c r="J8" s="73">
        <f t="shared" si="3"/>
        <v>1.2807779976091045E-4</v>
      </c>
      <c r="K8" s="73">
        <f t="shared" si="4"/>
        <v>1.2806959814970487E-4</v>
      </c>
      <c r="L8">
        <f>((105*K8+90*(K7+K9)+45*(K6+K10)-30*(K5+K11))/315)</f>
        <v>1.2702902669003451E-4</v>
      </c>
      <c r="M8" s="73">
        <f t="shared" si="9"/>
        <v>99136.986045551021</v>
      </c>
      <c r="N8" s="73">
        <f t="shared" si="5"/>
        <v>12.59327484635287</v>
      </c>
      <c r="O8" s="73">
        <f t="shared" si="6"/>
        <v>85485.512367848933</v>
      </c>
      <c r="P8" s="73">
        <f t="shared" si="7"/>
        <v>2882328.2495592269</v>
      </c>
      <c r="Q8" s="73">
        <f t="shared" si="10"/>
        <v>99130.689408127844</v>
      </c>
      <c r="R8" s="73">
        <f>SUM(Q8:$Q$102)</f>
        <v>7168850.1209388264</v>
      </c>
      <c r="S8" s="73">
        <f t="shared" si="8"/>
        <v>72.31256876868251</v>
      </c>
    </row>
    <row r="9" spans="1:23" ht="15" x14ac:dyDescent="0.25">
      <c r="A9" s="77">
        <v>7</v>
      </c>
      <c r="B9" s="29">
        <v>31017</v>
      </c>
      <c r="C9" s="29">
        <v>29700</v>
      </c>
      <c r="D9" s="29">
        <v>60717</v>
      </c>
      <c r="E9" s="88">
        <v>1.2896961566513592E-4</v>
      </c>
      <c r="F9" s="157">
        <v>9.3377914723984231E-5</v>
      </c>
      <c r="G9" s="75">
        <f t="shared" si="0"/>
        <v>2.7733240673023318</v>
      </c>
      <c r="H9" s="75">
        <f t="shared" si="1"/>
        <v>4.0002505690855203</v>
      </c>
      <c r="I9" s="75">
        <f t="shared" si="2"/>
        <v>6.7735746363878526</v>
      </c>
      <c r="J9" s="73">
        <f t="shared" si="3"/>
        <v>1.115597713389636E-4</v>
      </c>
      <c r="K9" s="73">
        <f t="shared" si="4"/>
        <v>1.1155354877900869E-4</v>
      </c>
      <c r="L9" s="73">
        <f t="shared" ref="L9:L72" si="11">((105*K9+90*(K8+K10)+45*(K7+K11)-30*(K6+K12))/315)</f>
        <v>1.1288272693688568E-4</v>
      </c>
      <c r="M9" s="73">
        <f>M8*(1-L8)</f>
        <v>99124.392770704668</v>
      </c>
      <c r="N9" s="73">
        <f t="shared" si="5"/>
        <v>11.18943176191533</v>
      </c>
      <c r="O9" s="73">
        <f t="shared" si="6"/>
        <v>83389.905586748049</v>
      </c>
      <c r="P9" s="73">
        <f t="shared" si="7"/>
        <v>2796842.7371913772</v>
      </c>
      <c r="Q9" s="73">
        <f t="shared" si="10"/>
        <v>99118.79805482371</v>
      </c>
      <c r="R9" s="73">
        <f>SUM(Q9:$Q$102)</f>
        <v>7069719.4315306973</v>
      </c>
      <c r="S9" s="73">
        <f t="shared" si="8"/>
        <v>71.321692208338959</v>
      </c>
    </row>
    <row r="10" spans="1:23" ht="15" x14ac:dyDescent="0.25">
      <c r="A10" s="77">
        <v>8</v>
      </c>
      <c r="B10" s="29">
        <v>29252</v>
      </c>
      <c r="C10" s="29">
        <v>28493</v>
      </c>
      <c r="D10" s="29">
        <v>57745</v>
      </c>
      <c r="E10" s="88">
        <v>1.2923097883939708E-4</v>
      </c>
      <c r="F10" s="157">
        <v>9.174501629259032E-5</v>
      </c>
      <c r="G10" s="75">
        <f t="shared" si="0"/>
        <v>2.614090749224776</v>
      </c>
      <c r="H10" s="75">
        <f t="shared" si="1"/>
        <v>3.7802645930100431</v>
      </c>
      <c r="I10" s="75">
        <f t="shared" si="2"/>
        <v>6.3943553422348192</v>
      </c>
      <c r="J10" s="73">
        <f t="shared" si="3"/>
        <v>1.1073435522096838E-4</v>
      </c>
      <c r="K10" s="73">
        <f t="shared" si="4"/>
        <v>1.1072822439850416E-4</v>
      </c>
      <c r="L10" s="73">
        <f t="shared" si="11"/>
        <v>1.1228558779733759E-4</v>
      </c>
      <c r="M10" s="73">
        <f t="shared" ref="M10:M73" si="12">M9*(1-L9)</f>
        <v>99113.203338942752</v>
      </c>
      <c r="N10" s="73">
        <f t="shared" si="5"/>
        <v>11.128984295384726</v>
      </c>
      <c r="O10" s="73">
        <f t="shared" si="6"/>
        <v>81346.821762737964</v>
      </c>
      <c r="P10" s="73">
        <f t="shared" si="7"/>
        <v>2713452.8316046293</v>
      </c>
      <c r="Q10" s="73">
        <f t="shared" si="10"/>
        <v>99107.63884679506</v>
      </c>
      <c r="R10" s="73">
        <f>SUM(Q10:$Q$102)</f>
        <v>6970600.6334758736</v>
      </c>
      <c r="S10" s="73">
        <f t="shared" si="8"/>
        <v>70.329687656629716</v>
      </c>
    </row>
    <row r="11" spans="1:23" ht="15" x14ac:dyDescent="0.25">
      <c r="A11" s="77">
        <v>9</v>
      </c>
      <c r="B11" s="29">
        <v>30830</v>
      </c>
      <c r="C11" s="29">
        <v>28905</v>
      </c>
      <c r="D11" s="29">
        <v>59735</v>
      </c>
      <c r="E11" s="88">
        <v>1.3770601120064444E-4</v>
      </c>
      <c r="F11" s="157">
        <v>1.0463185398488005E-4</v>
      </c>
      <c r="G11" s="75">
        <f t="shared" si="0"/>
        <v>3.0243837394329578</v>
      </c>
      <c r="H11" s="75">
        <f t="shared" si="1"/>
        <v>4.2454763253158685</v>
      </c>
      <c r="I11" s="75">
        <f t="shared" si="2"/>
        <v>7.2698600647488263</v>
      </c>
      <c r="J11" s="73">
        <f t="shared" si="3"/>
        <v>1.2170185092071359E-4</v>
      </c>
      <c r="K11" s="73">
        <f t="shared" si="4"/>
        <v>1.2169444555099052E-4</v>
      </c>
      <c r="L11" s="73">
        <f t="shared" si="11"/>
        <v>1.2032615480714987E-4</v>
      </c>
      <c r="M11" s="73">
        <f t="shared" si="12"/>
        <v>99102.074354647368</v>
      </c>
      <c r="N11" s="73">
        <f t="shared" si="5"/>
        <v>11.924571540512261</v>
      </c>
      <c r="O11" s="73">
        <f t="shared" si="6"/>
        <v>79353.841645893568</v>
      </c>
      <c r="P11" s="73">
        <f t="shared" si="7"/>
        <v>2632106.0098418919</v>
      </c>
      <c r="Q11" s="73">
        <f t="shared" si="10"/>
        <v>99096.112068877119</v>
      </c>
      <c r="R11" s="73">
        <f>SUM(Q11:$Q$102)</f>
        <v>6871492.9946290795</v>
      </c>
      <c r="S11" s="73">
        <f t="shared" si="8"/>
        <v>69.33752940466924</v>
      </c>
    </row>
    <row r="12" spans="1:23" ht="15" x14ac:dyDescent="0.25">
      <c r="A12" s="77">
        <v>10</v>
      </c>
      <c r="B12" s="29">
        <v>29311</v>
      </c>
      <c r="C12" s="29">
        <v>27778</v>
      </c>
      <c r="D12" s="29">
        <v>57089</v>
      </c>
      <c r="E12" s="88">
        <v>1.4134887058270346E-4</v>
      </c>
      <c r="F12" s="157">
        <v>1.2671365749270764E-4</v>
      </c>
      <c r="G12" s="75">
        <f t="shared" si="0"/>
        <v>3.5198519778324329</v>
      </c>
      <c r="H12" s="75">
        <f t="shared" si="1"/>
        <v>4.1430767456496209</v>
      </c>
      <c r="I12" s="75">
        <f t="shared" si="2"/>
        <v>7.6629287234820538</v>
      </c>
      <c r="J12" s="73">
        <f t="shared" si="3"/>
        <v>1.3422776232692907E-4</v>
      </c>
      <c r="K12" s="73">
        <f t="shared" si="4"/>
        <v>1.3421875418384577E-4</v>
      </c>
      <c r="L12" s="73">
        <f t="shared" si="11"/>
        <v>1.324868864081008E-4</v>
      </c>
      <c r="M12" s="73">
        <f t="shared" si="12"/>
        <v>99090.149783106855</v>
      </c>
      <c r="N12" s="73">
        <f t="shared" si="5"/>
        <v>13.128145418479107</v>
      </c>
      <c r="O12" s="73">
        <f t="shared" si="6"/>
        <v>77409.066637325988</v>
      </c>
      <c r="P12" s="73">
        <f t="shared" si="7"/>
        <v>2552752.1681959988</v>
      </c>
      <c r="Q12" s="73">
        <f t="shared" si="10"/>
        <v>99083.585710397616</v>
      </c>
      <c r="R12" s="73">
        <f>SUM(Q12:$Q$102)</f>
        <v>6772396.8825602029</v>
      </c>
      <c r="S12" s="73">
        <f t="shared" si="8"/>
        <v>68.345813356665033</v>
      </c>
    </row>
    <row r="13" spans="1:23" ht="15" x14ac:dyDescent="0.25">
      <c r="A13" s="77">
        <v>11</v>
      </c>
      <c r="B13" s="29">
        <v>27938</v>
      </c>
      <c r="C13" s="29">
        <v>26521</v>
      </c>
      <c r="D13" s="29">
        <v>54459</v>
      </c>
      <c r="E13" s="88">
        <v>1.4100575160390431E-4</v>
      </c>
      <c r="F13" s="157">
        <v>1.4845476928902198E-4</v>
      </c>
      <c r="G13" s="75">
        <f t="shared" si="0"/>
        <v>3.9371689363141522</v>
      </c>
      <c r="H13" s="75">
        <f t="shared" si="1"/>
        <v>3.9394186883098787</v>
      </c>
      <c r="I13" s="75">
        <f t="shared" si="2"/>
        <v>7.8765876246240314</v>
      </c>
      <c r="J13" s="73">
        <f t="shared" si="3"/>
        <v>1.446333503116846E-4</v>
      </c>
      <c r="K13" s="73">
        <f t="shared" si="4"/>
        <v>1.4462289141303764E-4</v>
      </c>
      <c r="L13" s="73">
        <f t="shared" si="11"/>
        <v>1.4402442898285903E-4</v>
      </c>
      <c r="M13" s="73">
        <f t="shared" si="12"/>
        <v>99077.021637688376</v>
      </c>
      <c r="N13" s="73">
        <f t="shared" si="5"/>
        <v>14.269511466685799</v>
      </c>
      <c r="O13" s="73">
        <f t="shared" si="6"/>
        <v>75511.03507425118</v>
      </c>
      <c r="P13" s="73">
        <f t="shared" si="7"/>
        <v>2475343.1015586727</v>
      </c>
      <c r="Q13" s="73">
        <f t="shared" si="10"/>
        <v>99069.886881955026</v>
      </c>
      <c r="R13" s="73">
        <f>SUM(Q13:$Q$102)</f>
        <v>6673313.296849804</v>
      </c>
      <c r="S13" s="73">
        <f t="shared" si="8"/>
        <v>67.354803228272573</v>
      </c>
    </row>
    <row r="14" spans="1:23" ht="15" x14ac:dyDescent="0.25">
      <c r="A14" s="77">
        <v>12</v>
      </c>
      <c r="B14" s="29">
        <v>27785</v>
      </c>
      <c r="C14" s="29">
        <v>26240</v>
      </c>
      <c r="D14" s="29">
        <v>54025</v>
      </c>
      <c r="E14" s="88">
        <v>1.4728048620860982E-4</v>
      </c>
      <c r="F14" s="157">
        <v>1.6019632037101445E-4</v>
      </c>
      <c r="G14" s="75">
        <f t="shared" si="0"/>
        <v>4.2035514465354193</v>
      </c>
      <c r="H14" s="75">
        <f t="shared" si="1"/>
        <v>4.0921883093062235</v>
      </c>
      <c r="I14" s="75">
        <f t="shared" si="2"/>
        <v>8.2957397558416428</v>
      </c>
      <c r="J14" s="73">
        <f t="shared" si="3"/>
        <v>1.5355372060789715E-4</v>
      </c>
      <c r="K14" s="73">
        <f t="shared" si="4"/>
        <v>1.535419318388076E-4</v>
      </c>
      <c r="L14" s="73">
        <f t="shared" si="11"/>
        <v>1.533957048569512E-4</v>
      </c>
      <c r="M14" s="73">
        <f t="shared" si="12"/>
        <v>99062.752126221691</v>
      </c>
      <c r="N14" s="73">
        <f t="shared" si="5"/>
        <v>15.195800687477458</v>
      </c>
      <c r="O14" s="73">
        <f t="shared" si="6"/>
        <v>73658.692332236795</v>
      </c>
      <c r="P14" s="73">
        <f t="shared" si="7"/>
        <v>2399832.0664844224</v>
      </c>
      <c r="Q14" s="73">
        <f t="shared" si="10"/>
        <v>99055.154225877952</v>
      </c>
      <c r="R14" s="73">
        <f>SUM(Q14:$Q$102)</f>
        <v>6574243.40996785</v>
      </c>
      <c r="S14" s="73">
        <f t="shared" si="8"/>
        <v>66.364433340103645</v>
      </c>
    </row>
    <row r="15" spans="1:23" ht="15" x14ac:dyDescent="0.25">
      <c r="A15" s="77">
        <v>13</v>
      </c>
      <c r="B15" s="29">
        <v>28064</v>
      </c>
      <c r="C15" s="29">
        <v>26475</v>
      </c>
      <c r="D15" s="29">
        <v>54539</v>
      </c>
      <c r="E15" s="88">
        <v>1.6455414463492006E-4</v>
      </c>
      <c r="F15" s="157">
        <v>1.602612337143064E-4</v>
      </c>
      <c r="G15" s="75">
        <f t="shared" si="0"/>
        <v>4.2429161625862619</v>
      </c>
      <c r="H15" s="75">
        <f t="shared" si="1"/>
        <v>4.6180475150343963</v>
      </c>
      <c r="I15" s="75">
        <f t="shared" si="2"/>
        <v>8.8609636776206582</v>
      </c>
      <c r="J15" s="73">
        <f t="shared" si="3"/>
        <v>1.6247022639983603E-4</v>
      </c>
      <c r="K15" s="73">
        <f t="shared" si="4"/>
        <v>1.6245702882744517E-4</v>
      </c>
      <c r="L15" s="73">
        <f t="shared" si="11"/>
        <v>1.6190256294525867E-4</v>
      </c>
      <c r="M15" s="73">
        <f t="shared" si="12"/>
        <v>99047.556325534213</v>
      </c>
      <c r="N15" s="73">
        <f t="shared" si="5"/>
        <v>16.03605322256044</v>
      </c>
      <c r="O15" s="73">
        <f t="shared" si="6"/>
        <v>71851.115517275743</v>
      </c>
      <c r="P15" s="73">
        <f t="shared" si="7"/>
        <v>2326173.3741521849</v>
      </c>
      <c r="Q15" s="73">
        <f t="shared" si="10"/>
        <v>99039.53829892294</v>
      </c>
      <c r="R15" s="73">
        <f>SUM(Q15:$Q$102)</f>
        <v>6475188.2557419715</v>
      </c>
      <c r="S15" s="73">
        <f t="shared" si="8"/>
        <v>65.37453821132469</v>
      </c>
    </row>
    <row r="16" spans="1:23" ht="15" x14ac:dyDescent="0.25">
      <c r="A16" s="77">
        <v>14</v>
      </c>
      <c r="B16" s="29">
        <v>27774</v>
      </c>
      <c r="C16" s="29">
        <v>26264</v>
      </c>
      <c r="D16" s="29">
        <v>54038</v>
      </c>
      <c r="E16" s="88">
        <v>1.8895958553549722E-4</v>
      </c>
      <c r="F16" s="157">
        <v>1.5554587727886171E-4</v>
      </c>
      <c r="G16" s="75">
        <f t="shared" si="0"/>
        <v>4.0852569208520242</v>
      </c>
      <c r="H16" s="75">
        <f t="shared" si="1"/>
        <v>5.2481635286629</v>
      </c>
      <c r="I16" s="75">
        <f t="shared" si="2"/>
        <v>9.3334204495149251</v>
      </c>
      <c r="J16" s="73">
        <f t="shared" si="3"/>
        <v>1.7271957603010705E-4</v>
      </c>
      <c r="K16" s="73">
        <f t="shared" si="4"/>
        <v>1.727046608627214E-4</v>
      </c>
      <c r="L16" s="73">
        <f t="shared" si="11"/>
        <v>1.715125400295614E-4</v>
      </c>
      <c r="M16" s="73">
        <f t="shared" si="12"/>
        <v>99031.520272311653</v>
      </c>
      <c r="N16" s="73">
        <f t="shared" si="5"/>
        <v>16.985147584899096</v>
      </c>
      <c r="O16" s="73">
        <f t="shared" si="6"/>
        <v>70087.300134168821</v>
      </c>
      <c r="P16" s="73">
        <f t="shared" si="7"/>
        <v>2254322.25863491</v>
      </c>
      <c r="Q16" s="73">
        <f t="shared" si="10"/>
        <v>99023.027698519203</v>
      </c>
      <c r="R16" s="73">
        <f>SUM(Q16:$Q$102)</f>
        <v>6376148.717443048</v>
      </c>
      <c r="S16" s="73">
        <f t="shared" si="8"/>
        <v>64.385043266126289</v>
      </c>
    </row>
    <row r="17" spans="1:19" ht="15" x14ac:dyDescent="0.25">
      <c r="A17" s="77">
        <v>15</v>
      </c>
      <c r="B17" s="29">
        <v>26546</v>
      </c>
      <c r="C17" s="29">
        <v>25175</v>
      </c>
      <c r="D17" s="29">
        <v>51721</v>
      </c>
      <c r="E17" s="88">
        <v>2.1735715337999712E-4</v>
      </c>
      <c r="F17" s="157">
        <v>1.5435218279002415E-4</v>
      </c>
      <c r="G17" s="75">
        <f t="shared" si="0"/>
        <v>3.8858162017388582</v>
      </c>
      <c r="H17" s="75">
        <f t="shared" si="1"/>
        <v>5.7699629936254038</v>
      </c>
      <c r="I17" s="75">
        <f t="shared" si="2"/>
        <v>9.6557791953642624</v>
      </c>
      <c r="J17" s="73">
        <f t="shared" si="3"/>
        <v>1.8668972362027538E-4</v>
      </c>
      <c r="K17" s="73">
        <f t="shared" si="4"/>
        <v>1.8667229817814768E-4</v>
      </c>
      <c r="L17" s="73">
        <f t="shared" si="11"/>
        <v>1.8626885475987138E-4</v>
      </c>
      <c r="M17" s="73">
        <f t="shared" si="12"/>
        <v>99014.535124726754</v>
      </c>
      <c r="N17" s="73">
        <f t="shared" si="5"/>
        <v>18.443324062274769</v>
      </c>
      <c r="O17" s="73">
        <f t="shared" si="6"/>
        <v>68366.126130047807</v>
      </c>
      <c r="P17" s="73">
        <f t="shared" si="7"/>
        <v>2184234.9585007415</v>
      </c>
      <c r="Q17" s="73">
        <f t="shared" si="10"/>
        <v>99005.313462695616</v>
      </c>
      <c r="R17" s="73">
        <f>SUM(Q17:$Q$102)</f>
        <v>6277125.6897445284</v>
      </c>
      <c r="S17" s="73">
        <f t="shared" si="8"/>
        <v>63.396002231766786</v>
      </c>
    </row>
    <row r="18" spans="1:19" ht="15" x14ac:dyDescent="0.25">
      <c r="A18" s="77">
        <v>16</v>
      </c>
      <c r="B18" s="29">
        <v>26074</v>
      </c>
      <c r="C18" s="29">
        <v>24878</v>
      </c>
      <c r="D18" s="29">
        <v>50952</v>
      </c>
      <c r="E18" s="88">
        <v>2.5693224179451114E-4</v>
      </c>
      <c r="F18" s="157">
        <v>1.6103386777681559E-4</v>
      </c>
      <c r="G18" s="75">
        <f t="shared" si="0"/>
        <v>4.0062005625516184</v>
      </c>
      <c r="H18" s="75">
        <f t="shared" si="1"/>
        <v>6.6992512725500832</v>
      </c>
      <c r="I18" s="75">
        <f t="shared" si="2"/>
        <v>10.705451835101702</v>
      </c>
      <c r="J18" s="73">
        <f t="shared" si="3"/>
        <v>2.1010856953802994E-4</v>
      </c>
      <c r="K18" s="73">
        <f t="shared" si="4"/>
        <v>2.1008649827836123E-4</v>
      </c>
      <c r="L18" s="73">
        <f t="shared" si="11"/>
        <v>2.1231205532760514E-4</v>
      </c>
      <c r="M18" s="73">
        <f t="shared" si="12"/>
        <v>98996.091800664479</v>
      </c>
      <c r="N18" s="73">
        <f t="shared" si="5"/>
        <v>21.018063719602651</v>
      </c>
      <c r="O18" s="73">
        <f t="shared" si="6"/>
        <v>66686.235756126029</v>
      </c>
      <c r="P18" s="73">
        <f t="shared" si="7"/>
        <v>2115868.8323706938</v>
      </c>
      <c r="Q18" s="73">
        <f t="shared" si="10"/>
        <v>98985.582768804685</v>
      </c>
      <c r="R18" s="73">
        <f>SUM(Q18:$Q$102)</f>
        <v>6178120.3762818323</v>
      </c>
      <c r="S18" s="73">
        <f t="shared" si="8"/>
        <v>62.407719980723158</v>
      </c>
    </row>
    <row r="19" spans="1:19" ht="15" x14ac:dyDescent="0.25">
      <c r="A19" s="77">
        <v>17</v>
      </c>
      <c r="B19" s="29">
        <v>26678</v>
      </c>
      <c r="C19" s="29">
        <v>24919</v>
      </c>
      <c r="D19" s="29">
        <v>51597</v>
      </c>
      <c r="E19" s="88">
        <v>3.2371418867697304E-4</v>
      </c>
      <c r="F19" s="157">
        <v>1.7485934667605296E-4</v>
      </c>
      <c r="G19" s="75">
        <f t="shared" si="0"/>
        <v>4.3573200598205641</v>
      </c>
      <c r="H19" s="75">
        <f t="shared" si="1"/>
        <v>8.6360471255242874</v>
      </c>
      <c r="I19" s="75">
        <f t="shared" si="2"/>
        <v>12.993367185344852</v>
      </c>
      <c r="J19" s="73">
        <f t="shared" si="3"/>
        <v>2.5182408251148033E-4</v>
      </c>
      <c r="K19" s="73">
        <f t="shared" si="4"/>
        <v>2.5179237748862437E-4</v>
      </c>
      <c r="L19" s="73">
        <f t="shared" si="11"/>
        <v>2.5584868688367459E-4</v>
      </c>
      <c r="M19" s="73">
        <f t="shared" si="12"/>
        <v>98975.073736944876</v>
      </c>
      <c r="N19" s="73">
        <f t="shared" si="5"/>
        <v>25.322642649814952</v>
      </c>
      <c r="O19" s="73">
        <f t="shared" si="6"/>
        <v>65045.929233512768</v>
      </c>
      <c r="P19" s="73">
        <f t="shared" si="7"/>
        <v>2049182.596614568</v>
      </c>
      <c r="Q19" s="73">
        <f t="shared" si="10"/>
        <v>98962.412415619969</v>
      </c>
      <c r="R19" s="73">
        <f>SUM(Q19:$Q$102)</f>
        <v>6079134.793513028</v>
      </c>
      <c r="S19" s="73">
        <f t="shared" si="8"/>
        <v>61.420866527163206</v>
      </c>
    </row>
    <row r="20" spans="1:19" ht="15" x14ac:dyDescent="0.25">
      <c r="A20" s="77">
        <v>18</v>
      </c>
      <c r="B20" s="29">
        <v>28292</v>
      </c>
      <c r="C20" s="29">
        <v>26883</v>
      </c>
      <c r="D20" s="29">
        <v>55175</v>
      </c>
      <c r="E20" s="88">
        <v>4.3086499593798696E-4</v>
      </c>
      <c r="F20" s="157">
        <v>1.9056846701824489E-4</v>
      </c>
      <c r="G20" s="75">
        <f t="shared" si="0"/>
        <v>5.1230520988514776</v>
      </c>
      <c r="H20" s="75">
        <f t="shared" si="1"/>
        <v>12.190032465077527</v>
      </c>
      <c r="I20" s="75">
        <f t="shared" si="2"/>
        <v>17.313084563929003</v>
      </c>
      <c r="J20" s="73">
        <f t="shared" si="3"/>
        <v>3.1378494905172637E-4</v>
      </c>
      <c r="K20" s="73">
        <f t="shared" si="4"/>
        <v>3.1373572370341218E-4</v>
      </c>
      <c r="L20" s="73">
        <f t="shared" si="11"/>
        <v>3.1830254990189698E-4</v>
      </c>
      <c r="M20" s="73">
        <f t="shared" si="12"/>
        <v>98949.751094295061</v>
      </c>
      <c r="N20" s="73">
        <f t="shared" si="5"/>
        <v>31.495958085477469</v>
      </c>
      <c r="O20" s="73">
        <f t="shared" si="6"/>
        <v>63443.20713944512</v>
      </c>
      <c r="P20" s="73">
        <f t="shared" si="7"/>
        <v>1984136.6673810552</v>
      </c>
      <c r="Q20" s="73">
        <f t="shared" si="10"/>
        <v>98934.00311525233</v>
      </c>
      <c r="R20" s="73">
        <f>SUM(Q20:$Q$102)</f>
        <v>5980172.381097408</v>
      </c>
      <c r="S20" s="73">
        <f t="shared" si="8"/>
        <v>60.436457039680157</v>
      </c>
    </row>
    <row r="21" spans="1:19" ht="15" x14ac:dyDescent="0.25">
      <c r="A21" s="77">
        <v>19</v>
      </c>
      <c r="B21" s="29">
        <v>28615</v>
      </c>
      <c r="C21" s="29">
        <v>27597</v>
      </c>
      <c r="D21" s="29">
        <v>56212</v>
      </c>
      <c r="E21" s="88">
        <v>5.6959266359533792E-4</v>
      </c>
      <c r="F21" s="157">
        <v>2.0113307241422182E-4</v>
      </c>
      <c r="G21" s="75">
        <f t="shared" si="0"/>
        <v>5.5506693994152796</v>
      </c>
      <c r="H21" s="75">
        <f t="shared" si="1"/>
        <v>16.298894068780594</v>
      </c>
      <c r="I21" s="75">
        <f t="shared" si="2"/>
        <v>21.849563468195875</v>
      </c>
      <c r="J21" s="73">
        <f t="shared" si="3"/>
        <v>3.8869927183156399E-4</v>
      </c>
      <c r="K21" s="73">
        <f t="shared" si="4"/>
        <v>3.8862373805648165E-4</v>
      </c>
      <c r="L21" s="73">
        <f t="shared" si="11"/>
        <v>3.8847393123679695E-4</v>
      </c>
      <c r="M21" s="73">
        <f t="shared" si="12"/>
        <v>98918.255136209584</v>
      </c>
      <c r="N21" s="73">
        <f t="shared" si="5"/>
        <v>38.427163443848258</v>
      </c>
      <c r="O21" s="73">
        <f t="shared" si="6"/>
        <v>61876.11024862311</v>
      </c>
      <c r="P21" s="73">
        <f t="shared" si="7"/>
        <v>1920693.4602416097</v>
      </c>
      <c r="Q21" s="73">
        <f t="shared" si="10"/>
        <v>98899.04155448766</v>
      </c>
      <c r="R21" s="73">
        <f>SUM(Q21:$Q$102)</f>
        <v>5881238.3779821545</v>
      </c>
      <c r="S21" s="73">
        <f t="shared" si="8"/>
        <v>59.45554104127433</v>
      </c>
    </row>
    <row r="22" spans="1:19" ht="15" x14ac:dyDescent="0.25">
      <c r="A22" s="77">
        <v>20</v>
      </c>
      <c r="B22" s="29">
        <v>29341</v>
      </c>
      <c r="C22" s="29">
        <v>27799</v>
      </c>
      <c r="D22" s="29">
        <v>57140</v>
      </c>
      <c r="E22" s="88">
        <v>6.9704461862432989E-4</v>
      </c>
      <c r="F22" s="157">
        <v>2.0296688167179943E-4</v>
      </c>
      <c r="G22" s="75">
        <f t="shared" si="0"/>
        <v>5.6422763435943528</v>
      </c>
      <c r="H22" s="75">
        <f t="shared" si="1"/>
        <v>20.451986155056463</v>
      </c>
      <c r="I22" s="75">
        <f t="shared" si="2"/>
        <v>26.094262498650817</v>
      </c>
      <c r="J22" s="73">
        <f t="shared" si="3"/>
        <v>4.5667242734775666E-4</v>
      </c>
      <c r="K22" s="73">
        <f t="shared" si="4"/>
        <v>4.5656816836614489E-4</v>
      </c>
      <c r="L22" s="73">
        <f t="shared" si="11"/>
        <v>4.4844553117545915E-4</v>
      </c>
      <c r="M22" s="73">
        <f t="shared" si="12"/>
        <v>98879.827972765735</v>
      </c>
      <c r="N22" s="73">
        <f t="shared" si="5"/>
        <v>44.342216977791395</v>
      </c>
      <c r="O22" s="73">
        <f t="shared" si="6"/>
        <v>60343.48584665871</v>
      </c>
      <c r="P22" s="73">
        <f t="shared" si="7"/>
        <v>1858817.3499929868</v>
      </c>
      <c r="Q22" s="73">
        <f t="shared" si="10"/>
        <v>98857.65686427684</v>
      </c>
      <c r="R22" s="73">
        <f>SUM(Q22:$Q$102)</f>
        <v>5782339.3364276672</v>
      </c>
      <c r="S22" s="73">
        <f t="shared" si="8"/>
        <v>58.478452632626798</v>
      </c>
    </row>
    <row r="23" spans="1:19" ht="15" x14ac:dyDescent="0.25">
      <c r="A23" s="77">
        <v>21</v>
      </c>
      <c r="B23" s="29">
        <v>30327</v>
      </c>
      <c r="C23" s="29">
        <v>28699</v>
      </c>
      <c r="D23" s="29">
        <v>59026</v>
      </c>
      <c r="E23" s="88">
        <v>7.6678385742840686E-4</v>
      </c>
      <c r="F23" s="157">
        <v>1.9870105420102729E-4</v>
      </c>
      <c r="G23" s="75">
        <f t="shared" si="0"/>
        <v>5.7025215545152825</v>
      </c>
      <c r="H23" s="75">
        <f t="shared" si="1"/>
        <v>23.254254044231295</v>
      </c>
      <c r="I23" s="75">
        <f t="shared" si="2"/>
        <v>28.956775598746578</v>
      </c>
      <c r="J23" s="73">
        <f t="shared" si="3"/>
        <v>4.9057662045109919E-4</v>
      </c>
      <c r="K23" s="73">
        <f t="shared" si="4"/>
        <v>4.9045630741595403E-4</v>
      </c>
      <c r="L23" s="73">
        <f t="shared" si="11"/>
        <v>4.838948433711539E-4</v>
      </c>
      <c r="M23" s="73">
        <f t="shared" si="12"/>
        <v>98835.485755787944</v>
      </c>
      <c r="N23" s="73">
        <f t="shared" si="5"/>
        <v>47.825981899310136</v>
      </c>
      <c r="O23" s="73">
        <f t="shared" si="6"/>
        <v>58845.292761068522</v>
      </c>
      <c r="P23" s="73">
        <f t="shared" si="7"/>
        <v>1798473.8641463281</v>
      </c>
      <c r="Q23" s="73">
        <f t="shared" si="10"/>
        <v>98811.572764838289</v>
      </c>
      <c r="R23" s="73">
        <f>SUM(Q23:$Q$102)</f>
        <v>5683481.6795633901</v>
      </c>
      <c r="S23" s="73">
        <f t="shared" si="8"/>
        <v>57.504464475509067</v>
      </c>
    </row>
    <row r="24" spans="1:19" ht="15" x14ac:dyDescent="0.25">
      <c r="A24" s="77">
        <v>22</v>
      </c>
      <c r="B24" s="29">
        <v>31043</v>
      </c>
      <c r="C24" s="29">
        <v>29104</v>
      </c>
      <c r="D24" s="29">
        <v>60147</v>
      </c>
      <c r="E24" s="88">
        <v>7.7789561901547377E-4</v>
      </c>
      <c r="F24" s="157">
        <v>1.9434767476908329E-4</v>
      </c>
      <c r="G24" s="75">
        <f t="shared" si="0"/>
        <v>5.6562947264794001</v>
      </c>
      <c r="H24" s="75">
        <f t="shared" si="1"/>
        <v>24.148213701097351</v>
      </c>
      <c r="I24" s="75">
        <f t="shared" si="2"/>
        <v>29.804508427576749</v>
      </c>
      <c r="J24" s="73">
        <f t="shared" si="3"/>
        <v>4.9552776410422385E-4</v>
      </c>
      <c r="K24" s="73">
        <f t="shared" si="4"/>
        <v>4.9540501049849528E-4</v>
      </c>
      <c r="L24" s="73">
        <f t="shared" si="11"/>
        <v>4.9414009614836445E-4</v>
      </c>
      <c r="M24" s="73">
        <f t="shared" si="12"/>
        <v>98787.659773888634</v>
      </c>
      <c r="N24" s="73">
        <f t="shared" si="5"/>
        <v>48.814943698933348</v>
      </c>
      <c r="O24" s="73">
        <f t="shared" si="6"/>
        <v>57382.261294970514</v>
      </c>
      <c r="P24" s="73">
        <f t="shared" si="7"/>
        <v>1739628.5713852597</v>
      </c>
      <c r="Q24" s="73">
        <f t="shared" si="10"/>
        <v>98763.252302039167</v>
      </c>
      <c r="R24" s="73">
        <f>SUM(Q24:$Q$102)</f>
        <v>5584670.1067985529</v>
      </c>
      <c r="S24" s="73">
        <f t="shared" si="8"/>
        <v>56.532061996215873</v>
      </c>
    </row>
    <row r="25" spans="1:19" ht="15" x14ac:dyDescent="0.25">
      <c r="A25" s="77">
        <v>23</v>
      </c>
      <c r="B25" s="29">
        <v>31494</v>
      </c>
      <c r="C25" s="29">
        <v>30053</v>
      </c>
      <c r="D25" s="29">
        <v>61547</v>
      </c>
      <c r="E25" s="88">
        <v>7.687871601930454E-4</v>
      </c>
      <c r="F25" s="157">
        <v>1.9495513414852832E-4</v>
      </c>
      <c r="G25" s="75">
        <f t="shared" si="0"/>
        <v>5.8589866465657217</v>
      </c>
      <c r="H25" s="75">
        <f t="shared" si="1"/>
        <v>24.212182823119772</v>
      </c>
      <c r="I25" s="75">
        <f t="shared" si="2"/>
        <v>30.071169469685493</v>
      </c>
      <c r="J25" s="73">
        <f t="shared" si="3"/>
        <v>4.8858871219857169E-4</v>
      </c>
      <c r="K25" s="73">
        <f t="shared" si="4"/>
        <v>4.8846937217073005E-4</v>
      </c>
      <c r="L25" s="73">
        <f t="shared" si="11"/>
        <v>4.9369647535723086E-4</v>
      </c>
      <c r="M25" s="73">
        <f t="shared" si="12"/>
        <v>98738.844830189701</v>
      </c>
      <c r="N25" s="73">
        <f t="shared" si="5"/>
        <v>48.747019673508476</v>
      </c>
      <c r="O25" s="73">
        <f t="shared" si="6"/>
        <v>55955.030652543443</v>
      </c>
      <c r="P25" s="73">
        <f t="shared" si="7"/>
        <v>1682246.310090289</v>
      </c>
      <c r="Q25" s="73">
        <f t="shared" si="10"/>
        <v>98714.471320352954</v>
      </c>
      <c r="R25" s="73">
        <f>SUM(Q25:$Q$102)</f>
        <v>5485906.8544965126</v>
      </c>
      <c r="S25" s="73">
        <f t="shared" si="8"/>
        <v>55.559763373079079</v>
      </c>
    </row>
    <row r="26" spans="1:19" ht="15" x14ac:dyDescent="0.25">
      <c r="A26" s="77">
        <v>24</v>
      </c>
      <c r="B26" s="29">
        <v>33765</v>
      </c>
      <c r="C26" s="29">
        <v>32579</v>
      </c>
      <c r="D26" s="29">
        <v>66344</v>
      </c>
      <c r="E26" s="88">
        <v>7.7426803912071529E-4</v>
      </c>
      <c r="F26" s="157">
        <v>2.0280931051025138E-4</v>
      </c>
      <c r="G26" s="75">
        <f t="shared" si="0"/>
        <v>6.6073245271134802</v>
      </c>
      <c r="H26" s="75">
        <f t="shared" si="1"/>
        <v>26.143160340910953</v>
      </c>
      <c r="I26" s="75">
        <f t="shared" si="2"/>
        <v>32.750484868024429</v>
      </c>
      <c r="J26" s="73">
        <f t="shared" si="3"/>
        <v>4.936465221877552E-4</v>
      </c>
      <c r="K26" s="73">
        <f t="shared" si="4"/>
        <v>4.9352469879004879E-4</v>
      </c>
      <c r="L26" s="73">
        <f t="shared" si="11"/>
        <v>4.9969734328502205E-4</v>
      </c>
      <c r="M26" s="73">
        <f t="shared" si="12"/>
        <v>98690.097810516192</v>
      </c>
      <c r="N26" s="73">
        <f t="shared" si="5"/>
        <v>49.315179684461327</v>
      </c>
      <c r="O26" s="73">
        <f t="shared" si="6"/>
        <v>54563.322781591967</v>
      </c>
      <c r="P26" s="73">
        <f t="shared" si="7"/>
        <v>1626291.2794377459</v>
      </c>
      <c r="Q26" s="73">
        <f t="shared" si="10"/>
        <v>98665.440220673961</v>
      </c>
      <c r="R26" s="73">
        <f>SUM(Q26:$Q$102)</f>
        <v>5387192.38317616</v>
      </c>
      <c r="S26" s="73">
        <f t="shared" si="8"/>
        <v>54.586959610877123</v>
      </c>
    </row>
    <row r="27" spans="1:19" ht="15" x14ac:dyDescent="0.25">
      <c r="A27" s="77">
        <v>25</v>
      </c>
      <c r="B27" s="29">
        <v>37410</v>
      </c>
      <c r="C27" s="29">
        <v>35489</v>
      </c>
      <c r="D27" s="29">
        <v>72899</v>
      </c>
      <c r="E27" s="88">
        <v>8.0457721980785823E-4</v>
      </c>
      <c r="F27" s="157">
        <v>2.1770524794009242E-4</v>
      </c>
      <c r="G27" s="75">
        <f t="shared" si="0"/>
        <v>7.72614154414594</v>
      </c>
      <c r="H27" s="75">
        <f t="shared" si="1"/>
        <v>30.099233793011976</v>
      </c>
      <c r="I27" s="75">
        <f t="shared" si="2"/>
        <v>37.825375337157915</v>
      </c>
      <c r="J27" s="73">
        <f t="shared" si="3"/>
        <v>5.1887372031383027E-4</v>
      </c>
      <c r="K27" s="73">
        <f t="shared" si="4"/>
        <v>5.1873912862476779E-4</v>
      </c>
      <c r="L27" s="73">
        <f t="shared" si="11"/>
        <v>5.1909455737738275E-4</v>
      </c>
      <c r="M27" s="73">
        <f t="shared" si="12"/>
        <v>98640.782630831731</v>
      </c>
      <c r="N27" s="73">
        <f t="shared" si="5"/>
        <v>51.20389339911344</v>
      </c>
      <c r="O27" s="73">
        <f t="shared" si="6"/>
        <v>53205.909886982634</v>
      </c>
      <c r="P27" s="73">
        <f t="shared" si="7"/>
        <v>1571727.9566561538</v>
      </c>
      <c r="Q27" s="73">
        <f t="shared" si="10"/>
        <v>98615.180684132181</v>
      </c>
      <c r="R27" s="73">
        <f>SUM(Q27:$Q$102)</f>
        <v>5288526.9429554855</v>
      </c>
      <c r="S27" s="73">
        <f t="shared" si="8"/>
        <v>53.614000233028086</v>
      </c>
    </row>
    <row r="28" spans="1:19" ht="15" x14ac:dyDescent="0.25">
      <c r="A28" s="77">
        <v>26</v>
      </c>
      <c r="B28" s="29">
        <v>37865</v>
      </c>
      <c r="C28" s="29">
        <v>36210</v>
      </c>
      <c r="D28" s="29">
        <v>74075</v>
      </c>
      <c r="E28" s="88">
        <v>8.4861708614367842E-4</v>
      </c>
      <c r="F28" s="157">
        <v>2.3772450601795581E-4</v>
      </c>
      <c r="G28" s="75">
        <f t="shared" si="0"/>
        <v>8.6080043629101795</v>
      </c>
      <c r="H28" s="75">
        <f t="shared" si="1"/>
        <v>32.132885966830386</v>
      </c>
      <c r="I28" s="75">
        <f t="shared" si="2"/>
        <v>40.740890329740566</v>
      </c>
      <c r="J28" s="73">
        <f t="shared" si="3"/>
        <v>5.4999514451219123E-4</v>
      </c>
      <c r="K28" s="73">
        <f t="shared" si="4"/>
        <v>5.4984392490720069E-4</v>
      </c>
      <c r="L28" s="73">
        <f t="shared" si="11"/>
        <v>5.4880602691308503E-4</v>
      </c>
      <c r="M28" s="73">
        <f t="shared" si="12"/>
        <v>98589.578737432617</v>
      </c>
      <c r="N28" s="73">
        <f t="shared" si="5"/>
        <v>54.106555001926608</v>
      </c>
      <c r="O28" s="73">
        <f t="shared" si="6"/>
        <v>51881.259501209744</v>
      </c>
      <c r="P28" s="73">
        <f t="shared" si="7"/>
        <v>1518522.046769171</v>
      </c>
      <c r="Q28" s="73">
        <f t="shared" si="10"/>
        <v>98562.525459931654</v>
      </c>
      <c r="R28" s="73">
        <f>SUM(Q28:$Q$102)</f>
        <v>5189911.762271353</v>
      </c>
      <c r="S28" s="73">
        <f t="shared" si="8"/>
        <v>52.641585740956621</v>
      </c>
    </row>
    <row r="29" spans="1:19" ht="15" x14ac:dyDescent="0.25">
      <c r="A29" s="77">
        <v>27</v>
      </c>
      <c r="B29" s="29">
        <v>39548</v>
      </c>
      <c r="C29" s="29">
        <v>37956</v>
      </c>
      <c r="D29" s="29">
        <v>77504</v>
      </c>
      <c r="E29" s="88">
        <v>8.8649750663906607E-4</v>
      </c>
      <c r="F29" s="157">
        <v>2.6008533380861276E-4</v>
      </c>
      <c r="G29" s="75">
        <f t="shared" si="0"/>
        <v>9.8717989300397058</v>
      </c>
      <c r="H29" s="75">
        <f t="shared" si="1"/>
        <v>35.059203392561784</v>
      </c>
      <c r="I29" s="75">
        <f t="shared" si="2"/>
        <v>44.931002322601486</v>
      </c>
      <c r="J29" s="73">
        <f t="shared" si="3"/>
        <v>5.797249473911216E-4</v>
      </c>
      <c r="K29" s="73">
        <f t="shared" si="4"/>
        <v>5.7955693935152208E-4</v>
      </c>
      <c r="L29" s="73">
        <f t="shared" si="11"/>
        <v>5.7738960687768264E-4</v>
      </c>
      <c r="M29" s="73">
        <f t="shared" si="12"/>
        <v>98535.472182430691</v>
      </c>
      <c r="N29" s="73">
        <f t="shared" si="5"/>
        <v>56.893357546927291</v>
      </c>
      <c r="O29" s="73">
        <f t="shared" si="6"/>
        <v>50588.084637377222</v>
      </c>
      <c r="P29" s="73">
        <f t="shared" si="7"/>
        <v>1466640.7872679611</v>
      </c>
      <c r="Q29" s="73">
        <f t="shared" si="10"/>
        <v>98507.025503657234</v>
      </c>
      <c r="R29" s="73">
        <f>SUM(Q29:$Q$102)</f>
        <v>5091349.2368114218</v>
      </c>
      <c r="S29" s="73">
        <f t="shared" si="8"/>
        <v>51.67021707051029</v>
      </c>
    </row>
    <row r="30" spans="1:19" ht="15" x14ac:dyDescent="0.25">
      <c r="A30" s="77">
        <v>28</v>
      </c>
      <c r="B30" s="29">
        <v>40495</v>
      </c>
      <c r="C30" s="29">
        <v>38412</v>
      </c>
      <c r="D30" s="29">
        <v>78907</v>
      </c>
      <c r="E30" s="88">
        <v>9.054978356651456E-4</v>
      </c>
      <c r="F30" s="157">
        <v>2.8207617786025151E-4</v>
      </c>
      <c r="G30" s="75">
        <f t="shared" si="0"/>
        <v>10.835110143967981</v>
      </c>
      <c r="H30" s="75">
        <f t="shared" si="1"/>
        <v>36.668134855260071</v>
      </c>
      <c r="I30" s="75">
        <f t="shared" si="2"/>
        <v>47.503244999228052</v>
      </c>
      <c r="J30" s="73">
        <f t="shared" si="3"/>
        <v>6.0201560063401281E-4</v>
      </c>
      <c r="K30" s="73">
        <f t="shared" si="4"/>
        <v>6.0183442560080014E-4</v>
      </c>
      <c r="L30" s="73">
        <f t="shared" si="11"/>
        <v>5.9805756814969497E-4</v>
      </c>
      <c r="M30" s="73">
        <f t="shared" si="12"/>
        <v>98478.578824883763</v>
      </c>
      <c r="N30" s="73">
        <f t="shared" si="5"/>
        <v>58.895859366850345</v>
      </c>
      <c r="O30" s="73">
        <f t="shared" si="6"/>
        <v>49325.732295683658</v>
      </c>
      <c r="P30" s="73">
        <f t="shared" si="7"/>
        <v>1416052.7026305837</v>
      </c>
      <c r="Q30" s="73">
        <f t="shared" si="10"/>
        <v>98449.130895200331</v>
      </c>
      <c r="R30" s="73">
        <f>SUM(Q30:$Q$102)</f>
        <v>4992842.2113077641</v>
      </c>
      <c r="S30" s="73">
        <f t="shared" si="8"/>
        <v>50.699779290947312</v>
      </c>
    </row>
    <row r="31" spans="1:19" ht="15" x14ac:dyDescent="0.25">
      <c r="A31" s="77">
        <v>29</v>
      </c>
      <c r="B31" s="29">
        <v>40249</v>
      </c>
      <c r="C31" s="29">
        <v>38697</v>
      </c>
      <c r="D31" s="29">
        <v>78946</v>
      </c>
      <c r="E31" s="88">
        <v>9.0948302934870629E-4</v>
      </c>
      <c r="F31" s="157">
        <v>3.0184130442931012E-4</v>
      </c>
      <c r="G31" s="75">
        <f t="shared" si="0"/>
        <v>11.680352957501013</v>
      </c>
      <c r="H31" s="75">
        <f t="shared" si="1"/>
        <v>36.605782448256079</v>
      </c>
      <c r="I31" s="75">
        <f t="shared" si="2"/>
        <v>48.286135405757094</v>
      </c>
      <c r="J31" s="73">
        <f t="shared" si="3"/>
        <v>6.1163498347930354E-4</v>
      </c>
      <c r="K31" s="73">
        <f t="shared" si="4"/>
        <v>6.1144797293222197E-4</v>
      </c>
      <c r="L31" s="73">
        <f t="shared" si="11"/>
        <v>6.1140241964970023E-4</v>
      </c>
      <c r="M31" s="73">
        <f t="shared" si="12"/>
        <v>98419.682965516913</v>
      </c>
      <c r="N31" s="73">
        <f t="shared" si="5"/>
        <v>60.174032306284062</v>
      </c>
      <c r="O31" s="73">
        <f t="shared" si="6"/>
        <v>48093.885529931409</v>
      </c>
      <c r="P31" s="73">
        <f t="shared" si="7"/>
        <v>1366726.9703349001</v>
      </c>
      <c r="Q31" s="73">
        <f t="shared" si="10"/>
        <v>98389.595949363778</v>
      </c>
      <c r="R31" s="73">
        <f>SUM(Q31:$Q$102)</f>
        <v>4894393.0804125639</v>
      </c>
      <c r="S31" s="73">
        <f t="shared" si="8"/>
        <v>49.729819614714685</v>
      </c>
    </row>
    <row r="32" spans="1:19" ht="15" x14ac:dyDescent="0.25">
      <c r="A32" s="77">
        <v>30</v>
      </c>
      <c r="B32" s="29">
        <v>41594</v>
      </c>
      <c r="C32" s="29">
        <v>39849</v>
      </c>
      <c r="D32" s="29">
        <v>81443</v>
      </c>
      <c r="E32" s="88">
        <v>9.1413593329010292E-4</v>
      </c>
      <c r="F32" s="157">
        <v>3.1879496900311062E-4</v>
      </c>
      <c r="G32" s="75">
        <f t="shared" si="0"/>
        <v>12.703660719804954</v>
      </c>
      <c r="H32" s="75">
        <f t="shared" si="1"/>
        <v>38.022570009268541</v>
      </c>
      <c r="I32" s="75">
        <f t="shared" si="2"/>
        <v>50.726230729073492</v>
      </c>
      <c r="J32" s="73">
        <f t="shared" si="3"/>
        <v>6.2284334723762005E-4</v>
      </c>
      <c r="K32" s="73">
        <f t="shared" si="4"/>
        <v>6.2264942058409822E-4</v>
      </c>
      <c r="L32" s="73">
        <f t="shared" si="11"/>
        <v>6.2335534180693998E-4</v>
      </c>
      <c r="M32" s="73">
        <f t="shared" si="12"/>
        <v>98359.508933210629</v>
      </c>
      <c r="N32" s="73">
        <f t="shared" si="5"/>
        <v>61.312925311023719</v>
      </c>
      <c r="O32" s="73">
        <f t="shared" si="6"/>
        <v>46892.17640190055</v>
      </c>
      <c r="P32" s="73">
        <f t="shared" si="7"/>
        <v>1318633.0848049684</v>
      </c>
      <c r="Q32" s="73">
        <f t="shared" si="10"/>
        <v>98328.85247055511</v>
      </c>
      <c r="R32" s="73">
        <f>SUM(Q32:$Q$102)</f>
        <v>4796003.4844632</v>
      </c>
      <c r="S32" s="73">
        <f t="shared" si="8"/>
        <v>48.759937259546973</v>
      </c>
    </row>
    <row r="33" spans="1:19" ht="15" x14ac:dyDescent="0.25">
      <c r="A33" s="77">
        <v>31</v>
      </c>
      <c r="B33" s="29">
        <v>41872</v>
      </c>
      <c r="C33" s="29">
        <v>40385</v>
      </c>
      <c r="D33" s="29">
        <v>82257</v>
      </c>
      <c r="E33" s="88">
        <v>9.354486551505386E-4</v>
      </c>
      <c r="F33" s="157">
        <v>3.3374694920992794E-4</v>
      </c>
      <c r="G33" s="75">
        <f t="shared" si="0"/>
        <v>13.47837054384294</v>
      </c>
      <c r="H33" s="75">
        <f t="shared" si="1"/>
        <v>39.169106088463352</v>
      </c>
      <c r="I33" s="75">
        <f t="shared" si="2"/>
        <v>52.647476632306294</v>
      </c>
      <c r="J33" s="73">
        <f t="shared" si="3"/>
        <v>6.4003643011909374E-4</v>
      </c>
      <c r="K33" s="73">
        <f t="shared" si="4"/>
        <v>6.398316504944157E-4</v>
      </c>
      <c r="L33" s="73">
        <f t="shared" si="11"/>
        <v>6.4177522318977138E-4</v>
      </c>
      <c r="M33" s="73">
        <f t="shared" si="12"/>
        <v>98298.196007899605</v>
      </c>
      <c r="N33" s="73">
        <f t="shared" si="5"/>
        <v>63.085346682113595</v>
      </c>
      <c r="O33" s="73">
        <f t="shared" si="6"/>
        <v>45719.947232440463</v>
      </c>
      <c r="P33" s="73">
        <f t="shared" si="7"/>
        <v>1271740.9084030678</v>
      </c>
      <c r="Q33" s="73">
        <f t="shared" si="10"/>
        <v>98266.653334558549</v>
      </c>
      <c r="R33" s="73">
        <f>SUM(Q33:$Q$102)</f>
        <v>4697674.6319926456</v>
      </c>
      <c r="S33" s="73">
        <f t="shared" si="8"/>
        <v>47.790039113384374</v>
      </c>
    </row>
    <row r="34" spans="1:19" ht="15" x14ac:dyDescent="0.25">
      <c r="A34" s="77">
        <v>32</v>
      </c>
      <c r="B34" s="29">
        <v>43322</v>
      </c>
      <c r="C34" s="29">
        <v>41309</v>
      </c>
      <c r="D34" s="29">
        <v>84631</v>
      </c>
      <c r="E34" s="88">
        <v>9.8253773308162201E-4</v>
      </c>
      <c r="F34" s="157">
        <v>3.4891022121254402E-4</v>
      </c>
      <c r="G34" s="75">
        <f t="shared" si="0"/>
        <v>14.413132328068981</v>
      </c>
      <c r="H34" s="75">
        <f t="shared" si="1"/>
        <v>42.565499672562026</v>
      </c>
      <c r="I34" s="75">
        <f t="shared" si="2"/>
        <v>56.978632000631009</v>
      </c>
      <c r="J34" s="73">
        <f t="shared" si="3"/>
        <v>6.7325958573845291E-4</v>
      </c>
      <c r="K34" s="73">
        <f t="shared" si="4"/>
        <v>6.7303299735732569E-4</v>
      </c>
      <c r="L34" s="73">
        <f t="shared" si="11"/>
        <v>6.7317799416367571E-4</v>
      </c>
      <c r="M34" s="73">
        <f t="shared" si="12"/>
        <v>98235.110661217492</v>
      </c>
      <c r="N34" s="73">
        <f t="shared" si="5"/>
        <v>66.129714751368738</v>
      </c>
      <c r="O34" s="73">
        <f t="shared" si="6"/>
        <v>44576.200295708426</v>
      </c>
      <c r="P34" s="73">
        <f t="shared" si="7"/>
        <v>1226020.9611706273</v>
      </c>
      <c r="Q34" s="73">
        <f t="shared" si="10"/>
        <v>98202.045803841815</v>
      </c>
      <c r="R34" s="73">
        <f>SUM(Q34:$Q$102)</f>
        <v>4599407.9786580866</v>
      </c>
      <c r="S34" s="73">
        <f t="shared" si="8"/>
        <v>46.820408178904813</v>
      </c>
    </row>
    <row r="35" spans="1:19" ht="15" x14ac:dyDescent="0.25">
      <c r="A35" s="77">
        <v>33</v>
      </c>
      <c r="B35" s="29">
        <v>44959</v>
      </c>
      <c r="C35" s="29">
        <v>42791</v>
      </c>
      <c r="D35" s="29">
        <v>87750</v>
      </c>
      <c r="E35" s="88">
        <v>1.0569526040261181E-3</v>
      </c>
      <c r="F35" s="157">
        <v>3.6779001084799346E-4</v>
      </c>
      <c r="G35" s="75">
        <f t="shared" si="0"/>
        <v>15.738102354196489</v>
      </c>
      <c r="H35" s="75">
        <f t="shared" si="1"/>
        <v>47.51953212441024</v>
      </c>
      <c r="I35" s="75">
        <f t="shared" si="2"/>
        <v>63.257634478606732</v>
      </c>
      <c r="J35" s="73">
        <f t="shared" si="3"/>
        <v>7.2088472340292576E-4</v>
      </c>
      <c r="K35" s="73">
        <f t="shared" si="4"/>
        <v>7.2062494843705416E-4</v>
      </c>
      <c r="L35" s="73">
        <f t="shared" si="11"/>
        <v>7.200011739027486E-4</v>
      </c>
      <c r="M35" s="73">
        <f t="shared" si="12"/>
        <v>98168.980946466123</v>
      </c>
      <c r="N35" s="73">
        <f t="shared" si="5"/>
        <v>70.681781522289384</v>
      </c>
      <c r="O35" s="73">
        <f t="shared" si="6"/>
        <v>43459.700076688707</v>
      </c>
      <c r="P35" s="73">
        <f t="shared" si="7"/>
        <v>1181444.7608749189</v>
      </c>
      <c r="Q35" s="73">
        <f t="shared" si="10"/>
        <v>98133.640055704978</v>
      </c>
      <c r="R35" s="73">
        <f>SUM(Q35:$Q$102)</f>
        <v>4501205.9328542436</v>
      </c>
      <c r="S35" s="73">
        <f t="shared" si="8"/>
        <v>45.851611063466756</v>
      </c>
    </row>
    <row r="36" spans="1:19" ht="15" x14ac:dyDescent="0.25">
      <c r="A36" s="77">
        <v>34</v>
      </c>
      <c r="B36" s="29">
        <v>44975</v>
      </c>
      <c r="C36" s="29">
        <v>42876</v>
      </c>
      <c r="D36" s="29">
        <v>87851</v>
      </c>
      <c r="E36" s="88">
        <v>1.1557429521730207E-3</v>
      </c>
      <c r="F36" s="157">
        <v>3.9487935184256989E-4</v>
      </c>
      <c r="G36" s="75">
        <f t="shared" si="0"/>
        <v>16.930847089602025</v>
      </c>
      <c r="H36" s="75">
        <f t="shared" si="1"/>
        <v>51.979539273981608</v>
      </c>
      <c r="I36" s="75">
        <f t="shared" si="2"/>
        <v>68.910386363583626</v>
      </c>
      <c r="J36" s="73">
        <f t="shared" si="3"/>
        <v>7.8440070532587712E-4</v>
      </c>
      <c r="K36" s="73">
        <f t="shared" si="4"/>
        <v>7.8409314351524095E-4</v>
      </c>
      <c r="L36" s="73">
        <f t="shared" si="11"/>
        <v>7.847599766860917E-4</v>
      </c>
      <c r="M36" s="73">
        <f t="shared" si="12"/>
        <v>98098.299164943834</v>
      </c>
      <c r="N36" s="73">
        <f t="shared" si="5"/>
        <v>76.983618965634378</v>
      </c>
      <c r="O36" s="73">
        <f t="shared" si="6"/>
        <v>42369.179552796129</v>
      </c>
      <c r="P36" s="73">
        <f t="shared" si="7"/>
        <v>1137985.0607982301</v>
      </c>
      <c r="Q36" s="73">
        <f t="shared" si="10"/>
        <v>98059.807355461016</v>
      </c>
      <c r="R36" s="73">
        <f>SUM(Q36:$Q$102)</f>
        <v>4403072.2927985387</v>
      </c>
      <c r="S36" s="73">
        <f t="shared" si="8"/>
        <v>44.884287803962351</v>
      </c>
    </row>
    <row r="37" spans="1:19" ht="15" x14ac:dyDescent="0.25">
      <c r="A37" s="77">
        <v>35</v>
      </c>
      <c r="B37" s="29">
        <v>45330</v>
      </c>
      <c r="C37" s="29">
        <v>42807</v>
      </c>
      <c r="D37" s="29">
        <v>88137</v>
      </c>
      <c r="E37" s="88">
        <v>1.2760801291329354E-3</v>
      </c>
      <c r="F37" s="157">
        <v>4.3516498480756897E-4</v>
      </c>
      <c r="G37" s="75">
        <f t="shared" si="0"/>
        <v>18.628107504657606</v>
      </c>
      <c r="H37" s="75">
        <f t="shared" si="1"/>
        <v>57.844712253595965</v>
      </c>
      <c r="I37" s="75">
        <f t="shared" si="2"/>
        <v>76.472819758253564</v>
      </c>
      <c r="J37" s="73">
        <f t="shared" si="3"/>
        <v>8.6765852886135856E-4</v>
      </c>
      <c r="K37" s="73">
        <f t="shared" si="4"/>
        <v>8.672822220432419E-4</v>
      </c>
      <c r="L37" s="73">
        <f t="shared" si="11"/>
        <v>8.6622231859387463E-4</v>
      </c>
      <c r="M37" s="73">
        <f t="shared" si="12"/>
        <v>98021.315545978199</v>
      </c>
      <c r="N37" s="73">
        <f t="shared" si="5"/>
        <v>84.90825122386741</v>
      </c>
      <c r="O37" s="73">
        <f t="shared" si="6"/>
        <v>41303.346259939586</v>
      </c>
      <c r="P37" s="73">
        <f t="shared" si="7"/>
        <v>1095615.8812454338</v>
      </c>
      <c r="Q37" s="73">
        <f t="shared" si="10"/>
        <v>97978.861420366273</v>
      </c>
      <c r="R37" s="73">
        <f>SUM(Q37:$Q$102)</f>
        <v>4305012.4854430771</v>
      </c>
      <c r="S37" s="73">
        <f t="shared" si="8"/>
        <v>43.919146172076765</v>
      </c>
    </row>
    <row r="38" spans="1:19" ht="15" x14ac:dyDescent="0.25">
      <c r="A38" s="77">
        <v>36</v>
      </c>
      <c r="B38" s="29">
        <v>45770</v>
      </c>
      <c r="C38" s="29">
        <v>42771</v>
      </c>
      <c r="D38" s="29">
        <v>88541</v>
      </c>
      <c r="E38" s="88">
        <v>1.4193090080325346E-3</v>
      </c>
      <c r="F38" s="157">
        <v>4.9342423652366373E-4</v>
      </c>
      <c r="G38" s="75">
        <f t="shared" si="0"/>
        <v>21.104248020353623</v>
      </c>
      <c r="H38" s="75">
        <f t="shared" si="1"/>
        <v>64.961773297649103</v>
      </c>
      <c r="I38" s="75">
        <f t="shared" si="2"/>
        <v>86.066021318002726</v>
      </c>
      <c r="J38" s="73">
        <f t="shared" si="3"/>
        <v>9.7204708912258418E-4</v>
      </c>
      <c r="K38" s="73">
        <f t="shared" si="4"/>
        <v>9.7157480439091781E-4</v>
      </c>
      <c r="L38" s="73">
        <f t="shared" si="11"/>
        <v>9.705195598292178E-4</v>
      </c>
      <c r="M38" s="73">
        <f t="shared" si="12"/>
        <v>97936.407294754332</v>
      </c>
      <c r="N38" s="73">
        <f t="shared" si="5"/>
        <v>95.049198898952454</v>
      </c>
      <c r="O38" s="73">
        <f t="shared" si="6"/>
        <v>40261.042321538152</v>
      </c>
      <c r="P38" s="73">
        <f t="shared" si="7"/>
        <v>1054312.5349854946</v>
      </c>
      <c r="Q38" s="73">
        <f t="shared" si="10"/>
        <v>97888.882695304856</v>
      </c>
      <c r="R38" s="73">
        <f>SUM(Q38:$Q$102)</f>
        <v>4207033.6240227129</v>
      </c>
      <c r="S38" s="73">
        <f t="shared" si="8"/>
        <v>42.956789412960731</v>
      </c>
    </row>
    <row r="39" spans="1:19" ht="15" x14ac:dyDescent="0.25">
      <c r="A39" s="77">
        <v>37</v>
      </c>
      <c r="B39" s="29">
        <v>45406</v>
      </c>
      <c r="C39" s="29">
        <v>43109</v>
      </c>
      <c r="D39" s="29">
        <v>88515</v>
      </c>
      <c r="E39" s="88">
        <v>1.5919156514895584E-3</v>
      </c>
      <c r="F39" s="157">
        <v>5.7314262338926101E-4</v>
      </c>
      <c r="G39" s="75">
        <f t="shared" si="0"/>
        <v>24.707605351687654</v>
      </c>
      <c r="H39" s="75">
        <f t="shared" si="1"/>
        <v>72.282522071534885</v>
      </c>
      <c r="I39" s="75">
        <f t="shared" si="2"/>
        <v>96.990127423222532</v>
      </c>
      <c r="J39" s="73">
        <f t="shared" si="3"/>
        <v>1.0957479232132693E-3</v>
      </c>
      <c r="K39" s="73">
        <f t="shared" si="4"/>
        <v>1.0951478106682178E-3</v>
      </c>
      <c r="L39" s="73">
        <f t="shared" si="11"/>
        <v>1.099398280825223E-3</v>
      </c>
      <c r="M39" s="73">
        <f t="shared" si="12"/>
        <v>97841.358095855379</v>
      </c>
      <c r="N39" s="73">
        <f t="shared" si="5"/>
        <v>107.5666208841867</v>
      </c>
      <c r="O39" s="73">
        <f t="shared" si="6"/>
        <v>39240.944578015609</v>
      </c>
      <c r="P39" s="73">
        <f t="shared" si="7"/>
        <v>1014051.4926639568</v>
      </c>
      <c r="Q39" s="73">
        <f t="shared" si="10"/>
        <v>97787.574785413279</v>
      </c>
      <c r="R39" s="73">
        <f>SUM(Q39:$Q$102)</f>
        <v>4109144.7413274082</v>
      </c>
      <c r="S39" s="73">
        <f t="shared" si="8"/>
        <v>41.9980345867815</v>
      </c>
    </row>
    <row r="40" spans="1:19" ht="15" x14ac:dyDescent="0.25">
      <c r="A40" s="77">
        <v>38</v>
      </c>
      <c r="B40" s="29">
        <v>46470</v>
      </c>
      <c r="C40" s="29">
        <v>43300</v>
      </c>
      <c r="D40" s="29">
        <v>89770</v>
      </c>
      <c r="E40" s="88">
        <v>1.8023651130695023E-3</v>
      </c>
      <c r="F40" s="157">
        <v>6.7497411226465792E-4</v>
      </c>
      <c r="G40" s="75">
        <f t="shared" si="0"/>
        <v>29.226379061059689</v>
      </c>
      <c r="H40" s="75">
        <f t="shared" si="1"/>
        <v>83.755906804339773</v>
      </c>
      <c r="I40" s="75">
        <f t="shared" si="2"/>
        <v>112.98228586539946</v>
      </c>
      <c r="J40" s="73">
        <f t="shared" si="3"/>
        <v>1.2585750904021329E-3</v>
      </c>
      <c r="K40" s="73">
        <f t="shared" si="4"/>
        <v>1.2577834169347213E-3</v>
      </c>
      <c r="L40" s="73">
        <f t="shared" si="11"/>
        <v>1.256640823432052E-3</v>
      </c>
      <c r="M40" s="73">
        <f t="shared" si="12"/>
        <v>97733.791474971193</v>
      </c>
      <c r="N40" s="73">
        <f t="shared" si="5"/>
        <v>122.81627219624352</v>
      </c>
      <c r="O40" s="73">
        <f t="shared" si="6"/>
        <v>38241.75917171569</v>
      </c>
      <c r="P40" s="73">
        <f t="shared" si="7"/>
        <v>974810.54808594112</v>
      </c>
      <c r="Q40" s="73">
        <f t="shared" si="10"/>
        <v>97672.383338873071</v>
      </c>
      <c r="R40" s="73">
        <f>SUM(Q40:$Q$102)</f>
        <v>4011357.166541995</v>
      </c>
      <c r="S40" s="73">
        <f t="shared" si="8"/>
        <v>41.043707667570331</v>
      </c>
    </row>
    <row r="41" spans="1:19" ht="15" x14ac:dyDescent="0.25">
      <c r="A41" s="77">
        <v>39</v>
      </c>
      <c r="B41" s="29">
        <v>48142</v>
      </c>
      <c r="C41" s="29">
        <v>45857</v>
      </c>
      <c r="D41" s="29">
        <v>93999</v>
      </c>
      <c r="E41" s="88">
        <v>2.0551920487612055E-3</v>
      </c>
      <c r="F41" s="157">
        <v>7.9532935071215344E-4</v>
      </c>
      <c r="G41" s="75">
        <f t="shared" si="0"/>
        <v>36.471418035607222</v>
      </c>
      <c r="H41" s="75">
        <f t="shared" si="1"/>
        <v>98.941055611461962</v>
      </c>
      <c r="I41" s="75">
        <f t="shared" si="2"/>
        <v>135.41247364706919</v>
      </c>
      <c r="J41" s="73">
        <f t="shared" si="3"/>
        <v>1.440573555538561E-3</v>
      </c>
      <c r="K41" s="73">
        <f t="shared" si="4"/>
        <v>1.4395364275336942E-3</v>
      </c>
      <c r="L41" s="73">
        <f t="shared" si="11"/>
        <v>1.4439852986063376E-3</v>
      </c>
      <c r="M41" s="73">
        <f t="shared" si="12"/>
        <v>97610.975202774949</v>
      </c>
      <c r="N41" s="73">
        <f t="shared" si="5"/>
        <v>140.94881317543332</v>
      </c>
      <c r="O41" s="73">
        <f t="shared" si="6"/>
        <v>37262.149283883569</v>
      </c>
      <c r="P41" s="73">
        <f t="shared" si="7"/>
        <v>936568.78891422541</v>
      </c>
      <c r="Q41" s="73">
        <f t="shared" si="10"/>
        <v>97540.500796187232</v>
      </c>
      <c r="R41" s="73">
        <f>SUM(Q41:$Q$102)</f>
        <v>3913684.7832031227</v>
      </c>
      <c r="S41" s="73">
        <f t="shared" si="8"/>
        <v>40.094720650755896</v>
      </c>
    </row>
    <row r="42" spans="1:19" ht="15" x14ac:dyDescent="0.25">
      <c r="A42" s="77">
        <v>40</v>
      </c>
      <c r="B42" s="29">
        <v>47789</v>
      </c>
      <c r="C42" s="29">
        <v>45298</v>
      </c>
      <c r="D42" s="29">
        <v>93087</v>
      </c>
      <c r="E42" s="88">
        <v>2.345348983335359E-3</v>
      </c>
      <c r="F42" s="157">
        <v>9.2651000488707584E-4</v>
      </c>
      <c r="G42" s="75">
        <f t="shared" si="0"/>
        <v>41.969050201374763</v>
      </c>
      <c r="H42" s="75">
        <f t="shared" si="1"/>
        <v>112.08188256461347</v>
      </c>
      <c r="I42" s="75">
        <f t="shared" si="2"/>
        <v>154.05093276598822</v>
      </c>
      <c r="J42" s="73">
        <f t="shared" si="3"/>
        <v>1.6549134977600333E-3</v>
      </c>
      <c r="K42" s="73">
        <f t="shared" si="4"/>
        <v>1.6535448835010014E-3</v>
      </c>
      <c r="L42" s="73">
        <f t="shared" si="11"/>
        <v>1.6563948589713043E-3</v>
      </c>
      <c r="M42" s="73">
        <f t="shared" si="12"/>
        <v>97470.026389599516</v>
      </c>
      <c r="N42" s="73">
        <f t="shared" si="5"/>
        <v>161.44885061553214</v>
      </c>
      <c r="O42" s="73">
        <f t="shared" si="6"/>
        <v>36300.822720120166</v>
      </c>
      <c r="P42" s="73">
        <f t="shared" si="7"/>
        <v>899306.63963034202</v>
      </c>
      <c r="Q42" s="73">
        <f t="shared" si="10"/>
        <v>97389.30196429175</v>
      </c>
      <c r="R42" s="73">
        <f>SUM(Q42:$Q$102)</f>
        <v>3816144.282406935</v>
      </c>
      <c r="S42" s="73">
        <f t="shared" si="8"/>
        <v>39.151977523360294</v>
      </c>
    </row>
    <row r="43" spans="1:19" ht="15" x14ac:dyDescent="0.25">
      <c r="A43" s="77">
        <v>41</v>
      </c>
      <c r="B43" s="29">
        <v>47784</v>
      </c>
      <c r="C43" s="29">
        <v>44814</v>
      </c>
      <c r="D43" s="29">
        <v>92598</v>
      </c>
      <c r="E43" s="88">
        <v>2.6567247081897257E-3</v>
      </c>
      <c r="F43" s="157">
        <v>1.0595192319572744E-3</v>
      </c>
      <c r="G43" s="75">
        <f t="shared" si="0"/>
        <v>47.481294860933296</v>
      </c>
      <c r="H43" s="75">
        <f t="shared" si="1"/>
        <v>126.94893345613785</v>
      </c>
      <c r="I43" s="75">
        <f t="shared" si="2"/>
        <v>174.43022831707114</v>
      </c>
      <c r="J43" s="73">
        <f t="shared" si="3"/>
        <v>1.8837364556153603E-3</v>
      </c>
      <c r="K43" s="73">
        <f t="shared" si="4"/>
        <v>1.8819633376353506E-3</v>
      </c>
      <c r="L43" s="73">
        <f t="shared" si="11"/>
        <v>1.8765151542598053E-3</v>
      </c>
      <c r="M43" s="73">
        <f t="shared" si="12"/>
        <v>97308.577538983984</v>
      </c>
      <c r="N43" s="73">
        <f t="shared" si="5"/>
        <v>182.60102039136109</v>
      </c>
      <c r="O43" s="73">
        <f t="shared" si="6"/>
        <v>35356.774852673298</v>
      </c>
      <c r="P43" s="73">
        <f t="shared" si="7"/>
        <v>863005.81691022182</v>
      </c>
      <c r="Q43" s="73">
        <f t="shared" si="10"/>
        <v>97217.277028788303</v>
      </c>
      <c r="R43" s="73">
        <f>SUM(Q43:$Q$102)</f>
        <v>3718754.9804426427</v>
      </c>
      <c r="S43" s="73">
        <f t="shared" si="8"/>
        <v>38.216106683430105</v>
      </c>
    </row>
    <row r="44" spans="1:19" ht="15" x14ac:dyDescent="0.25">
      <c r="A44" s="77">
        <v>42</v>
      </c>
      <c r="B44" s="29">
        <v>47481</v>
      </c>
      <c r="C44" s="29">
        <v>44535</v>
      </c>
      <c r="D44" s="29">
        <v>92016</v>
      </c>
      <c r="E44" s="88">
        <v>2.9680770749871809E-3</v>
      </c>
      <c r="F44" s="157">
        <v>1.1886039727087539E-3</v>
      </c>
      <c r="G44" s="75">
        <f t="shared" si="0"/>
        <v>52.934477924584357</v>
      </c>
      <c r="H44" s="75">
        <f t="shared" si="1"/>
        <v>140.92726759746634</v>
      </c>
      <c r="I44" s="75">
        <f t="shared" si="2"/>
        <v>193.86174552205068</v>
      </c>
      <c r="J44" s="73">
        <f t="shared" si="3"/>
        <v>2.1068264815037674E-3</v>
      </c>
      <c r="K44" s="73">
        <f t="shared" si="4"/>
        <v>2.104608680372988E-3</v>
      </c>
      <c r="L44" s="73">
        <f t="shared" si="11"/>
        <v>2.0977937398050728E-3</v>
      </c>
      <c r="M44" s="73">
        <f t="shared" si="12"/>
        <v>97125.976518592623</v>
      </c>
      <c r="N44" s="73">
        <f t="shared" si="5"/>
        <v>203.75026551316842</v>
      </c>
      <c r="O44" s="73">
        <f t="shared" si="6"/>
        <v>34429.685198884399</v>
      </c>
      <c r="P44" s="73">
        <f t="shared" si="7"/>
        <v>827649.04205754853</v>
      </c>
      <c r="Q44" s="73">
        <f t="shared" si="10"/>
        <v>97024.101385836038</v>
      </c>
      <c r="R44" s="73">
        <f>SUM(Q44:$Q$102)</f>
        <v>3621537.7034138548</v>
      </c>
      <c r="S44" s="73">
        <f t="shared" si="8"/>
        <v>37.287014588940494</v>
      </c>
    </row>
    <row r="45" spans="1:19" ht="15" x14ac:dyDescent="0.25">
      <c r="A45" s="77">
        <v>43</v>
      </c>
      <c r="B45" s="29">
        <v>45909</v>
      </c>
      <c r="C45" s="29">
        <v>43972</v>
      </c>
      <c r="D45" s="29">
        <v>89881</v>
      </c>
      <c r="E45" s="88">
        <v>3.2651224715438292E-3</v>
      </c>
      <c r="F45" s="157">
        <v>1.3145793360568577E-3</v>
      </c>
      <c r="G45" s="75">
        <f t="shared" si="0"/>
        <v>57.804682565092143</v>
      </c>
      <c r="H45" s="75">
        <f t="shared" si="1"/>
        <v>149.89850754610566</v>
      </c>
      <c r="I45" s="75">
        <f t="shared" si="2"/>
        <v>207.70319011119781</v>
      </c>
      <c r="J45" s="73">
        <f t="shared" si="3"/>
        <v>2.3108687054126881E-3</v>
      </c>
      <c r="K45" s="73">
        <f t="shared" si="4"/>
        <v>2.3082007038552899E-3</v>
      </c>
      <c r="L45" s="73">
        <f t="shared" si="11"/>
        <v>2.308337931149939E-3</v>
      </c>
      <c r="M45" s="73">
        <f t="shared" si="12"/>
        <v>96922.226253079454</v>
      </c>
      <c r="N45" s="73">
        <f t="shared" si="5"/>
        <v>223.72925123147434</v>
      </c>
      <c r="O45" s="73">
        <f t="shared" si="6"/>
        <v>33519.472020303139</v>
      </c>
      <c r="P45" s="73">
        <f t="shared" si="7"/>
        <v>793219.35685866431</v>
      </c>
      <c r="Q45" s="73">
        <f t="shared" si="10"/>
        <v>96810.361627463717</v>
      </c>
      <c r="R45" s="73">
        <f>SUM(Q45:$Q$102)</f>
        <v>3524513.6020280183</v>
      </c>
      <c r="S45" s="73">
        <f t="shared" si="8"/>
        <v>36.364348388211276</v>
      </c>
    </row>
    <row r="46" spans="1:19" ht="15" x14ac:dyDescent="0.25">
      <c r="A46" s="77">
        <v>44</v>
      </c>
      <c r="B46" s="29">
        <v>45997</v>
      </c>
      <c r="C46" s="29">
        <v>43707</v>
      </c>
      <c r="D46" s="29">
        <v>89704</v>
      </c>
      <c r="E46" s="88">
        <v>3.5514302976176618E-3</v>
      </c>
      <c r="F46" s="157">
        <v>1.4446478879583551E-3</v>
      </c>
      <c r="G46" s="75">
        <f t="shared" si="0"/>
        <v>63.14122523899583</v>
      </c>
      <c r="H46" s="75">
        <f t="shared" si="1"/>
        <v>163.3551393995196</v>
      </c>
      <c r="I46" s="75">
        <f t="shared" si="2"/>
        <v>226.49636463851544</v>
      </c>
      <c r="J46" s="73">
        <f t="shared" si="3"/>
        <v>2.5249304895937244E-3</v>
      </c>
      <c r="K46" s="73">
        <f t="shared" si="4"/>
        <v>2.5217455337664951E-3</v>
      </c>
      <c r="L46" s="73">
        <f t="shared" si="11"/>
        <v>2.5148886706608743E-3</v>
      </c>
      <c r="M46" s="73">
        <f t="shared" si="12"/>
        <v>96698.49700184798</v>
      </c>
      <c r="N46" s="73">
        <f t="shared" si="5"/>
        <v>243.18595457987976</v>
      </c>
      <c r="O46" s="73">
        <f t="shared" si="6"/>
        <v>32626.436830835672</v>
      </c>
      <c r="P46" s="73">
        <f t="shared" si="7"/>
        <v>759699.88483836094</v>
      </c>
      <c r="Q46" s="73">
        <f t="shared" si="10"/>
        <v>96576.90402455804</v>
      </c>
      <c r="R46" s="73">
        <f>SUM(Q46:$Q$102)</f>
        <v>3427703.2404005551</v>
      </c>
      <c r="S46" s="73">
        <f t="shared" si="8"/>
        <v>35.447326966571666</v>
      </c>
    </row>
    <row r="47" spans="1:19" ht="15" x14ac:dyDescent="0.25">
      <c r="A47" s="77">
        <v>45</v>
      </c>
      <c r="B47" s="29">
        <v>43003</v>
      </c>
      <c r="C47" s="29">
        <v>41716</v>
      </c>
      <c r="D47" s="29">
        <v>84719</v>
      </c>
      <c r="E47" s="88">
        <v>3.8503923426838464E-3</v>
      </c>
      <c r="F47" s="157">
        <v>1.5891145128261958E-3</v>
      </c>
      <c r="G47" s="75">
        <f t="shared" si="0"/>
        <v>66.291501017057584</v>
      </c>
      <c r="H47" s="75">
        <f t="shared" si="1"/>
        <v>165.57842191243344</v>
      </c>
      <c r="I47" s="75">
        <f t="shared" si="2"/>
        <v>231.86992292949103</v>
      </c>
      <c r="J47" s="73">
        <f t="shared" si="3"/>
        <v>2.7369294128765805E-3</v>
      </c>
      <c r="K47" s="73">
        <f t="shared" si="4"/>
        <v>2.7331874361916642E-3</v>
      </c>
      <c r="L47" s="73">
        <f t="shared" si="11"/>
        <v>2.7362605747097389E-3</v>
      </c>
      <c r="M47" s="73">
        <f t="shared" si="12"/>
        <v>96455.3110472681</v>
      </c>
      <c r="N47" s="73">
        <f t="shared" si="5"/>
        <v>263.92686484000296</v>
      </c>
      <c r="O47" s="73">
        <f t="shared" si="6"/>
        <v>31750.619487303185</v>
      </c>
      <c r="P47" s="73">
        <f t="shared" si="7"/>
        <v>727073.44800752529</v>
      </c>
      <c r="Q47" s="73">
        <f t="shared" si="10"/>
        <v>96323.347614848099</v>
      </c>
      <c r="R47" s="73">
        <f>SUM(Q47:$Q$102)</f>
        <v>3331126.3363759969</v>
      </c>
      <c r="S47" s="73">
        <f t="shared" si="8"/>
        <v>34.535437190634035</v>
      </c>
    </row>
    <row r="48" spans="1:19" ht="15" x14ac:dyDescent="0.25">
      <c r="A48" s="77">
        <v>46</v>
      </c>
      <c r="B48" s="29">
        <v>40407</v>
      </c>
      <c r="C48" s="29">
        <v>39321</v>
      </c>
      <c r="D48" s="29">
        <v>79728</v>
      </c>
      <c r="E48" s="88">
        <v>4.1974291334802138E-3</v>
      </c>
      <c r="F48" s="157">
        <v>1.7570806807850473E-3</v>
      </c>
      <c r="G48" s="75">
        <f t="shared" si="0"/>
        <v>69.090169449148846</v>
      </c>
      <c r="H48" s="75">
        <f t="shared" si="1"/>
        <v>169.60551899653501</v>
      </c>
      <c r="I48" s="75">
        <f t="shared" si="2"/>
        <v>238.69568844568386</v>
      </c>
      <c r="J48" s="73">
        <f t="shared" si="3"/>
        <v>2.9938752815282443E-3</v>
      </c>
      <c r="K48" s="73">
        <f t="shared" si="4"/>
        <v>2.9893981060771235E-3</v>
      </c>
      <c r="L48" s="73">
        <f t="shared" si="11"/>
        <v>2.9952592527110041E-3</v>
      </c>
      <c r="M48" s="73">
        <f t="shared" si="12"/>
        <v>96191.384182428097</v>
      </c>
      <c r="N48" s="73">
        <f t="shared" si="5"/>
        <v>288.11813350350712</v>
      </c>
      <c r="O48" s="73">
        <f t="shared" si="6"/>
        <v>30891.455140465834</v>
      </c>
      <c r="P48" s="73">
        <f t="shared" si="7"/>
        <v>695322.82852022198</v>
      </c>
      <c r="Q48" s="73">
        <f t="shared" si="10"/>
        <v>96047.325115676344</v>
      </c>
      <c r="R48" s="73">
        <f>SUM(Q48:$Q$102)</f>
        <v>3234802.9887611489</v>
      </c>
      <c r="S48" s="73">
        <f t="shared" si="8"/>
        <v>33.62882254221757</v>
      </c>
    </row>
    <row r="49" spans="1:31" ht="15" x14ac:dyDescent="0.25">
      <c r="A49" s="77">
        <v>47</v>
      </c>
      <c r="B49" s="29">
        <v>38016</v>
      </c>
      <c r="C49" s="29">
        <v>36997</v>
      </c>
      <c r="D49" s="29">
        <v>75013</v>
      </c>
      <c r="E49" s="88">
        <v>4.6276867576353969E-3</v>
      </c>
      <c r="F49" s="157">
        <v>1.9528909817793591E-3</v>
      </c>
      <c r="G49" s="75">
        <f t="shared" si="0"/>
        <v>72.251107652890951</v>
      </c>
      <c r="H49" s="75">
        <f t="shared" si="1"/>
        <v>175.92613977826724</v>
      </c>
      <c r="I49" s="75">
        <f t="shared" si="2"/>
        <v>248.17724743115821</v>
      </c>
      <c r="J49" s="73">
        <f t="shared" si="3"/>
        <v>3.3084564999554503E-3</v>
      </c>
      <c r="K49" s="73">
        <f t="shared" si="4"/>
        <v>3.3029895884242322E-3</v>
      </c>
      <c r="L49" s="73">
        <f t="shared" si="11"/>
        <v>3.3080381360316756E-3</v>
      </c>
      <c r="M49" s="73">
        <f t="shared" si="12"/>
        <v>95903.26604892459</v>
      </c>
      <c r="N49" s="73">
        <f t="shared" si="5"/>
        <v>317.25166145982803</v>
      </c>
      <c r="O49" s="73">
        <f t="shared" si="6"/>
        <v>30047.73387670892</v>
      </c>
      <c r="P49" s="73">
        <f t="shared" si="7"/>
        <v>664431.37337975635</v>
      </c>
      <c r="Q49" s="73">
        <f t="shared" si="10"/>
        <v>95744.640218194676</v>
      </c>
      <c r="R49" s="73">
        <f>SUM(Q49:$Q$102)</f>
        <v>3138755.6636454728</v>
      </c>
      <c r="S49" s="73">
        <f t="shared" si="8"/>
        <v>32.728350065202697</v>
      </c>
    </row>
    <row r="50" spans="1:31" ht="15" x14ac:dyDescent="0.25">
      <c r="A50" s="77">
        <v>48</v>
      </c>
      <c r="B50" s="29">
        <v>36751</v>
      </c>
      <c r="C50" s="29">
        <v>35851</v>
      </c>
      <c r="D50" s="29">
        <v>72602</v>
      </c>
      <c r="E50" s="88">
        <v>5.1642540182137153E-3</v>
      </c>
      <c r="F50" s="157">
        <v>2.1743203577614906E-3</v>
      </c>
      <c r="G50" s="75">
        <f t="shared" si="0"/>
        <v>77.951559146107201</v>
      </c>
      <c r="H50" s="75">
        <f t="shared" si="1"/>
        <v>189.79149942337224</v>
      </c>
      <c r="I50" s="75">
        <f t="shared" si="2"/>
        <v>267.74305856947944</v>
      </c>
      <c r="J50" s="73">
        <f t="shared" si="3"/>
        <v>3.6878193241161325E-3</v>
      </c>
      <c r="K50" s="73">
        <f t="shared" si="4"/>
        <v>3.6810276697957223E-3</v>
      </c>
      <c r="L50" s="73">
        <f t="shared" si="11"/>
        <v>3.6837965234587269E-3</v>
      </c>
      <c r="M50" s="73">
        <f t="shared" si="12"/>
        <v>95586.014387464762</v>
      </c>
      <c r="N50" s="73">
        <f t="shared" si="5"/>
        <v>352.11942749182344</v>
      </c>
      <c r="O50" s="73">
        <f t="shared" si="6"/>
        <v>29217.887636237498</v>
      </c>
      <c r="P50" s="73">
        <f t="shared" si="7"/>
        <v>634383.63950304722</v>
      </c>
      <c r="Q50" s="73">
        <f t="shared" si="10"/>
        <v>95409.95467371885</v>
      </c>
      <c r="R50" s="73">
        <f>SUM(Q50:$Q$102)</f>
        <v>3043011.0234272773</v>
      </c>
      <c r="S50" s="73">
        <f t="shared" si="8"/>
        <v>31.835316525409397</v>
      </c>
    </row>
    <row r="51" spans="1:31" ht="15" x14ac:dyDescent="0.25">
      <c r="A51" s="77">
        <v>49</v>
      </c>
      <c r="B51" s="29">
        <v>35955</v>
      </c>
      <c r="C51" s="29">
        <v>35350</v>
      </c>
      <c r="D51" s="29">
        <v>71305</v>
      </c>
      <c r="E51" s="88">
        <v>5.8092621145264429E-3</v>
      </c>
      <c r="F51" s="157">
        <v>2.4132442407334728E-3</v>
      </c>
      <c r="G51" s="75">
        <f t="shared" si="0"/>
        <v>85.30818390992826</v>
      </c>
      <c r="H51" s="75">
        <f t="shared" si="1"/>
        <v>208.87201932779826</v>
      </c>
      <c r="I51" s="75">
        <f t="shared" si="2"/>
        <v>294.18020323772652</v>
      </c>
      <c r="J51" s="73">
        <f t="shared" si="3"/>
        <v>4.125660237539114E-3</v>
      </c>
      <c r="K51" s="73">
        <f t="shared" si="4"/>
        <v>4.1171613931401119E-3</v>
      </c>
      <c r="L51" s="73">
        <f t="shared" si="11"/>
        <v>4.120132871140489E-3</v>
      </c>
      <c r="M51" s="73">
        <f t="shared" si="12"/>
        <v>95233.894959972939</v>
      </c>
      <c r="N51" s="73">
        <f t="shared" si="5"/>
        <v>392.37630107131554</v>
      </c>
      <c r="O51" s="73">
        <f t="shared" si="6"/>
        <v>28400.24866667348</v>
      </c>
      <c r="P51" s="73">
        <f t="shared" si="7"/>
        <v>605165.75186680967</v>
      </c>
      <c r="Q51" s="73">
        <f t="shared" si="10"/>
        <v>95037.706809437281</v>
      </c>
      <c r="R51" s="73">
        <f>SUM(Q51:$Q$102)</f>
        <v>2947601.0687535596</v>
      </c>
      <c r="S51" s="73">
        <f t="shared" si="8"/>
        <v>30.951176259171636</v>
      </c>
    </row>
    <row r="52" spans="1:31" ht="15" x14ac:dyDescent="0.25">
      <c r="A52" s="77">
        <v>50</v>
      </c>
      <c r="B52" s="29">
        <v>33899</v>
      </c>
      <c r="C52" s="29">
        <v>33829</v>
      </c>
      <c r="D52" s="29">
        <v>67728</v>
      </c>
      <c r="E52" s="88">
        <v>6.5402286403712009E-3</v>
      </c>
      <c r="F52" s="157">
        <v>2.6591395182170921E-3</v>
      </c>
      <c r="G52" s="75">
        <f t="shared" si="0"/>
        <v>89.956030761766016</v>
      </c>
      <c r="H52" s="75">
        <f t="shared" si="1"/>
        <v>221.70721067994333</v>
      </c>
      <c r="I52" s="75">
        <f t="shared" si="2"/>
        <v>311.66324144170937</v>
      </c>
      <c r="J52" s="73">
        <f t="shared" si="3"/>
        <v>4.6016897212631316E-3</v>
      </c>
      <c r="K52" s="73">
        <f t="shared" si="4"/>
        <v>4.5911181690019287E-3</v>
      </c>
      <c r="L52" s="73">
        <f t="shared" si="11"/>
        <v>4.5948654346180361E-3</v>
      </c>
      <c r="M52" s="73">
        <f t="shared" si="12"/>
        <v>94841.518658901623</v>
      </c>
      <c r="N52" s="73">
        <f t="shared" si="5"/>
        <v>435.78401585247775</v>
      </c>
      <c r="O52" s="73">
        <f t="shared" si="6"/>
        <v>27593.40084740816</v>
      </c>
      <c r="P52" s="73">
        <f t="shared" si="7"/>
        <v>576765.50320013624</v>
      </c>
      <c r="Q52" s="73">
        <f t="shared" si="10"/>
        <v>94623.626650975377</v>
      </c>
      <c r="R52" s="73">
        <f>SUM(Q52:$Q$102)</f>
        <v>2852563.3619441218</v>
      </c>
      <c r="S52" s="73">
        <f t="shared" si="8"/>
        <v>30.077158213834508</v>
      </c>
    </row>
    <row r="53" spans="1:31" ht="15" x14ac:dyDescent="0.25">
      <c r="A53" s="77">
        <v>51</v>
      </c>
      <c r="B53" s="29">
        <v>34137</v>
      </c>
      <c r="C53" s="29">
        <v>33986</v>
      </c>
      <c r="D53" s="29">
        <v>68123</v>
      </c>
      <c r="E53" s="88">
        <v>7.3154731149802201E-3</v>
      </c>
      <c r="F53" s="157">
        <v>2.9044129174072776E-3</v>
      </c>
      <c r="G53" s="75">
        <f t="shared" si="0"/>
        <v>98.709377411003743</v>
      </c>
      <c r="H53" s="75">
        <f t="shared" si="1"/>
        <v>249.72830572607978</v>
      </c>
      <c r="I53" s="75">
        <f t="shared" si="2"/>
        <v>348.43768313708352</v>
      </c>
      <c r="J53" s="73">
        <f t="shared" si="3"/>
        <v>5.1148317475314285E-3</v>
      </c>
      <c r="K53" s="73">
        <f t="shared" si="4"/>
        <v>5.1017732690883388E-3</v>
      </c>
      <c r="L53" s="73">
        <f t="shared" si="11"/>
        <v>5.0870557665200471E-3</v>
      </c>
      <c r="M53" s="73">
        <f t="shared" si="12"/>
        <v>94405.734643049145</v>
      </c>
      <c r="N53" s="73">
        <f t="shared" si="5"/>
        <v>480.24723680848547</v>
      </c>
      <c r="O53" s="73">
        <f t="shared" si="6"/>
        <v>26796.695496225213</v>
      </c>
      <c r="P53" s="73">
        <f t="shared" si="7"/>
        <v>549172.10235272814</v>
      </c>
      <c r="Q53" s="73">
        <f t="shared" si="10"/>
        <v>94165.611024644895</v>
      </c>
      <c r="R53" s="73">
        <f>SUM(Q53:$Q$102)</f>
        <v>2757939.7352931467</v>
      </c>
      <c r="S53" s="73">
        <f t="shared" si="8"/>
        <v>29.213688614584672</v>
      </c>
    </row>
    <row r="54" spans="1:31" ht="15" x14ac:dyDescent="0.25">
      <c r="A54" s="77">
        <v>52</v>
      </c>
      <c r="B54" s="29">
        <v>34911</v>
      </c>
      <c r="C54" s="29">
        <v>35512</v>
      </c>
      <c r="D54" s="29">
        <v>70423</v>
      </c>
      <c r="E54" s="88">
        <v>8.0901416452916382E-3</v>
      </c>
      <c r="F54" s="157">
        <v>3.1490182087011705E-3</v>
      </c>
      <c r="G54" s="75">
        <f t="shared" si="0"/>
        <v>111.82793462739596</v>
      </c>
      <c r="H54" s="75">
        <f t="shared" si="1"/>
        <v>282.43493497877637</v>
      </c>
      <c r="I54" s="75">
        <f t="shared" si="2"/>
        <v>394.26286960617233</v>
      </c>
      <c r="J54" s="73">
        <f t="shared" si="3"/>
        <v>5.598495798335378E-3</v>
      </c>
      <c r="K54" s="73">
        <f t="shared" si="4"/>
        <v>5.5828534255999429E-3</v>
      </c>
      <c r="L54" s="73">
        <f t="shared" si="11"/>
        <v>5.5807371175884092E-3</v>
      </c>
      <c r="M54" s="73">
        <f t="shared" si="12"/>
        <v>93925.48740624066</v>
      </c>
      <c r="N54" s="73">
        <f t="shared" si="5"/>
        <v>524.1734538555902</v>
      </c>
      <c r="O54" s="73">
        <f t="shared" si="6"/>
        <v>26010.126060368253</v>
      </c>
      <c r="P54" s="73">
        <f t="shared" si="7"/>
        <v>522375.40685650264</v>
      </c>
      <c r="Q54" s="73">
        <f t="shared" si="10"/>
        <v>93663.400679312865</v>
      </c>
      <c r="R54" s="73">
        <f>SUM(Q54:$Q$102)</f>
        <v>2663774.1242685015</v>
      </c>
      <c r="S54" s="73">
        <f t="shared" si="8"/>
        <v>28.360503605877625</v>
      </c>
    </row>
    <row r="55" spans="1:31" ht="15" x14ac:dyDescent="0.25">
      <c r="A55" s="77">
        <v>53</v>
      </c>
      <c r="B55" s="29">
        <v>35810</v>
      </c>
      <c r="C55" s="29">
        <v>36568</v>
      </c>
      <c r="D55" s="29">
        <v>72378</v>
      </c>
      <c r="E55" s="88">
        <v>8.8370258215747059E-3</v>
      </c>
      <c r="F55" s="157">
        <v>3.4018456139578001E-3</v>
      </c>
      <c r="G55" s="75">
        <f t="shared" si="0"/>
        <v>124.39869041120883</v>
      </c>
      <c r="H55" s="75">
        <f t="shared" si="1"/>
        <v>316.45389467059022</v>
      </c>
      <c r="I55" s="75">
        <f t="shared" si="2"/>
        <v>440.85258508179902</v>
      </c>
      <c r="J55" s="73">
        <f t="shared" si="3"/>
        <v>6.0909749520821109E-3</v>
      </c>
      <c r="K55" s="73">
        <f t="shared" si="4"/>
        <v>6.0724625693719947E-3</v>
      </c>
      <c r="L55" s="73">
        <f t="shared" si="11"/>
        <v>6.071552280348465E-3</v>
      </c>
      <c r="M55" s="73">
        <f t="shared" si="12"/>
        <v>93401.31395238507</v>
      </c>
      <c r="N55" s="73">
        <f t="shared" si="5"/>
        <v>567.09096071515523</v>
      </c>
      <c r="O55" s="73">
        <f t="shared" si="6"/>
        <v>25234.117448224395</v>
      </c>
      <c r="P55" s="73">
        <f t="shared" si="7"/>
        <v>496365.28079613444</v>
      </c>
      <c r="Q55" s="73">
        <f t="shared" si="10"/>
        <v>93117.768472027499</v>
      </c>
      <c r="R55" s="73">
        <f>SUM(Q55:$Q$102)</f>
        <v>2570110.7235891889</v>
      </c>
      <c r="S55" s="73">
        <f t="shared" si="8"/>
        <v>27.516858327061676</v>
      </c>
    </row>
    <row r="56" spans="1:31" ht="15" x14ac:dyDescent="0.25">
      <c r="A56" s="77">
        <v>54</v>
      </c>
      <c r="B56" s="29">
        <v>36896</v>
      </c>
      <c r="C56" s="29">
        <v>37666</v>
      </c>
      <c r="D56" s="29">
        <v>74562</v>
      </c>
      <c r="E56" s="88">
        <v>9.5606977084681365E-3</v>
      </c>
      <c r="F56" s="157">
        <v>3.6782590942032838E-3</v>
      </c>
      <c r="G56" s="75">
        <f t="shared" si="0"/>
        <v>138.54530704226087</v>
      </c>
      <c r="H56" s="75">
        <f t="shared" si="1"/>
        <v>352.75150265164035</v>
      </c>
      <c r="I56" s="75">
        <f t="shared" si="2"/>
        <v>491.2968096939012</v>
      </c>
      <c r="J56" s="73">
        <f t="shared" si="3"/>
        <v>6.5891044995292671E-3</v>
      </c>
      <c r="K56" s="73">
        <f t="shared" si="4"/>
        <v>6.5674439511267391E-3</v>
      </c>
      <c r="L56" s="73">
        <f t="shared" si="11"/>
        <v>6.5639535910066524E-3</v>
      </c>
      <c r="M56" s="73">
        <f t="shared" si="12"/>
        <v>92834.222991669914</v>
      </c>
      <c r="N56" s="73">
        <f t="shared" si="5"/>
        <v>609.35953137448814</v>
      </c>
      <c r="O56" s="73">
        <f t="shared" si="6"/>
        <v>24469.177741355164</v>
      </c>
      <c r="P56" s="73">
        <f t="shared" si="7"/>
        <v>471131.16334791004</v>
      </c>
      <c r="Q56" s="73">
        <f t="shared" si="10"/>
        <v>92529.543225982663</v>
      </c>
      <c r="R56" s="73">
        <f>SUM(Q56:$Q$102)</f>
        <v>2476992.9551171614</v>
      </c>
      <c r="S56" s="73">
        <f t="shared" si="8"/>
        <v>26.681894621334031</v>
      </c>
    </row>
    <row r="57" spans="1:31" ht="15" x14ac:dyDescent="0.25">
      <c r="A57" s="77">
        <v>55</v>
      </c>
      <c r="B57" s="29">
        <v>36202</v>
      </c>
      <c r="C57" s="29">
        <v>37019</v>
      </c>
      <c r="D57" s="29">
        <v>73221</v>
      </c>
      <c r="E57" s="88">
        <v>1.0296859976839821E-2</v>
      </c>
      <c r="F57" s="157">
        <v>3.9951720538545822E-3</v>
      </c>
      <c r="G57" s="75">
        <f t="shared" si="0"/>
        <v>147.89727426164279</v>
      </c>
      <c r="H57" s="75">
        <f t="shared" si="1"/>
        <v>372.76692488155521</v>
      </c>
      <c r="I57" s="75">
        <f t="shared" si="2"/>
        <v>520.66419914319795</v>
      </c>
      <c r="J57" s="73">
        <f t="shared" si="3"/>
        <v>7.1108588948962451E-3</v>
      </c>
      <c r="K57" s="73">
        <f t="shared" si="4"/>
        <v>7.0856365573553903E-3</v>
      </c>
      <c r="L57" s="73">
        <f t="shared" si="11"/>
        <v>7.0789309579977677E-3</v>
      </c>
      <c r="M57" s="73">
        <f t="shared" si="12"/>
        <v>92224.863460295426</v>
      </c>
      <c r="N57" s="73">
        <f t="shared" si="5"/>
        <v>652.85344104620162</v>
      </c>
      <c r="O57" s="73">
        <f t="shared" si="6"/>
        <v>23715.671409025192</v>
      </c>
      <c r="P57" s="73">
        <f t="shared" si="7"/>
        <v>446661.98560655495</v>
      </c>
      <c r="Q57" s="73">
        <f t="shared" si="10"/>
        <v>91898.436739772325</v>
      </c>
      <c r="R57" s="73">
        <f>SUM(Q57:$Q$102)</f>
        <v>2384463.4118911792</v>
      </c>
      <c r="S57" s="73">
        <f t="shared" si="8"/>
        <v>25.854886875682244</v>
      </c>
    </row>
    <row r="58" spans="1:31" ht="15" x14ac:dyDescent="0.25">
      <c r="A58" s="77">
        <v>56</v>
      </c>
      <c r="B58" s="29">
        <v>34425</v>
      </c>
      <c r="C58" s="29">
        <v>35664</v>
      </c>
      <c r="D58" s="29">
        <v>70089</v>
      </c>
      <c r="E58" s="88">
        <v>1.109851577299005E-2</v>
      </c>
      <c r="F58" s="157">
        <v>4.3656403237219707E-3</v>
      </c>
      <c r="G58" s="75">
        <f t="shared" si="0"/>
        <v>155.69619650522037</v>
      </c>
      <c r="H58" s="75">
        <f t="shared" si="1"/>
        <v>382.06640548518249</v>
      </c>
      <c r="I58" s="75">
        <f t="shared" si="2"/>
        <v>537.7626019904028</v>
      </c>
      <c r="J58" s="73">
        <f t="shared" si="3"/>
        <v>7.672567763706185E-3</v>
      </c>
      <c r="K58" s="73">
        <f t="shared" si="4"/>
        <v>7.6432087499868073E-3</v>
      </c>
      <c r="L58" s="73">
        <f t="shared" si="11"/>
        <v>7.6470339445457681E-3</v>
      </c>
      <c r="M58" s="73">
        <f t="shared" si="12"/>
        <v>91572.010019249225</v>
      </c>
      <c r="N58" s="73">
        <f t="shared" si="5"/>
        <v>700.25426898748265</v>
      </c>
      <c r="O58" s="73">
        <f t="shared" si="6"/>
        <v>22973.453471705499</v>
      </c>
      <c r="P58" s="73">
        <f t="shared" si="7"/>
        <v>422946.31419752969</v>
      </c>
      <c r="Q58" s="73">
        <f t="shared" si="10"/>
        <v>91221.882884755483</v>
      </c>
      <c r="R58" s="73">
        <f>SUM(Q58:$Q$102)</f>
        <v>2292564.9751514066</v>
      </c>
      <c r="S58" s="73">
        <f t="shared" si="8"/>
        <v>25.035651993108917</v>
      </c>
    </row>
    <row r="59" spans="1:31" ht="15" x14ac:dyDescent="0.25">
      <c r="A59" s="77">
        <v>57</v>
      </c>
      <c r="B59" s="29">
        <v>35045</v>
      </c>
      <c r="C59" s="29">
        <v>36942</v>
      </c>
      <c r="D59" s="29">
        <v>71987</v>
      </c>
      <c r="E59" s="88">
        <v>1.2017069095476229E-2</v>
      </c>
      <c r="F59" s="157">
        <v>4.7944532079805388E-3</v>
      </c>
      <c r="G59" s="75">
        <f t="shared" si="0"/>
        <v>177.11669040921706</v>
      </c>
      <c r="H59" s="75">
        <f t="shared" si="1"/>
        <v>421.13818645096444</v>
      </c>
      <c r="I59" s="75">
        <f t="shared" si="2"/>
        <v>598.25487686018153</v>
      </c>
      <c r="J59" s="73">
        <f t="shared" si="3"/>
        <v>8.3105960362312853E-3</v>
      </c>
      <c r="K59" s="73">
        <f t="shared" si="4"/>
        <v>8.2761584978476854E-3</v>
      </c>
      <c r="L59" s="73">
        <f t="shared" si="11"/>
        <v>8.3013474868047724E-3</v>
      </c>
      <c r="M59" s="73">
        <f t="shared" si="12"/>
        <v>90871.755750261742</v>
      </c>
      <c r="N59" s="73">
        <f t="shared" si="5"/>
        <v>754.35802121896995</v>
      </c>
      <c r="O59" s="73">
        <f t="shared" si="6"/>
        <v>22241.73140798432</v>
      </c>
      <c r="P59" s="73">
        <f t="shared" si="7"/>
        <v>399972.8607258242</v>
      </c>
      <c r="Q59" s="73">
        <f t="shared" si="10"/>
        <v>90494.576739652257</v>
      </c>
      <c r="R59" s="73">
        <f>SUM(Q59:$Q$102)</f>
        <v>2201343.0922666513</v>
      </c>
      <c r="S59" s="73">
        <f t="shared" si="8"/>
        <v>24.224722787534681</v>
      </c>
    </row>
    <row r="60" spans="1:31" x14ac:dyDescent="0.3">
      <c r="A60" s="77">
        <v>58</v>
      </c>
      <c r="B60" s="29">
        <v>34887</v>
      </c>
      <c r="C60" s="29">
        <v>36659</v>
      </c>
      <c r="D60" s="29">
        <v>71546</v>
      </c>
      <c r="E60" s="88">
        <v>1.3085870350478791E-2</v>
      </c>
      <c r="F60" s="157">
        <v>5.2758138844152562E-3</v>
      </c>
      <c r="G60" s="75">
        <f t="shared" si="0"/>
        <v>193.40606118877886</v>
      </c>
      <c r="H60" s="75">
        <f t="shared" si="1"/>
        <v>456.52675891715359</v>
      </c>
      <c r="I60" s="75">
        <f t="shared" si="2"/>
        <v>649.93282010593248</v>
      </c>
      <c r="J60" s="73">
        <f t="shared" si="3"/>
        <v>9.0841251796876486E-3</v>
      </c>
      <c r="K60" s="73">
        <f t="shared" si="4"/>
        <v>9.0429891703375231E-3</v>
      </c>
      <c r="L60" s="73">
        <f t="shared" si="11"/>
        <v>9.0439577568392736E-3</v>
      </c>
      <c r="M60" s="73">
        <f t="shared" si="12"/>
        <v>90117.397729042772</v>
      </c>
      <c r="N60" s="73">
        <f t="shared" si="5"/>
        <v>815.01793821774481</v>
      </c>
      <c r="O60" s="73">
        <f t="shared" si="6"/>
        <v>21519.117138398502</v>
      </c>
      <c r="P60" s="73">
        <f t="shared" si="7"/>
        <v>377731.1293178398</v>
      </c>
      <c r="Q60" s="73">
        <f t="shared" si="10"/>
        <v>89709.888759933907</v>
      </c>
      <c r="R60" s="73">
        <f>SUM(Q60:$Q$102)</f>
        <v>2110848.5155269983</v>
      </c>
      <c r="S60" s="73">
        <f t="shared" si="8"/>
        <v>23.423318568005211</v>
      </c>
      <c r="T60" s="73"/>
      <c r="U60" s="73"/>
      <c r="V60" s="73"/>
      <c r="W60" s="73"/>
      <c r="X60" s="73"/>
      <c r="Y60" s="73" t="s">
        <v>22</v>
      </c>
      <c r="Z60" s="73"/>
      <c r="AA60" s="73"/>
      <c r="AB60" s="73"/>
      <c r="AC60" s="73"/>
      <c r="AD60" s="73"/>
      <c r="AE60" s="85"/>
    </row>
    <row r="61" spans="1:31" ht="15" x14ac:dyDescent="0.25">
      <c r="A61" s="77">
        <v>59</v>
      </c>
      <c r="B61" s="29">
        <v>34158</v>
      </c>
      <c r="C61" s="29">
        <v>36090</v>
      </c>
      <c r="D61" s="29">
        <v>70248</v>
      </c>
      <c r="E61" s="88">
        <v>1.4310261304112379E-2</v>
      </c>
      <c r="F61" s="157">
        <v>5.7942253440777464E-3</v>
      </c>
      <c r="G61" s="75">
        <f t="shared" si="0"/>
        <v>209.11359266776586</v>
      </c>
      <c r="H61" s="75">
        <f t="shared" si="1"/>
        <v>488.80990562587061</v>
      </c>
      <c r="I61" s="75">
        <f t="shared" si="2"/>
        <v>697.9234982936365</v>
      </c>
      <c r="J61" s="73">
        <f t="shared" si="3"/>
        <v>9.9351369191099607E-3</v>
      </c>
      <c r="K61" s="73">
        <f t="shared" si="4"/>
        <v>9.8859464856568824E-3</v>
      </c>
      <c r="L61" s="73">
        <f t="shared" si="11"/>
        <v>9.879210941537462E-3</v>
      </c>
      <c r="M61" s="73">
        <f t="shared" si="12"/>
        <v>89302.379790825027</v>
      </c>
      <c r="N61" s="73">
        <f t="shared" si="5"/>
        <v>882.23704753484344</v>
      </c>
      <c r="O61" s="73">
        <f t="shared" si="6"/>
        <v>20804.38941661888</v>
      </c>
      <c r="P61" s="73">
        <f t="shared" si="7"/>
        <v>356212.01217944134</v>
      </c>
      <c r="Q61" s="73">
        <f t="shared" si="10"/>
        <v>88861.261267057605</v>
      </c>
      <c r="R61" s="73">
        <f>SUM(Q61:$Q$102)</f>
        <v>2021138.626767064</v>
      </c>
      <c r="S61" s="73">
        <f t="shared" si="8"/>
        <v>22.63252817563454</v>
      </c>
      <c r="T61" s="73" t="s">
        <v>23</v>
      </c>
      <c r="U61" s="73" t="s">
        <v>24</v>
      </c>
      <c r="V61" s="73" t="s">
        <v>25</v>
      </c>
      <c r="W61" s="73" t="s">
        <v>26</v>
      </c>
      <c r="X61" s="73" t="s">
        <v>27</v>
      </c>
      <c r="Y61" s="73" t="s">
        <v>28</v>
      </c>
      <c r="Z61" s="73" t="s">
        <v>29</v>
      </c>
      <c r="AA61" s="73" t="s">
        <v>30</v>
      </c>
      <c r="AB61" s="73" t="s">
        <v>31</v>
      </c>
      <c r="AC61" s="73" t="s">
        <v>32</v>
      </c>
      <c r="AD61" s="73" t="s">
        <v>33</v>
      </c>
      <c r="AE61" s="85" t="s">
        <v>34</v>
      </c>
    </row>
    <row r="62" spans="1:31" ht="15" x14ac:dyDescent="0.25">
      <c r="A62" s="77">
        <v>60</v>
      </c>
      <c r="B62" s="29">
        <v>34896</v>
      </c>
      <c r="C62" s="29">
        <v>37835</v>
      </c>
      <c r="D62" s="29">
        <v>72731</v>
      </c>
      <c r="E62" s="88">
        <v>1.5666258936739848E-2</v>
      </c>
      <c r="F62" s="157">
        <v>6.3293178551354851E-3</v>
      </c>
      <c r="G62" s="75">
        <f t="shared" si="0"/>
        <v>239.46974104905107</v>
      </c>
      <c r="H62" s="75">
        <f t="shared" si="1"/>
        <v>546.68977185647373</v>
      </c>
      <c r="I62" s="75">
        <f t="shared" si="2"/>
        <v>786.15951290552482</v>
      </c>
      <c r="J62" s="73">
        <f t="shared" si="3"/>
        <v>1.0809139334060096E-2</v>
      </c>
      <c r="K62" s="73">
        <f t="shared" si="4"/>
        <v>1.0750930505381451E-2</v>
      </c>
      <c r="L62" s="73">
        <f t="shared" si="11"/>
        <v>1.0757545879809493E-2</v>
      </c>
      <c r="M62" s="73">
        <f t="shared" si="12"/>
        <v>88420.142743290184</v>
      </c>
      <c r="N62" s="73">
        <f t="shared" si="5"/>
        <v>951.1837422602548</v>
      </c>
      <c r="O62" s="73">
        <f t="shared" si="6"/>
        <v>20096.44728298753</v>
      </c>
      <c r="P62" s="73">
        <f t="shared" si="7"/>
        <v>335407.62276282237</v>
      </c>
      <c r="Q62" s="73">
        <f t="shared" si="10"/>
        <v>87944.550872160064</v>
      </c>
      <c r="R62" s="73">
        <f>SUM(Q62:$Q$102)</f>
        <v>1932277.3655000064</v>
      </c>
      <c r="S62" s="73">
        <f t="shared" si="8"/>
        <v>21.8533617516314</v>
      </c>
      <c r="T62" s="73"/>
      <c r="U62" s="73">
        <f>MIN(U78:U87)</f>
        <v>3.4632106065443091E-3</v>
      </c>
      <c r="V62" s="73"/>
      <c r="W62" s="73">
        <f>1-K62</f>
        <v>0.98924906949461855</v>
      </c>
      <c r="X62" s="73">
        <f>LN(W62)</f>
        <v>-1.0809139334060117E-2</v>
      </c>
      <c r="Y62" s="73">
        <f>SUM(X62:X69)</f>
        <v>-0.11335907791307408</v>
      </c>
      <c r="Z62" s="73">
        <f>SUM(X70:X77)</f>
        <v>-0.2169947737436872</v>
      </c>
      <c r="AA62" s="73">
        <f>SUM(X78:X85)</f>
        <v>-0.49291217126159342</v>
      </c>
      <c r="AB62" s="73">
        <f>(AA62-Z62)/(Z62-Y62)</f>
        <v>2.662378008913822</v>
      </c>
      <c r="AC62" s="73">
        <f>(Y62-(Z62-Y62)/(AB62-1))/8</f>
        <v>-6.3771553422319683E-3</v>
      </c>
      <c r="AD62" s="73">
        <f>AB62^(1/8)</f>
        <v>1.1302088786075757</v>
      </c>
      <c r="AE62" s="85">
        <f>(AD62-1)*(Z62-Y62)/(AD62^60*(AB62-1)^2)</f>
        <v>-3.1562218045854838E-6</v>
      </c>
    </row>
    <row r="63" spans="1:31" ht="15" x14ac:dyDescent="0.25">
      <c r="A63" s="77">
        <v>61</v>
      </c>
      <c r="B63" s="29">
        <v>35410</v>
      </c>
      <c r="C63" s="29">
        <v>38845</v>
      </c>
      <c r="D63" s="29">
        <v>74255</v>
      </c>
      <c r="E63" s="88">
        <v>1.7109200758124565E-2</v>
      </c>
      <c r="F63" s="157">
        <v>6.8638431393583344E-3</v>
      </c>
      <c r="G63" s="75">
        <f t="shared" si="0"/>
        <v>266.62598674837449</v>
      </c>
      <c r="H63" s="75">
        <f t="shared" si="1"/>
        <v>605.83679884519086</v>
      </c>
      <c r="I63" s="75">
        <f t="shared" si="2"/>
        <v>872.46278559356529</v>
      </c>
      <c r="J63" s="73">
        <f t="shared" si="3"/>
        <v>1.1749549331271501E-2</v>
      </c>
      <c r="K63" s="73">
        <f t="shared" si="4"/>
        <v>1.1680792925579664E-2</v>
      </c>
      <c r="L63" s="73">
        <f t="shared" si="11"/>
        <v>1.1650043109905889E-2</v>
      </c>
      <c r="M63" s="73">
        <f t="shared" si="12"/>
        <v>87468.959001029929</v>
      </c>
      <c r="N63" s="73">
        <f t="shared" si="5"/>
        <v>1019.0171431405906</v>
      </c>
      <c r="O63" s="73">
        <f t="shared" si="6"/>
        <v>19395.374467628895</v>
      </c>
      <c r="P63" s="73">
        <f t="shared" si="7"/>
        <v>315311.17547983484</v>
      </c>
      <c r="Q63" s="73">
        <f t="shared" si="10"/>
        <v>86959.450429459626</v>
      </c>
      <c r="R63" s="73">
        <f>SUM(Q63:$Q$102)</f>
        <v>1844332.8146278462</v>
      </c>
      <c r="S63" s="73">
        <f t="shared" si="8"/>
        <v>21.085569505933293</v>
      </c>
      <c r="T63" s="73"/>
      <c r="U63" s="73"/>
      <c r="V63" s="73"/>
      <c r="W63" s="73">
        <f t="shared" ref="W63:W102" si="13">1-K63</f>
        <v>0.98831920707442034</v>
      </c>
      <c r="X63" s="73">
        <f t="shared" ref="X63:X79" si="14">LN(W63)</f>
        <v>-1.1749549331271517E-2</v>
      </c>
      <c r="Y63" s="73"/>
      <c r="Z63" s="73"/>
      <c r="AA63" s="73"/>
      <c r="AB63" s="73"/>
      <c r="AC63" s="73"/>
      <c r="AD63" s="73"/>
      <c r="AE63" s="85"/>
    </row>
    <row r="64" spans="1:31" ht="15" x14ac:dyDescent="0.25">
      <c r="A64" s="77">
        <v>62</v>
      </c>
      <c r="B64" s="29">
        <v>35048</v>
      </c>
      <c r="C64" s="29">
        <v>39996</v>
      </c>
      <c r="D64" s="29">
        <v>75044</v>
      </c>
      <c r="E64" s="88">
        <v>1.8591153114073236E-2</v>
      </c>
      <c r="F64" s="157">
        <v>7.3920623171590052E-3</v>
      </c>
      <c r="G64" s="75">
        <f t="shared" si="0"/>
        <v>295.6529244370916</v>
      </c>
      <c r="H64" s="75">
        <f t="shared" si="1"/>
        <v>651.58273434203875</v>
      </c>
      <c r="I64" s="75">
        <f t="shared" si="2"/>
        <v>947.23565877913029</v>
      </c>
      <c r="J64" s="73">
        <f t="shared" si="3"/>
        <v>1.2622403640252789E-2</v>
      </c>
      <c r="K64" s="73">
        <f t="shared" si="4"/>
        <v>1.2543075225966871E-2</v>
      </c>
      <c r="L64" s="73">
        <f t="shared" si="11"/>
        <v>1.2555506334781327E-2</v>
      </c>
      <c r="M64" s="73">
        <f t="shared" si="12"/>
        <v>86449.941857889338</v>
      </c>
      <c r="N64" s="73">
        <f t="shared" si="5"/>
        <v>1085.4227926382009</v>
      </c>
      <c r="O64" s="73">
        <f t="shared" si="6"/>
        <v>18701.870750193419</v>
      </c>
      <c r="P64" s="73">
        <f t="shared" si="7"/>
        <v>295915.80101220595</v>
      </c>
      <c r="Q64" s="73">
        <f t="shared" si="10"/>
        <v>85907.230461570231</v>
      </c>
      <c r="R64" s="73">
        <f>SUM(Q64:$Q$102)</f>
        <v>1757373.3641983867</v>
      </c>
      <c r="S64" s="73">
        <f t="shared" si="8"/>
        <v>20.328219157015088</v>
      </c>
      <c r="T64" s="73"/>
      <c r="U64" s="73"/>
      <c r="V64" s="73"/>
      <c r="W64" s="73">
        <f t="shared" si="13"/>
        <v>0.98745692477403313</v>
      </c>
      <c r="X64" s="73">
        <f t="shared" si="14"/>
        <v>-1.2622403640252779E-2</v>
      </c>
      <c r="Y64" s="73"/>
      <c r="Z64" s="73"/>
      <c r="AA64" s="73"/>
      <c r="AB64" s="73"/>
      <c r="AC64" s="73"/>
      <c r="AD64" s="73"/>
      <c r="AE64" s="85"/>
    </row>
    <row r="65" spans="1:31" ht="15" x14ac:dyDescent="0.25">
      <c r="A65" s="77">
        <v>63</v>
      </c>
      <c r="B65" s="29">
        <v>34275</v>
      </c>
      <c r="C65" s="29">
        <v>39551</v>
      </c>
      <c r="D65" s="29">
        <v>73826</v>
      </c>
      <c r="E65" s="88">
        <v>2.0081367514335497E-2</v>
      </c>
      <c r="F65" s="157">
        <v>7.9250346755272948E-3</v>
      </c>
      <c r="G65" s="75">
        <f t="shared" si="0"/>
        <v>313.44304645178005</v>
      </c>
      <c r="H65" s="75">
        <f t="shared" si="1"/>
        <v>688.28887155384916</v>
      </c>
      <c r="I65" s="75">
        <f t="shared" si="2"/>
        <v>1001.7319180056293</v>
      </c>
      <c r="J65" s="73">
        <f t="shared" si="3"/>
        <v>1.3568822880904143E-2</v>
      </c>
      <c r="K65" s="73">
        <f t="shared" si="4"/>
        <v>1.3477181361153945E-2</v>
      </c>
      <c r="L65" s="73">
        <f t="shared" si="11"/>
        <v>1.3482277261234802E-2</v>
      </c>
      <c r="M65" s="73">
        <f t="shared" si="12"/>
        <v>85364.519065251137</v>
      </c>
      <c r="N65" s="73">
        <f t="shared" si="5"/>
        <v>1150.9081143096846</v>
      </c>
      <c r="O65" s="73">
        <f t="shared" si="6"/>
        <v>18016.643213187421</v>
      </c>
      <c r="P65" s="73">
        <f t="shared" si="7"/>
        <v>277213.93026201252</v>
      </c>
      <c r="Q65" s="73">
        <f t="shared" si="10"/>
        <v>84789.065008096295</v>
      </c>
      <c r="R65" s="73">
        <f>SUM(Q65:$Q$102)</f>
        <v>1671466.1337368167</v>
      </c>
      <c r="S65" s="73">
        <f t="shared" si="8"/>
        <v>19.580337967571484</v>
      </c>
      <c r="T65" s="73"/>
      <c r="U65" s="73"/>
      <c r="V65" s="73"/>
      <c r="W65" s="73">
        <f t="shared" si="13"/>
        <v>0.98652281863884606</v>
      </c>
      <c r="X65" s="73">
        <f t="shared" si="14"/>
        <v>-1.3568822880904188E-2</v>
      </c>
      <c r="Y65" s="73"/>
      <c r="Z65" s="73"/>
      <c r="AA65" s="73"/>
      <c r="AB65" s="73"/>
      <c r="AC65" s="73"/>
      <c r="AD65" s="73"/>
      <c r="AE65" s="85"/>
    </row>
    <row r="66" spans="1:31" ht="15" x14ac:dyDescent="0.25">
      <c r="A66" s="77">
        <v>64</v>
      </c>
      <c r="B66" s="29">
        <v>32976</v>
      </c>
      <c r="C66" s="29">
        <v>38309</v>
      </c>
      <c r="D66" s="29">
        <v>71285</v>
      </c>
      <c r="E66" s="88">
        <v>2.1581122798135881E-2</v>
      </c>
      <c r="F66" s="157">
        <v>8.4908497771339821E-3</v>
      </c>
      <c r="G66" s="75">
        <f t="shared" si="0"/>
        <v>325.27596411222572</v>
      </c>
      <c r="H66" s="75">
        <f t="shared" si="1"/>
        <v>711.65910539132881</v>
      </c>
      <c r="I66" s="75">
        <f t="shared" si="2"/>
        <v>1036.9350695035546</v>
      </c>
      <c r="J66" s="73">
        <f t="shared" si="3"/>
        <v>1.454632909452977E-2</v>
      </c>
      <c r="K66" s="73">
        <f t="shared" si="4"/>
        <v>1.4441042379440661E-2</v>
      </c>
      <c r="L66" s="73">
        <f t="shared" si="11"/>
        <v>1.4426196338161282E-2</v>
      </c>
      <c r="M66" s="73">
        <f t="shared" si="12"/>
        <v>84213.610950941453</v>
      </c>
      <c r="N66" s="73">
        <f t="shared" si="5"/>
        <v>1214.8820859238185</v>
      </c>
      <c r="O66" s="73">
        <f t="shared" si="6"/>
        <v>17340.232033239492</v>
      </c>
      <c r="P66" s="73">
        <f t="shared" si="7"/>
        <v>259197.28704882512</v>
      </c>
      <c r="Q66" s="73">
        <f t="shared" si="10"/>
        <v>83606.169907979551</v>
      </c>
      <c r="R66" s="73">
        <f>SUM(Q66:$Q$102)</f>
        <v>1586677.0687287203</v>
      </c>
      <c r="S66" s="73">
        <f t="shared" si="8"/>
        <v>18.841100040859633</v>
      </c>
      <c r="T66" s="73"/>
      <c r="U66" s="73"/>
      <c r="V66" s="73"/>
      <c r="W66" s="73">
        <f t="shared" si="13"/>
        <v>0.98555895762055934</v>
      </c>
      <c r="X66" s="73">
        <f t="shared" si="14"/>
        <v>-1.4546329094529725E-2</v>
      </c>
      <c r="Y66" s="73"/>
      <c r="Z66" s="73"/>
      <c r="AA66" s="73"/>
      <c r="AB66" s="73"/>
      <c r="AC66" s="73"/>
      <c r="AD66" s="73"/>
      <c r="AE66" s="85"/>
    </row>
    <row r="67" spans="1:31" ht="15" x14ac:dyDescent="0.25">
      <c r="A67" s="77">
        <v>65</v>
      </c>
      <c r="B67" s="29">
        <v>31942</v>
      </c>
      <c r="C67" s="29">
        <v>37543</v>
      </c>
      <c r="D67" s="29">
        <v>69485</v>
      </c>
      <c r="E67" s="88">
        <v>2.3126445646578932E-2</v>
      </c>
      <c r="F67" s="157">
        <v>9.130493591538176E-3</v>
      </c>
      <c r="G67" s="75">
        <f t="shared" ref="G67:G102" si="15">C67*F67</f>
        <v>342.78612090711772</v>
      </c>
      <c r="H67" s="75">
        <f t="shared" ref="H67:H102" si="16">B67*E67</f>
        <v>738.70492684302428</v>
      </c>
      <c r="I67" s="75">
        <f t="shared" ref="I67:I102" si="17">G67+H67</f>
        <v>1081.4910477501421</v>
      </c>
      <c r="J67" s="73">
        <f t="shared" ref="J67:J102" si="18">I67/D67</f>
        <v>1.5564381488812579E-2</v>
      </c>
      <c r="K67" s="73">
        <f t="shared" ref="K67:K102" si="19">1-($W$2^((-1)*J67))</f>
        <v>1.5443882477457205E-2</v>
      </c>
      <c r="L67" s="73">
        <f t="shared" si="11"/>
        <v>1.5422005179548141E-2</v>
      </c>
      <c r="M67" s="73">
        <f t="shared" si="12"/>
        <v>82998.728865017634</v>
      </c>
      <c r="N67" s="73">
        <f t="shared" ref="N67:N102" si="20">M67-M68</f>
        <v>1280.0068264522124</v>
      </c>
      <c r="O67" s="73">
        <f t="shared" ref="O67:O102" si="21">M67*$W$3^A67</f>
        <v>16673.247259881664</v>
      </c>
      <c r="P67" s="73">
        <f t="shared" ref="P67:P102" si="22">SUM(O67:O167)</f>
        <v>241857.05501558568</v>
      </c>
      <c r="Q67" s="73">
        <f t="shared" si="10"/>
        <v>82358.725451791528</v>
      </c>
      <c r="R67" s="73">
        <f>SUM(Q67:$Q$102)</f>
        <v>1503070.8988207406</v>
      </c>
      <c r="S67" s="73">
        <f t="shared" ref="S67:S102" si="23">R67/M67</f>
        <v>18.109565283405878</v>
      </c>
      <c r="T67" s="73"/>
      <c r="U67" s="73"/>
      <c r="V67" s="73"/>
      <c r="W67" s="73">
        <f t="shared" si="13"/>
        <v>0.9845561175225428</v>
      </c>
      <c r="X67" s="73">
        <f t="shared" si="14"/>
        <v>-1.556438148881255E-2</v>
      </c>
      <c r="Y67" s="73"/>
      <c r="Z67" s="73"/>
      <c r="AA67" s="73"/>
      <c r="AB67" s="73"/>
      <c r="AC67" s="73"/>
      <c r="AD67" s="73"/>
      <c r="AE67" s="85"/>
    </row>
    <row r="68" spans="1:31" ht="15" x14ac:dyDescent="0.25">
      <c r="A68" s="77">
        <v>66</v>
      </c>
      <c r="B68" s="29">
        <v>31111</v>
      </c>
      <c r="C68" s="29">
        <v>37599</v>
      </c>
      <c r="D68" s="29">
        <v>68710</v>
      </c>
      <c r="E68" s="88">
        <v>2.4778410824700989E-2</v>
      </c>
      <c r="F68" s="157">
        <v>9.8917004219114656E-3</v>
      </c>
      <c r="G68" s="75">
        <f t="shared" si="15"/>
        <v>371.91804416344922</v>
      </c>
      <c r="H68" s="75">
        <f t="shared" si="16"/>
        <v>770.88113916727241</v>
      </c>
      <c r="I68" s="75">
        <f t="shared" si="17"/>
        <v>1142.7991833307217</v>
      </c>
      <c r="J68" s="73">
        <f t="shared" si="18"/>
        <v>1.6632210498191264E-2</v>
      </c>
      <c r="K68" s="73">
        <f t="shared" si="19"/>
        <v>1.6494658936469841E-2</v>
      </c>
      <c r="L68" s="73">
        <f t="shared" si="11"/>
        <v>1.6503060834213878E-2</v>
      </c>
      <c r="M68" s="73">
        <f t="shared" si="12"/>
        <v>81718.722038565422</v>
      </c>
      <c r="N68" s="73">
        <f t="shared" si="20"/>
        <v>1348.6090410966572</v>
      </c>
      <c r="O68" s="73">
        <f t="shared" si="21"/>
        <v>16015.719370029154</v>
      </c>
      <c r="P68" s="73">
        <f t="shared" si="22"/>
        <v>225183.80775570398</v>
      </c>
      <c r="Q68" s="73">
        <f t="shared" ref="Q68:Q101" si="24">AVERAGEA(M68:M69)</f>
        <v>81044.417518017086</v>
      </c>
      <c r="R68" s="73">
        <f>SUM(Q68:$Q$102)</f>
        <v>1420712.173368949</v>
      </c>
      <c r="S68" s="73">
        <f t="shared" si="23"/>
        <v>17.385393921095265</v>
      </c>
      <c r="T68" s="73"/>
      <c r="U68" s="73"/>
      <c r="V68" s="73"/>
      <c r="W68" s="73">
        <f t="shared" si="13"/>
        <v>0.98350534106353016</v>
      </c>
      <c r="X68" s="73">
        <f t="shared" si="14"/>
        <v>-1.6632210498191125E-2</v>
      </c>
      <c r="Y68" s="73"/>
      <c r="Z68" s="73"/>
      <c r="AA68" s="73"/>
      <c r="AB68" s="73"/>
      <c r="AC68" s="73"/>
      <c r="AD68" s="73"/>
      <c r="AE68" s="85"/>
    </row>
    <row r="69" spans="1:31" ht="15" x14ac:dyDescent="0.25">
      <c r="A69" s="77">
        <v>67</v>
      </c>
      <c r="B69" s="29">
        <v>29585</v>
      </c>
      <c r="C69" s="29">
        <v>36712</v>
      </c>
      <c r="D69" s="29">
        <v>66297</v>
      </c>
      <c r="E69" s="88">
        <v>2.660626173667012E-2</v>
      </c>
      <c r="F69" s="157">
        <v>1.0822945327485164E-2</v>
      </c>
      <c r="G69" s="75">
        <f t="shared" si="15"/>
        <v>397.33196886263534</v>
      </c>
      <c r="H69" s="75">
        <f t="shared" si="16"/>
        <v>787.14625347938545</v>
      </c>
      <c r="I69" s="75">
        <f t="shared" si="17"/>
        <v>1184.4782223420207</v>
      </c>
      <c r="J69" s="73">
        <f t="shared" si="18"/>
        <v>1.7866241645052124E-2</v>
      </c>
      <c r="K69" s="73">
        <f t="shared" si="19"/>
        <v>1.7707586611257708E-2</v>
      </c>
      <c r="L69" s="73">
        <f t="shared" si="11"/>
        <v>1.7727308852806187E-2</v>
      </c>
      <c r="M69" s="73">
        <f t="shared" si="12"/>
        <v>80370.112997468765</v>
      </c>
      <c r="N69" s="73">
        <f t="shared" si="20"/>
        <v>1424.7458156410576</v>
      </c>
      <c r="O69" s="73">
        <f t="shared" si="21"/>
        <v>15367.230223377432</v>
      </c>
      <c r="P69" s="73">
        <f t="shared" si="22"/>
        <v>209168.08838567487</v>
      </c>
      <c r="Q69" s="73">
        <f t="shared" si="24"/>
        <v>79657.740089648229</v>
      </c>
      <c r="R69" s="73">
        <f>SUM(Q69:$Q$102)</f>
        <v>1339667.7558509321</v>
      </c>
      <c r="S69" s="73">
        <f t="shared" si="23"/>
        <v>16.668730525402204</v>
      </c>
      <c r="T69" s="73"/>
      <c r="U69" s="73"/>
      <c r="V69" s="73"/>
      <c r="W69" s="73">
        <f t="shared" si="13"/>
        <v>0.98229241338874229</v>
      </c>
      <c r="X69" s="73">
        <f t="shared" si="14"/>
        <v>-1.7866241645052072E-2</v>
      </c>
      <c r="Y69" s="73"/>
      <c r="Z69" s="73"/>
      <c r="AA69" s="73"/>
      <c r="AB69" s="73"/>
      <c r="AC69" s="73"/>
      <c r="AD69" s="73"/>
      <c r="AE69" s="85"/>
    </row>
    <row r="70" spans="1:31" ht="15" x14ac:dyDescent="0.25">
      <c r="A70" s="77">
        <v>68</v>
      </c>
      <c r="B70" s="29">
        <v>27343</v>
      </c>
      <c r="C70" s="29">
        <v>34527</v>
      </c>
      <c r="D70" s="29">
        <v>61870</v>
      </c>
      <c r="E70" s="88">
        <v>2.86702054860054E-2</v>
      </c>
      <c r="F70" s="157">
        <v>1.1968537509633339E-2</v>
      </c>
      <c r="G70" s="75">
        <f t="shared" si="15"/>
        <v>413.23769459511027</v>
      </c>
      <c r="H70" s="75">
        <f t="shared" si="16"/>
        <v>783.92942860384562</v>
      </c>
      <c r="I70" s="75">
        <f t="shared" si="17"/>
        <v>1197.1671231989558</v>
      </c>
      <c r="J70" s="73">
        <f t="shared" si="18"/>
        <v>1.934971914011566E-2</v>
      </c>
      <c r="K70" s="73">
        <f t="shared" si="19"/>
        <v>1.9163714966226819E-2</v>
      </c>
      <c r="L70" s="73">
        <f t="shared" si="11"/>
        <v>1.9168173990193427E-2</v>
      </c>
      <c r="M70" s="73">
        <f t="shared" si="12"/>
        <v>78945.367181827707</v>
      </c>
      <c r="N70" s="73">
        <f t="shared" si="20"/>
        <v>1513.2385338609747</v>
      </c>
      <c r="O70" s="73">
        <f t="shared" si="21"/>
        <v>14726.644475117506</v>
      </c>
      <c r="P70" s="73">
        <f t="shared" si="22"/>
        <v>193800.85816229743</v>
      </c>
      <c r="Q70" s="73">
        <f t="shared" si="24"/>
        <v>78188.74791489722</v>
      </c>
      <c r="R70" s="73">
        <f>SUM(Q70:$Q$102)</f>
        <v>1260010.0157612839</v>
      </c>
      <c r="S70" s="73">
        <f t="shared" si="23"/>
        <v>15.960531450303057</v>
      </c>
      <c r="T70" s="73"/>
      <c r="U70" s="73"/>
      <c r="V70" s="73"/>
      <c r="W70" s="73">
        <f t="shared" si="13"/>
        <v>0.98083628503377318</v>
      </c>
      <c r="X70" s="73">
        <f t="shared" si="14"/>
        <v>-1.9349719140115594E-2</v>
      </c>
      <c r="Y70" s="73"/>
      <c r="Z70" s="73"/>
      <c r="AA70" s="73"/>
      <c r="AB70" s="73"/>
      <c r="AC70" s="73"/>
      <c r="AD70" s="73"/>
      <c r="AE70" s="85"/>
    </row>
    <row r="71" spans="1:31" ht="15" x14ac:dyDescent="0.25">
      <c r="A71" s="77">
        <v>69</v>
      </c>
      <c r="B71" s="29">
        <v>24258</v>
      </c>
      <c r="C71" s="29">
        <v>31410</v>
      </c>
      <c r="D71" s="29">
        <v>55668</v>
      </c>
      <c r="E71" s="88">
        <v>3.1009184814572082E-2</v>
      </c>
      <c r="F71" s="157">
        <v>1.3364900580748757E-2</v>
      </c>
      <c r="G71" s="75">
        <f t="shared" si="15"/>
        <v>419.79152724131848</v>
      </c>
      <c r="H71" s="75">
        <f t="shared" si="16"/>
        <v>752.22080523188959</v>
      </c>
      <c r="I71" s="75">
        <f t="shared" si="17"/>
        <v>1172.0123324732081</v>
      </c>
      <c r="J71" s="73">
        <f t="shared" si="18"/>
        <v>2.1053609478932384E-2</v>
      </c>
      <c r="K71" s="73">
        <f t="shared" si="19"/>
        <v>2.0833529441890764E-2</v>
      </c>
      <c r="L71" s="73">
        <f t="shared" si="11"/>
        <v>2.0847489456856133E-2</v>
      </c>
      <c r="M71" s="73">
        <f t="shared" si="12"/>
        <v>77432.128647966732</v>
      </c>
      <c r="N71" s="73">
        <f t="shared" si="20"/>
        <v>1614.2654856104054</v>
      </c>
      <c r="O71" s="73">
        <f t="shared" si="21"/>
        <v>14092.060089294375</v>
      </c>
      <c r="P71" s="73">
        <f t="shared" si="22"/>
        <v>179074.2136871799</v>
      </c>
      <c r="Q71" s="73">
        <f t="shared" si="24"/>
        <v>76624.99590516153</v>
      </c>
      <c r="R71" s="73">
        <f>SUM(Q71:$Q$102)</f>
        <v>1181821.2678463866</v>
      </c>
      <c r="S71" s="73">
        <f t="shared" si="23"/>
        <v>15.262673111046132</v>
      </c>
      <c r="T71" s="73"/>
      <c r="U71" s="73"/>
      <c r="V71" s="73"/>
      <c r="W71" s="73">
        <f t="shared" si="13"/>
        <v>0.97916647055810924</v>
      </c>
      <c r="X71" s="73">
        <f t="shared" si="14"/>
        <v>-2.1053609478932329E-2</v>
      </c>
      <c r="Y71" s="73"/>
      <c r="Z71" s="73"/>
      <c r="AA71" s="73"/>
      <c r="AB71" s="73"/>
      <c r="AC71" s="73"/>
      <c r="AD71" s="73"/>
      <c r="AE71" s="85"/>
    </row>
    <row r="72" spans="1:31" ht="15" x14ac:dyDescent="0.25">
      <c r="A72" s="77">
        <v>70</v>
      </c>
      <c r="B72" s="29">
        <v>23072</v>
      </c>
      <c r="C72" s="29">
        <v>30462</v>
      </c>
      <c r="D72" s="29">
        <v>53534</v>
      </c>
      <c r="E72" s="88">
        <v>3.3636681671537161E-2</v>
      </c>
      <c r="F72" s="157">
        <v>1.5038145893095815E-2</v>
      </c>
      <c r="G72" s="75">
        <f t="shared" si="15"/>
        <v>458.09200019548473</v>
      </c>
      <c r="H72" s="75">
        <f t="shared" si="16"/>
        <v>776.06551952570533</v>
      </c>
      <c r="I72" s="75">
        <f t="shared" si="17"/>
        <v>1234.1575197211901</v>
      </c>
      <c r="J72" s="73">
        <f t="shared" si="18"/>
        <v>2.3053713896237719E-2</v>
      </c>
      <c r="K72" s="73">
        <f t="shared" si="19"/>
        <v>2.279000739260828E-2</v>
      </c>
      <c r="L72" s="73">
        <f t="shared" si="11"/>
        <v>2.2773304007424888E-2</v>
      </c>
      <c r="M72" s="73">
        <f t="shared" si="12"/>
        <v>75817.863162356327</v>
      </c>
      <c r="N72" s="73">
        <f t="shared" si="20"/>
        <v>1726.6232469896786</v>
      </c>
      <c r="O72" s="73">
        <f t="shared" si="21"/>
        <v>13461.732697714568</v>
      </c>
      <c r="P72" s="73">
        <f t="shared" si="22"/>
        <v>164982.15359788554</v>
      </c>
      <c r="Q72" s="73">
        <f t="shared" si="24"/>
        <v>74954.551538861488</v>
      </c>
      <c r="R72" s="73">
        <f>SUM(Q72:$Q$102)</f>
        <v>1105196.271941225</v>
      </c>
      <c r="S72" s="73">
        <f t="shared" si="23"/>
        <v>14.576990511781615</v>
      </c>
      <c r="T72" s="73"/>
      <c r="U72" s="73"/>
      <c r="V72" s="73"/>
      <c r="W72" s="73">
        <f t="shared" si="13"/>
        <v>0.97720999260739172</v>
      </c>
      <c r="X72" s="73">
        <f t="shared" si="14"/>
        <v>-2.3053713896237799E-2</v>
      </c>
      <c r="Y72" s="73"/>
      <c r="Z72" s="73"/>
      <c r="AA72" s="73"/>
      <c r="AB72" s="73"/>
      <c r="AC72" s="73"/>
      <c r="AD72" s="73"/>
      <c r="AE72" s="85"/>
    </row>
    <row r="73" spans="1:31" ht="15" x14ac:dyDescent="0.25">
      <c r="A73" s="77">
        <v>71</v>
      </c>
      <c r="B73" s="29">
        <v>21122</v>
      </c>
      <c r="C73" s="29">
        <v>29059</v>
      </c>
      <c r="D73" s="29">
        <v>50181</v>
      </c>
      <c r="E73" s="88">
        <v>3.6545778517033167E-2</v>
      </c>
      <c r="F73" s="157">
        <v>1.7003629496322028E-2</v>
      </c>
      <c r="G73" s="75">
        <f t="shared" si="15"/>
        <v>494.10846953362181</v>
      </c>
      <c r="H73" s="75">
        <f t="shared" si="16"/>
        <v>771.91993383677459</v>
      </c>
      <c r="I73" s="75">
        <f t="shared" si="17"/>
        <v>1266.0284033703965</v>
      </c>
      <c r="J73" s="73">
        <f t="shared" si="18"/>
        <v>2.5229238225033309E-2</v>
      </c>
      <c r="K73" s="73">
        <f t="shared" si="19"/>
        <v>2.4913640660368275E-2</v>
      </c>
      <c r="L73" s="73">
        <f t="shared" ref="L73:L77" si="25">((105*K73+90*(K72+K74)+45*(K71+K75)-30*(K70+K76))/315)</f>
        <v>2.4916586812214567E-2</v>
      </c>
      <c r="M73" s="73">
        <f t="shared" si="12"/>
        <v>74091.239915366648</v>
      </c>
      <c r="N73" s="73">
        <f t="shared" si="20"/>
        <v>1846.1008113758435</v>
      </c>
      <c r="O73" s="73">
        <f t="shared" si="21"/>
        <v>12834.306894168607</v>
      </c>
      <c r="P73" s="73">
        <f t="shared" si="22"/>
        <v>151520.42090017095</v>
      </c>
      <c r="Q73" s="73">
        <f t="shared" si="24"/>
        <v>73168.189509678719</v>
      </c>
      <c r="R73" s="73">
        <f>SUM(Q73:$Q$102)</f>
        <v>1030241.7204023637</v>
      </c>
      <c r="S73" s="73">
        <f t="shared" si="23"/>
        <v>13.905040887143931</v>
      </c>
      <c r="T73" s="73"/>
      <c r="U73" s="73"/>
      <c r="V73" s="73"/>
      <c r="W73" s="73">
        <f t="shared" si="13"/>
        <v>0.97508635933963173</v>
      </c>
      <c r="X73" s="73">
        <f t="shared" si="14"/>
        <v>-2.522923822503324E-2</v>
      </c>
      <c r="Y73" s="73"/>
      <c r="Z73" s="73"/>
      <c r="AA73" s="73"/>
      <c r="AB73" s="73"/>
      <c r="AC73" s="73"/>
      <c r="AD73" s="73"/>
      <c r="AE73" s="85"/>
    </row>
    <row r="74" spans="1:31" ht="15" x14ac:dyDescent="0.25">
      <c r="A74" s="77">
        <v>72</v>
      </c>
      <c r="B74" s="29">
        <v>17309</v>
      </c>
      <c r="C74" s="29">
        <v>24696</v>
      </c>
      <c r="D74" s="29">
        <v>42005</v>
      </c>
      <c r="E74" s="88">
        <v>3.9722719954529168E-2</v>
      </c>
      <c r="F74" s="157">
        <v>1.9268569225033338E-2</v>
      </c>
      <c r="G74" s="75">
        <f t="shared" si="15"/>
        <v>475.8565855814233</v>
      </c>
      <c r="H74" s="75">
        <f t="shared" si="16"/>
        <v>687.56055969294539</v>
      </c>
      <c r="I74" s="75">
        <f t="shared" si="17"/>
        <v>1163.4171452743687</v>
      </c>
      <c r="J74" s="73">
        <f t="shared" si="18"/>
        <v>2.7697110945705719E-2</v>
      </c>
      <c r="K74" s="73">
        <f t="shared" si="19"/>
        <v>2.7317062797102665E-2</v>
      </c>
      <c r="L74" s="73">
        <f t="shared" si="25"/>
        <v>2.728106079605138E-2</v>
      </c>
      <c r="M74" s="73">
        <f t="shared" ref="M74:M102" si="26">M73*(1-L73)</f>
        <v>72245.139103990805</v>
      </c>
      <c r="N74" s="73">
        <f t="shared" si="20"/>
        <v>1970.9240321151592</v>
      </c>
      <c r="O74" s="73">
        <f t="shared" si="21"/>
        <v>12209.287582698002</v>
      </c>
      <c r="P74" s="73">
        <f t="shared" si="22"/>
        <v>138686.11400600238</v>
      </c>
      <c r="Q74" s="73">
        <f t="shared" si="24"/>
        <v>71259.677087933233</v>
      </c>
      <c r="R74" s="73">
        <f>SUM(Q74:$Q$102)</f>
        <v>957073.53089268482</v>
      </c>
      <c r="S74" s="73">
        <f t="shared" si="23"/>
        <v>13.247583751137331</v>
      </c>
      <c r="T74" s="73"/>
      <c r="U74" s="73"/>
      <c r="V74" s="73"/>
      <c r="W74" s="73">
        <f t="shared" si="13"/>
        <v>0.97268293720289734</v>
      </c>
      <c r="X74" s="73">
        <f t="shared" si="14"/>
        <v>-2.7697110945705618E-2</v>
      </c>
      <c r="Y74" s="73"/>
      <c r="Z74" s="73"/>
      <c r="AA74" s="73"/>
      <c r="AB74" s="73"/>
      <c r="AC74" s="73"/>
      <c r="AD74" s="73"/>
      <c r="AE74" s="85"/>
    </row>
    <row r="75" spans="1:31" ht="15" x14ac:dyDescent="0.25">
      <c r="A75" s="77">
        <v>73</v>
      </c>
      <c r="B75" s="29">
        <v>15159</v>
      </c>
      <c r="C75" s="29">
        <v>22795</v>
      </c>
      <c r="D75" s="29">
        <v>37954</v>
      </c>
      <c r="E75" s="88">
        <v>4.3165583508839978E-2</v>
      </c>
      <c r="F75" s="157">
        <v>2.1838372120114507E-2</v>
      </c>
      <c r="G75" s="75">
        <f t="shared" si="15"/>
        <v>497.8056924780102</v>
      </c>
      <c r="H75" s="75">
        <f t="shared" si="16"/>
        <v>654.34708041050521</v>
      </c>
      <c r="I75" s="75">
        <f t="shared" si="17"/>
        <v>1152.1527728885153</v>
      </c>
      <c r="J75" s="73">
        <f t="shared" si="18"/>
        <v>3.0356557224232368E-2</v>
      </c>
      <c r="K75" s="73">
        <f t="shared" si="19"/>
        <v>2.9900424136681258E-2</v>
      </c>
      <c r="L75" s="73">
        <f t="shared" si="25"/>
        <v>2.9922927077556127E-2</v>
      </c>
      <c r="M75" s="73">
        <f t="shared" si="26"/>
        <v>70274.215071875646</v>
      </c>
      <c r="N75" s="73">
        <f t="shared" si="20"/>
        <v>2102.810213028235</v>
      </c>
      <c r="O75" s="73">
        <f t="shared" si="21"/>
        <v>11586.541722807751</v>
      </c>
      <c r="P75" s="73">
        <f t="shared" si="22"/>
        <v>126476.8264233044</v>
      </c>
      <c r="Q75" s="73">
        <f t="shared" si="24"/>
        <v>69222.809965361521</v>
      </c>
      <c r="R75" s="73">
        <f>SUM(Q75:$Q$102)</f>
        <v>885813.85380475153</v>
      </c>
      <c r="S75" s="73">
        <f t="shared" si="23"/>
        <v>12.605104915063817</v>
      </c>
      <c r="T75" s="73"/>
      <c r="U75" s="73"/>
      <c r="V75" s="73"/>
      <c r="W75" s="73">
        <f t="shared" si="13"/>
        <v>0.97009957586331874</v>
      </c>
      <c r="X75" s="73">
        <f t="shared" si="14"/>
        <v>-3.0356557224232233E-2</v>
      </c>
      <c r="Y75" s="73"/>
      <c r="Z75" s="73"/>
      <c r="AA75" s="73"/>
      <c r="AB75" s="73"/>
      <c r="AC75" s="73"/>
      <c r="AD75" s="73"/>
      <c r="AE75" s="85"/>
    </row>
    <row r="76" spans="1:31" ht="15" x14ac:dyDescent="0.25">
      <c r="A76" s="77">
        <v>74</v>
      </c>
      <c r="B76" s="29">
        <v>14995</v>
      </c>
      <c r="C76" s="29">
        <v>23417</v>
      </c>
      <c r="D76" s="29">
        <v>38412</v>
      </c>
      <c r="E76" s="88">
        <v>4.6902309337960323E-2</v>
      </c>
      <c r="F76" s="157">
        <v>2.472607288504268E-2</v>
      </c>
      <c r="G76" s="75">
        <f t="shared" si="15"/>
        <v>579.01044874904449</v>
      </c>
      <c r="H76" s="75">
        <f t="shared" si="16"/>
        <v>703.300128522715</v>
      </c>
      <c r="I76" s="75">
        <f t="shared" si="17"/>
        <v>1282.3105772717595</v>
      </c>
      <c r="J76" s="73">
        <f t="shared" si="18"/>
        <v>3.3383072406325091E-2</v>
      </c>
      <c r="K76" s="73">
        <f t="shared" si="19"/>
        <v>3.2832006753800047E-2</v>
      </c>
      <c r="L76" s="73">
        <f t="shared" si="25"/>
        <v>3.2857114275968095E-2</v>
      </c>
      <c r="M76" s="73">
        <f t="shared" si="26"/>
        <v>68171.404858847411</v>
      </c>
      <c r="N76" s="73">
        <f t="shared" si="20"/>
        <v>2239.915639800427</v>
      </c>
      <c r="O76" s="73">
        <f t="shared" si="21"/>
        <v>10965.696077809866</v>
      </c>
      <c r="P76" s="73">
        <f t="shared" si="22"/>
        <v>114890.28470049665</v>
      </c>
      <c r="Q76" s="73">
        <f t="shared" si="24"/>
        <v>67051.447038947197</v>
      </c>
      <c r="R76" s="73">
        <f>SUM(Q76:$Q$102)</f>
        <v>816591.04383939004</v>
      </c>
      <c r="S76" s="73">
        <f t="shared" si="23"/>
        <v>11.978498103863139</v>
      </c>
      <c r="T76" s="73"/>
      <c r="U76" s="73"/>
      <c r="V76" s="73"/>
      <c r="W76" s="73">
        <f t="shared" si="13"/>
        <v>0.96716799324619995</v>
      </c>
      <c r="X76" s="73">
        <f t="shared" si="14"/>
        <v>-3.3383072406324932E-2</v>
      </c>
      <c r="Y76" s="73"/>
      <c r="Z76" s="73"/>
      <c r="AA76" s="73"/>
      <c r="AB76" s="73"/>
      <c r="AC76" s="73"/>
      <c r="AD76" s="73"/>
      <c r="AE76" s="85"/>
    </row>
    <row r="77" spans="1:31" ht="15" x14ac:dyDescent="0.25">
      <c r="A77" s="77">
        <v>75</v>
      </c>
      <c r="B77" s="29">
        <v>13411</v>
      </c>
      <c r="C77" s="29">
        <v>21271</v>
      </c>
      <c r="D77" s="29">
        <v>34682</v>
      </c>
      <c r="E77" s="88">
        <v>5.1001979819654847E-2</v>
      </c>
      <c r="F77" s="157">
        <v>2.7962886856070773E-2</v>
      </c>
      <c r="G77" s="75">
        <f t="shared" si="15"/>
        <v>594.79856631548137</v>
      </c>
      <c r="H77" s="75">
        <f t="shared" si="16"/>
        <v>683.98755136139118</v>
      </c>
      <c r="I77" s="75">
        <f t="shared" si="17"/>
        <v>1278.7861176768724</v>
      </c>
      <c r="J77" s="73">
        <f t="shared" si="18"/>
        <v>3.6871752427105484E-2</v>
      </c>
      <c r="K77" s="73">
        <f t="shared" si="19"/>
        <v>3.6200267600190128E-2</v>
      </c>
      <c r="L77" s="73">
        <f t="shared" si="25"/>
        <v>3.6117874164734637E-2</v>
      </c>
      <c r="M77" s="73">
        <f t="shared" si="26"/>
        <v>65931.489219046984</v>
      </c>
      <c r="N77" s="73">
        <f t="shared" si="20"/>
        <v>2381.3052311071006</v>
      </c>
      <c r="O77" s="73">
        <f t="shared" si="21"/>
        <v>10346.726779186083</v>
      </c>
      <c r="P77" s="73">
        <f t="shared" si="22"/>
        <v>103924.58862268679</v>
      </c>
      <c r="Q77" s="73">
        <f t="shared" si="24"/>
        <v>64740.83660349343</v>
      </c>
      <c r="R77" s="73">
        <f>SUM(Q77:$Q$102)</f>
        <v>749539.5968004429</v>
      </c>
      <c r="S77" s="73">
        <f t="shared" si="23"/>
        <v>11.368461499636625</v>
      </c>
      <c r="T77" s="73"/>
      <c r="U77" s="73"/>
      <c r="V77" s="73"/>
      <c r="W77" s="73">
        <f t="shared" si="13"/>
        <v>0.96379973239980987</v>
      </c>
      <c r="X77" s="73">
        <f t="shared" si="14"/>
        <v>-3.6871752427105428E-2</v>
      </c>
      <c r="Y77" s="73"/>
      <c r="Z77" s="73"/>
      <c r="AA77" s="73"/>
      <c r="AB77" s="73"/>
      <c r="AC77" s="73"/>
      <c r="AD77" s="73"/>
      <c r="AE77" s="85"/>
    </row>
    <row r="78" spans="1:31" ht="15" x14ac:dyDescent="0.25">
      <c r="A78" s="77">
        <v>76</v>
      </c>
      <c r="B78" s="29">
        <v>12445</v>
      </c>
      <c r="C78" s="29">
        <v>20717</v>
      </c>
      <c r="D78" s="29">
        <v>33162</v>
      </c>
      <c r="E78" s="88">
        <v>5.5575548802326478E-2</v>
      </c>
      <c r="F78" s="157">
        <v>3.1607226768103965E-2</v>
      </c>
      <c r="G78" s="75">
        <f t="shared" si="15"/>
        <v>654.80691695480982</v>
      </c>
      <c r="H78" s="75">
        <f t="shared" si="16"/>
        <v>691.63770484495308</v>
      </c>
      <c r="I78" s="75">
        <f t="shared" si="17"/>
        <v>1346.4446217997629</v>
      </c>
      <c r="J78" s="73">
        <f t="shared" si="18"/>
        <v>4.0602033104148207E-2</v>
      </c>
      <c r="K78" s="73">
        <f t="shared" si="19"/>
        <v>3.978881381498256E-2</v>
      </c>
      <c r="L78">
        <f>IF(T78=1,1-V78,((105*K78+90*(K77+K79)+45*(K76+K80)-30*(K75+K81))/315))</f>
        <v>3.6325603208438251E-2</v>
      </c>
      <c r="M78" s="73">
        <f t="shared" si="26"/>
        <v>63550.183987939883</v>
      </c>
      <c r="N78" s="73">
        <f t="shared" si="20"/>
        <v>2308.4987673691503</v>
      </c>
      <c r="O78" s="73">
        <f t="shared" si="21"/>
        <v>9729.7804910815121</v>
      </c>
      <c r="P78" s="73">
        <f t="shared" si="22"/>
        <v>93577.861843500708</v>
      </c>
      <c r="Q78" s="73">
        <f t="shared" si="24"/>
        <v>62395.934604255308</v>
      </c>
      <c r="R78" s="73">
        <f>SUM(Q78:$Q$102)</f>
        <v>684798.76019694947</v>
      </c>
      <c r="S78" s="73">
        <f t="shared" si="23"/>
        <v>10.775716405902237</v>
      </c>
      <c r="T78" s="73">
        <f>IF(U78=$U$62,1,0)</f>
        <v>1</v>
      </c>
      <c r="U78" s="73">
        <f>ABS(W78-V78)</f>
        <v>3.4632106065443091E-3</v>
      </c>
      <c r="V78" s="73">
        <f>$W$2^($AC$62+$AE$62*$AD$62^A77)</f>
        <v>0.96367439679156175</v>
      </c>
      <c r="W78" s="73">
        <f t="shared" si="13"/>
        <v>0.96021118618501744</v>
      </c>
      <c r="X78" s="73">
        <f t="shared" si="14"/>
        <v>-4.0602033104148082E-2</v>
      </c>
      <c r="Y78" s="73"/>
      <c r="Z78" s="73"/>
      <c r="AA78" s="73"/>
      <c r="AB78" s="73"/>
      <c r="AC78" s="73"/>
      <c r="AD78" s="73"/>
      <c r="AE78" s="85"/>
    </row>
    <row r="79" spans="1:31" ht="15" x14ac:dyDescent="0.25">
      <c r="A79" s="77">
        <v>77</v>
      </c>
      <c r="B79" s="29">
        <v>11612</v>
      </c>
      <c r="C79" s="29">
        <v>19945</v>
      </c>
      <c r="D79" s="29">
        <v>31557</v>
      </c>
      <c r="E79" s="88">
        <v>6.076590035343208E-2</v>
      </c>
      <c r="F79" s="157">
        <v>3.5750002772488174E-2</v>
      </c>
      <c r="G79" s="75">
        <f t="shared" si="15"/>
        <v>713.03380529727667</v>
      </c>
      <c r="H79" s="75">
        <f t="shared" si="16"/>
        <v>705.61363490405336</v>
      </c>
      <c r="I79" s="75">
        <f t="shared" si="17"/>
        <v>1418.64744020133</v>
      </c>
      <c r="J79" s="73">
        <f t="shared" si="18"/>
        <v>4.49550793865491E-2</v>
      </c>
      <c r="K79" s="73">
        <f t="shared" si="19"/>
        <v>4.3959573209008895E-2</v>
      </c>
      <c r="L79" s="73">
        <f t="shared" ref="L79:L102" si="27">IF(T79=1,1-V79,((105*K79+90*(K78+K80)+45*(K77+K81)-30*(K76+K82))/315))</f>
        <v>4.0160700860058629E-2</v>
      </c>
      <c r="M79" s="73">
        <f t="shared" si="26"/>
        <v>61241.685220570733</v>
      </c>
      <c r="N79" s="73">
        <f t="shared" si="20"/>
        <v>2459.5090003092118</v>
      </c>
      <c r="O79" s="73">
        <f t="shared" si="21"/>
        <v>9147.6491177144198</v>
      </c>
      <c r="P79" s="73">
        <f t="shared" si="22"/>
        <v>83848.081352419205</v>
      </c>
      <c r="Q79" s="73">
        <f t="shared" si="24"/>
        <v>60011.93072041613</v>
      </c>
      <c r="R79" s="73">
        <f>SUM(Q79:$Q$102)</f>
        <v>622402.82559269422</v>
      </c>
      <c r="S79" s="73">
        <f t="shared" si="23"/>
        <v>10.163058435623073</v>
      </c>
      <c r="T79" s="73">
        <f>IF(T78=1,1,IF(U79=$U$62,1,T78))</f>
        <v>1</v>
      </c>
      <c r="U79" s="73">
        <f t="shared" ref="U79:U87" si="28">ABS(W79-V79)</f>
        <v>3.7988723489502663E-3</v>
      </c>
      <c r="V79" s="73">
        <f t="shared" ref="V79:V103" si="29">$W$2^($AC$62+$AE$62*$AD$62^A78)</f>
        <v>0.95983929913994137</v>
      </c>
      <c r="W79" s="73">
        <f t="shared" si="13"/>
        <v>0.9560404267909911</v>
      </c>
      <c r="X79" s="73">
        <f t="shared" si="14"/>
        <v>-4.4955079386549066E-2</v>
      </c>
      <c r="Y79" s="73"/>
      <c r="Z79" s="73"/>
      <c r="AA79" s="73"/>
      <c r="AB79" s="73"/>
      <c r="AC79" s="73"/>
      <c r="AD79" s="73"/>
      <c r="AE79" s="85"/>
    </row>
    <row r="80" spans="1:31" ht="15" x14ac:dyDescent="0.25">
      <c r="A80" s="77">
        <v>78</v>
      </c>
      <c r="B80" s="29">
        <v>10744</v>
      </c>
      <c r="C80" s="29">
        <v>18859</v>
      </c>
      <c r="D80" s="29">
        <v>29603</v>
      </c>
      <c r="E80" s="88">
        <v>6.673006824424009E-2</v>
      </c>
      <c r="F80" s="157">
        <v>4.0515188880122857E-2</v>
      </c>
      <c r="G80" s="75">
        <f t="shared" si="15"/>
        <v>764.07594709023692</v>
      </c>
      <c r="H80" s="75">
        <f t="shared" si="16"/>
        <v>716.9478532161155</v>
      </c>
      <c r="I80" s="75">
        <f t="shared" si="17"/>
        <v>1481.0238003063523</v>
      </c>
      <c r="J80" s="73">
        <f t="shared" si="18"/>
        <v>5.002951728900288E-2</v>
      </c>
      <c r="K80" s="73">
        <f t="shared" si="19"/>
        <v>4.8798652798732078E-2</v>
      </c>
      <c r="L80" s="73">
        <f t="shared" si="27"/>
        <v>4.4476792733102122E-2</v>
      </c>
      <c r="M80" s="73">
        <f t="shared" si="26"/>
        <v>58782.176220261521</v>
      </c>
      <c r="N80" s="73">
        <f t="shared" si="20"/>
        <v>2614.442668149255</v>
      </c>
      <c r="O80" s="73">
        <f t="shared" si="21"/>
        <v>8566.1201150488923</v>
      </c>
      <c r="P80" s="73">
        <f t="shared" si="22"/>
        <v>74700.432234704786</v>
      </c>
      <c r="Q80" s="73">
        <f t="shared" si="24"/>
        <v>57474.954886186897</v>
      </c>
      <c r="R80" s="73">
        <f>SUM(Q80:$Q$102)</f>
        <v>562390.89487227809</v>
      </c>
      <c r="S80" s="73">
        <f t="shared" si="23"/>
        <v>9.5673711154373464</v>
      </c>
      <c r="T80" s="73">
        <f t="shared" ref="T80:T87" si="30">IF(T79=1,1,IF(U80=$U$62,1,T79))</f>
        <v>1</v>
      </c>
      <c r="U80" s="73">
        <f t="shared" si="28"/>
        <v>4.3218600656299566E-3</v>
      </c>
      <c r="V80" s="73">
        <f t="shared" si="29"/>
        <v>0.95552320726689788</v>
      </c>
      <c r="W80" s="73">
        <f t="shared" si="13"/>
        <v>0.95120134720126792</v>
      </c>
      <c r="X80" s="73">
        <f>LN(W80)</f>
        <v>-5.0029517289002852E-2</v>
      </c>
      <c r="Y80" s="73"/>
      <c r="Z80" s="73"/>
      <c r="AA80" s="73"/>
      <c r="AB80" s="73"/>
      <c r="AC80" s="73"/>
      <c r="AD80" s="73"/>
      <c r="AE80" s="85"/>
    </row>
    <row r="81" spans="1:31" ht="15" x14ac:dyDescent="0.25">
      <c r="A81" s="77">
        <v>79</v>
      </c>
      <c r="B81" s="29">
        <v>9145</v>
      </c>
      <c r="C81" s="29">
        <v>17260</v>
      </c>
      <c r="D81" s="29">
        <v>26405</v>
      </c>
      <c r="E81" s="88">
        <v>7.3617627559414631E-2</v>
      </c>
      <c r="F81" s="157">
        <v>4.6055668157178216E-2</v>
      </c>
      <c r="G81" s="75">
        <f t="shared" si="15"/>
        <v>794.92083239289605</v>
      </c>
      <c r="H81" s="75">
        <f t="shared" si="16"/>
        <v>673.23320403084676</v>
      </c>
      <c r="I81" s="75">
        <f t="shared" si="17"/>
        <v>1468.1540364237428</v>
      </c>
      <c r="J81" s="73">
        <f t="shared" si="18"/>
        <v>5.5601364757574052E-2</v>
      </c>
      <c r="K81" s="73">
        <f t="shared" si="19"/>
        <v>5.4083863749122219E-2</v>
      </c>
      <c r="L81" s="73">
        <f t="shared" si="27"/>
        <v>4.9331519376966448E-2</v>
      </c>
      <c r="M81" s="73">
        <f t="shared" si="26"/>
        <v>56167.733552112266</v>
      </c>
      <c r="N81" s="73">
        <f t="shared" si="20"/>
        <v>2770.8396360863117</v>
      </c>
      <c r="O81" s="73">
        <f t="shared" si="21"/>
        <v>7985.4893328439102</v>
      </c>
      <c r="P81" s="73">
        <f t="shared" si="22"/>
        <v>66134.312119655864</v>
      </c>
      <c r="Q81" s="73">
        <f t="shared" si="24"/>
        <v>54782.31373406911</v>
      </c>
      <c r="R81" s="73">
        <f>SUM(Q81:$Q$102)</f>
        <v>504915.93998609128</v>
      </c>
      <c r="S81" s="73">
        <f t="shared" si="23"/>
        <v>8.9894305512190851</v>
      </c>
      <c r="T81" s="73">
        <f t="shared" si="30"/>
        <v>1</v>
      </c>
      <c r="U81" s="73">
        <f t="shared" si="28"/>
        <v>4.7523443721557701E-3</v>
      </c>
      <c r="V81" s="73">
        <f t="shared" si="29"/>
        <v>0.95066848062303355</v>
      </c>
      <c r="W81" s="73">
        <f t="shared" si="13"/>
        <v>0.94591613625087778</v>
      </c>
      <c r="X81" s="73">
        <f t="shared" ref="X81:X102" si="31">LN(W81)</f>
        <v>-5.5601364757574046E-2</v>
      </c>
      <c r="Y81" s="84"/>
      <c r="Z81" s="84"/>
      <c r="AA81" s="73"/>
      <c r="AB81" s="73"/>
      <c r="AC81" s="73"/>
      <c r="AD81" s="73"/>
      <c r="AE81" s="85"/>
    </row>
    <row r="82" spans="1:31" ht="15" x14ac:dyDescent="0.25">
      <c r="A82" s="77">
        <v>80</v>
      </c>
      <c r="B82" s="29">
        <v>8049</v>
      </c>
      <c r="C82" s="29">
        <v>15661</v>
      </c>
      <c r="D82" s="29">
        <v>23710</v>
      </c>
      <c r="E82" s="88">
        <v>8.1549214258638716E-2</v>
      </c>
      <c r="F82" s="157">
        <v>5.2544724749713528E-2</v>
      </c>
      <c r="G82" s="75">
        <f t="shared" si="15"/>
        <v>822.90293430526356</v>
      </c>
      <c r="H82" s="75">
        <f t="shared" si="16"/>
        <v>656.38962556778301</v>
      </c>
      <c r="I82" s="75">
        <f t="shared" si="17"/>
        <v>1479.2925598730467</v>
      </c>
      <c r="J82" s="73">
        <f t="shared" si="18"/>
        <v>6.2391082238424572E-2</v>
      </c>
      <c r="K82" s="73">
        <f t="shared" si="19"/>
        <v>6.0484612846159802E-2</v>
      </c>
      <c r="L82" s="73">
        <f t="shared" si="27"/>
        <v>5.4788689102949539E-2</v>
      </c>
      <c r="M82" s="73">
        <f t="shared" si="26"/>
        <v>53396.893916025954</v>
      </c>
      <c r="N82" s="73">
        <f t="shared" si="20"/>
        <v>2925.5458198283231</v>
      </c>
      <c r="O82" s="73">
        <f t="shared" si="21"/>
        <v>7406.3931815474734</v>
      </c>
      <c r="P82" s="73">
        <f t="shared" si="22"/>
        <v>58148.822786811957</v>
      </c>
      <c r="Q82" s="73">
        <f t="shared" si="24"/>
        <v>51934.121006111789</v>
      </c>
      <c r="R82" s="73">
        <f>SUM(Q82:$Q$102)</f>
        <v>450133.62625202222</v>
      </c>
      <c r="S82" s="73">
        <f t="shared" si="23"/>
        <v>8.4299589964899457</v>
      </c>
      <c r="T82" s="73">
        <f t="shared" si="30"/>
        <v>1</v>
      </c>
      <c r="U82" s="73">
        <f t="shared" si="28"/>
        <v>5.6959237432102627E-3</v>
      </c>
      <c r="V82" s="73">
        <f t="shared" si="29"/>
        <v>0.94521131089705046</v>
      </c>
      <c r="W82" s="73">
        <f t="shared" si="13"/>
        <v>0.9395153871538402</v>
      </c>
      <c r="X82" s="73">
        <f t="shared" si="31"/>
        <v>-6.2391082238424406E-2</v>
      </c>
      <c r="Y82" s="73"/>
      <c r="Z82" s="73"/>
      <c r="AA82" s="73"/>
      <c r="AB82" s="73"/>
      <c r="AC82" s="73"/>
      <c r="AD82" s="73"/>
      <c r="AE82" s="85"/>
    </row>
    <row r="83" spans="1:31" ht="15" x14ac:dyDescent="0.25">
      <c r="A83" s="77">
        <v>81</v>
      </c>
      <c r="B83" s="29">
        <v>7119</v>
      </c>
      <c r="C83" s="29">
        <v>14345</v>
      </c>
      <c r="D83" s="29">
        <v>21464</v>
      </c>
      <c r="E83" s="88">
        <v>9.0598868810278829E-2</v>
      </c>
      <c r="F83" s="157">
        <v>6.0163310346470142E-2</v>
      </c>
      <c r="G83" s="75">
        <f t="shared" si="15"/>
        <v>863.04268692011419</v>
      </c>
      <c r="H83" s="75">
        <f t="shared" si="16"/>
        <v>644.97334706037498</v>
      </c>
      <c r="I83" s="75">
        <f t="shared" si="17"/>
        <v>1508.0160339804893</v>
      </c>
      <c r="J83" s="73">
        <f t="shared" si="18"/>
        <v>7.0257921821677657E-2</v>
      </c>
      <c r="K83" s="73">
        <f t="shared" si="19"/>
        <v>6.7846633796141309E-2</v>
      </c>
      <c r="L83" s="73">
        <f t="shared" si="27"/>
        <v>6.0918730168718072E-2</v>
      </c>
      <c r="M83" s="73">
        <f t="shared" si="26"/>
        <v>50471.348096197631</v>
      </c>
      <c r="N83" s="73">
        <f t="shared" si="20"/>
        <v>3074.6504359237078</v>
      </c>
      <c r="O83" s="73">
        <f t="shared" si="21"/>
        <v>6829.8601055116733</v>
      </c>
      <c r="P83" s="73">
        <f t="shared" si="22"/>
        <v>50742.429605264486</v>
      </c>
      <c r="Q83" s="73">
        <f t="shared" si="24"/>
        <v>48934.022878235774</v>
      </c>
      <c r="R83" s="73">
        <f>SUM(Q83:$Q$102)</f>
        <v>398199.50524591043</v>
      </c>
      <c r="S83" s="73">
        <f t="shared" si="23"/>
        <v>7.8896150046744973</v>
      </c>
      <c r="T83" s="73">
        <f t="shared" si="30"/>
        <v>1</v>
      </c>
      <c r="U83" s="73">
        <f t="shared" si="28"/>
        <v>6.9279036274232375E-3</v>
      </c>
      <c r="V83" s="73">
        <f t="shared" si="29"/>
        <v>0.93908126983128193</v>
      </c>
      <c r="W83" s="73">
        <f t="shared" si="13"/>
        <v>0.93215336620385869</v>
      </c>
      <c r="X83" s="73">
        <f t="shared" si="31"/>
        <v>-7.0257921821677477E-2</v>
      </c>
      <c r="Y83" s="73"/>
      <c r="Z83" s="73"/>
      <c r="AA83" s="73"/>
      <c r="AB83" s="73"/>
      <c r="AC83" s="73"/>
      <c r="AD83" s="73"/>
      <c r="AE83" s="85"/>
    </row>
    <row r="84" spans="1:31" ht="15" x14ac:dyDescent="0.25">
      <c r="A84" s="77">
        <v>82</v>
      </c>
      <c r="B84" s="29">
        <v>6275</v>
      </c>
      <c r="C84" s="29">
        <v>13240</v>
      </c>
      <c r="D84" s="29">
        <v>19515</v>
      </c>
      <c r="E84" s="88">
        <v>0.10078367616641629</v>
      </c>
      <c r="F84" s="157">
        <v>6.908288543929314E-2</v>
      </c>
      <c r="G84" s="75">
        <f t="shared" si="15"/>
        <v>914.65740321624116</v>
      </c>
      <c r="H84" s="75">
        <f t="shared" si="16"/>
        <v>632.41756794426215</v>
      </c>
      <c r="I84" s="75">
        <f t="shared" si="17"/>
        <v>1547.0749711605033</v>
      </c>
      <c r="J84" s="73">
        <f t="shared" si="18"/>
        <v>7.9276196318754974E-2</v>
      </c>
      <c r="K84" s="73">
        <f t="shared" si="19"/>
        <v>7.6215256738753401E-2</v>
      </c>
      <c r="L84" s="73">
        <f t="shared" si="27"/>
        <v>6.7799113134327404E-2</v>
      </c>
      <c r="M84" s="73">
        <f t="shared" si="26"/>
        <v>47396.697660273923</v>
      </c>
      <c r="N84" s="73">
        <f t="shared" si="20"/>
        <v>3213.454066862425</v>
      </c>
      <c r="O84" s="73">
        <f t="shared" si="21"/>
        <v>6257.3597079550391</v>
      </c>
      <c r="P84" s="73">
        <f t="shared" si="22"/>
        <v>43912.569499752812</v>
      </c>
      <c r="Q84" s="73">
        <f t="shared" si="24"/>
        <v>45789.970626842711</v>
      </c>
      <c r="R84" s="73">
        <f>SUM(Q84:$Q$102)</f>
        <v>349265.48236767459</v>
      </c>
      <c r="S84" s="73">
        <f t="shared" si="23"/>
        <v>7.3689834863835966</v>
      </c>
      <c r="T84" s="73">
        <f t="shared" si="30"/>
        <v>1</v>
      </c>
      <c r="U84" s="73">
        <f t="shared" si="28"/>
        <v>8.4161436044259963E-3</v>
      </c>
      <c r="V84" s="73">
        <f t="shared" si="29"/>
        <v>0.9322008868656726</v>
      </c>
      <c r="W84" s="73">
        <f t="shared" si="13"/>
        <v>0.9237847432612466</v>
      </c>
      <c r="X84" s="73">
        <f t="shared" si="31"/>
        <v>-7.9276196318754807E-2</v>
      </c>
      <c r="Y84" s="73"/>
      <c r="Z84" s="73"/>
      <c r="AA84" s="73"/>
      <c r="AB84" s="73"/>
      <c r="AC84" s="73"/>
      <c r="AD84" s="73"/>
      <c r="AE84" s="85"/>
    </row>
    <row r="85" spans="1:31" ht="15" x14ac:dyDescent="0.25">
      <c r="A85" s="77">
        <v>83</v>
      </c>
      <c r="B85" s="29">
        <v>5778</v>
      </c>
      <c r="C85" s="29">
        <v>12423</v>
      </c>
      <c r="D85" s="29">
        <v>18201</v>
      </c>
      <c r="E85" s="88">
        <v>0.1120632045285776</v>
      </c>
      <c r="F85" s="157">
        <v>7.9443771447930939E-2</v>
      </c>
      <c r="G85" s="75">
        <f t="shared" si="15"/>
        <v>986.92997269764601</v>
      </c>
      <c r="H85" s="75">
        <f t="shared" si="16"/>
        <v>647.50119576612133</v>
      </c>
      <c r="I85" s="75">
        <f t="shared" si="17"/>
        <v>1634.4311684637673</v>
      </c>
      <c r="J85" s="73">
        <f t="shared" si="18"/>
        <v>8.9798976345462744E-2</v>
      </c>
      <c r="K85" s="73">
        <f t="shared" si="19"/>
        <v>8.588507447446303E-2</v>
      </c>
      <c r="L85" s="73">
        <f t="shared" si="27"/>
        <v>7.5514718552577409E-2</v>
      </c>
      <c r="M85" s="73">
        <f t="shared" si="26"/>
        <v>44183.243593411498</v>
      </c>
      <c r="N85" s="73">
        <f t="shared" si="20"/>
        <v>3336.485204696437</v>
      </c>
      <c r="O85" s="73">
        <f t="shared" si="21"/>
        <v>5690.8451406763061</v>
      </c>
      <c r="P85" s="73">
        <f t="shared" si="22"/>
        <v>37655.209791797788</v>
      </c>
      <c r="Q85" s="73">
        <f t="shared" si="24"/>
        <v>42515.00099106328</v>
      </c>
      <c r="R85" s="73">
        <f>SUM(Q85:$Q$102)</f>
        <v>303475.51174083189</v>
      </c>
      <c r="S85" s="73">
        <f t="shared" si="23"/>
        <v>6.8685657063458656</v>
      </c>
      <c r="T85" s="73">
        <f t="shared" si="30"/>
        <v>1</v>
      </c>
      <c r="U85" s="73">
        <f t="shared" si="28"/>
        <v>1.0370355921885621E-2</v>
      </c>
      <c r="V85" s="73">
        <f t="shared" si="29"/>
        <v>0.92448528144742259</v>
      </c>
      <c r="W85" s="73">
        <f t="shared" si="13"/>
        <v>0.91411492552553697</v>
      </c>
      <c r="X85" s="73">
        <f t="shared" si="31"/>
        <v>-8.9798976345462689E-2</v>
      </c>
      <c r="Y85" s="73"/>
      <c r="Z85" s="73"/>
      <c r="AA85" s="73"/>
      <c r="AB85" s="73"/>
      <c r="AC85" s="73"/>
      <c r="AD85" s="73"/>
      <c r="AE85" s="85"/>
    </row>
    <row r="86" spans="1:31" ht="15" x14ac:dyDescent="0.25">
      <c r="A86" s="77">
        <v>84</v>
      </c>
      <c r="B86" s="29">
        <v>5115</v>
      </c>
      <c r="C86" s="29">
        <v>11207</v>
      </c>
      <c r="D86" s="29">
        <v>16322</v>
      </c>
      <c r="E86" s="88">
        <v>0.12434866336040853</v>
      </c>
      <c r="F86" s="157">
        <v>9.1329844381220202E-2</v>
      </c>
      <c r="G86" s="75">
        <f t="shared" si="15"/>
        <v>1023.5335659803347</v>
      </c>
      <c r="H86" s="75">
        <f t="shared" si="16"/>
        <v>636.04341308848961</v>
      </c>
      <c r="I86" s="75">
        <f t="shared" si="17"/>
        <v>1659.5769790688244</v>
      </c>
      <c r="J86" s="73">
        <f t="shared" si="18"/>
        <v>0.1016773054202196</v>
      </c>
      <c r="K86" s="73">
        <f t="shared" si="19"/>
        <v>9.6678998567317431E-2</v>
      </c>
      <c r="L86" s="73">
        <f t="shared" si="27"/>
        <v>8.4158117623115536E-2</v>
      </c>
      <c r="M86" s="73">
        <f t="shared" si="26"/>
        <v>40846.758388715061</v>
      </c>
      <c r="N86" s="73">
        <f t="shared" si="20"/>
        <v>3437.58629700046</v>
      </c>
      <c r="O86" s="73">
        <f t="shared" si="21"/>
        <v>5132.7829966359341</v>
      </c>
      <c r="P86" s="73">
        <f t="shared" si="22"/>
        <v>31964.364651121476</v>
      </c>
      <c r="Q86" s="73">
        <f t="shared" si="24"/>
        <v>39127.965240214835</v>
      </c>
      <c r="R86" s="73">
        <f>SUM(Q86:$Q$102)</f>
        <v>260960.51074976861</v>
      </c>
      <c r="S86" s="73">
        <f t="shared" si="23"/>
        <v>6.3887691715057979</v>
      </c>
      <c r="T86" s="73">
        <f t="shared" si="30"/>
        <v>1</v>
      </c>
      <c r="U86" s="73">
        <f t="shared" si="28"/>
        <v>1.2520880944201895E-2</v>
      </c>
      <c r="V86" s="73">
        <f t="shared" si="29"/>
        <v>0.91584188237688446</v>
      </c>
      <c r="W86" s="73">
        <f t="shared" si="13"/>
        <v>0.90332100143268257</v>
      </c>
      <c r="X86" s="73">
        <f t="shared" si="31"/>
        <v>-0.10167730542021933</v>
      </c>
      <c r="Y86" s="73"/>
      <c r="Z86" s="73"/>
      <c r="AA86" s="73"/>
      <c r="AB86" s="73"/>
      <c r="AC86" s="73"/>
      <c r="AD86" s="73"/>
      <c r="AE86" s="85"/>
    </row>
    <row r="87" spans="1:31" ht="15" x14ac:dyDescent="0.25">
      <c r="A87" s="77">
        <v>85</v>
      </c>
      <c r="B87" s="29">
        <v>4406</v>
      </c>
      <c r="C87" s="29">
        <v>10168</v>
      </c>
      <c r="D87" s="29">
        <v>14574</v>
      </c>
      <c r="E87" s="88">
        <v>0.13751780256603255</v>
      </c>
      <c r="F87" s="157">
        <v>0.10474197835321396</v>
      </c>
      <c r="G87" s="75">
        <f t="shared" si="15"/>
        <v>1065.0164358954796</v>
      </c>
      <c r="H87" s="75">
        <f t="shared" si="16"/>
        <v>605.90343810593936</v>
      </c>
      <c r="I87" s="75">
        <f t="shared" si="17"/>
        <v>1670.919874001419</v>
      </c>
      <c r="J87" s="73">
        <f t="shared" si="18"/>
        <v>0.11465073926179628</v>
      </c>
      <c r="K87" s="73">
        <f t="shared" si="19"/>
        <v>0.10832248252362153</v>
      </c>
      <c r="L87" s="73">
        <f t="shared" si="27"/>
        <v>9.3829724338934883E-2</v>
      </c>
      <c r="M87" s="73">
        <f t="shared" si="26"/>
        <v>37409.172091714601</v>
      </c>
      <c r="N87" s="73">
        <f t="shared" si="20"/>
        <v>3510.0923051133577</v>
      </c>
      <c r="O87" s="73">
        <f t="shared" si="21"/>
        <v>4586.1635526547516</v>
      </c>
      <c r="P87" s="73">
        <f t="shared" si="22"/>
        <v>26831.581654485533</v>
      </c>
      <c r="Q87" s="73">
        <f t="shared" si="24"/>
        <v>35654.125939157922</v>
      </c>
      <c r="R87" s="73">
        <f>SUM(Q87:$Q$102)</f>
        <v>221832.54550955378</v>
      </c>
      <c r="S87" s="73">
        <f t="shared" si="23"/>
        <v>5.9298972178720133</v>
      </c>
      <c r="T87" s="73">
        <f t="shared" si="30"/>
        <v>1</v>
      </c>
      <c r="U87" s="73">
        <f t="shared" si="28"/>
        <v>1.4492758184686649E-2</v>
      </c>
      <c r="V87" s="73">
        <f t="shared" si="29"/>
        <v>0.90617027566106512</v>
      </c>
      <c r="W87" s="73">
        <f t="shared" si="13"/>
        <v>0.89167751747637847</v>
      </c>
      <c r="X87" s="73">
        <f t="shared" si="31"/>
        <v>-0.11465073926179604</v>
      </c>
      <c r="Y87" s="73"/>
      <c r="Z87" s="73"/>
      <c r="AA87" s="73"/>
      <c r="AB87" s="73"/>
      <c r="AC87" s="73"/>
      <c r="AD87" s="73"/>
      <c r="AE87" s="85"/>
    </row>
    <row r="88" spans="1:31" x14ac:dyDescent="0.3">
      <c r="A88" s="77">
        <v>86</v>
      </c>
      <c r="B88" s="29">
        <v>3953</v>
      </c>
      <c r="C88" s="29">
        <v>9428</v>
      </c>
      <c r="D88" s="29">
        <v>13381</v>
      </c>
      <c r="E88" s="88">
        <v>0.15142821040386503</v>
      </c>
      <c r="F88" s="157">
        <v>0.11957446868824864</v>
      </c>
      <c r="G88" s="75">
        <f t="shared" si="15"/>
        <v>1127.3480907928083</v>
      </c>
      <c r="H88" s="75">
        <f t="shared" si="16"/>
        <v>598.59571572647849</v>
      </c>
      <c r="I88" s="75">
        <f t="shared" si="17"/>
        <v>1725.9438065192867</v>
      </c>
      <c r="J88" s="73">
        <f t="shared" si="18"/>
        <v>0.1289846653104616</v>
      </c>
      <c r="K88" s="73">
        <f t="shared" si="19"/>
        <v>0.12101255555819557</v>
      </c>
      <c r="L88" s="73">
        <f t="shared" si="27"/>
        <v>0.10463776684916337</v>
      </c>
      <c r="M88" s="73">
        <f t="shared" si="26"/>
        <v>33899.079786601244</v>
      </c>
      <c r="N88" s="73">
        <f t="shared" si="20"/>
        <v>3547.1240071115681</v>
      </c>
      <c r="O88" s="73">
        <f t="shared" si="21"/>
        <v>4054.4830153520843</v>
      </c>
      <c r="P88" s="73">
        <f t="shared" si="22"/>
        <v>22245.418101830779</v>
      </c>
      <c r="Q88" s="73">
        <f t="shared" si="24"/>
        <v>32125.51778304546</v>
      </c>
      <c r="R88" s="73">
        <f>SUM(Q88:$Q$102)</f>
        <v>186178.41957039581</v>
      </c>
      <c r="S88" s="73">
        <f t="shared" si="23"/>
        <v>5.4921378616296135</v>
      </c>
      <c r="T88" s="73">
        <f>T87</f>
        <v>1</v>
      </c>
      <c r="U88" s="73"/>
      <c r="V88" s="73">
        <f t="shared" si="29"/>
        <v>0.89536223315083663</v>
      </c>
      <c r="W88" s="73">
        <f t="shared" si="13"/>
        <v>0.87898744444180443</v>
      </c>
      <c r="X88" s="73">
        <f t="shared" si="31"/>
        <v>-0.12898466531046138</v>
      </c>
      <c r="Y88" s="73"/>
      <c r="Z88" s="73"/>
      <c r="AA88" s="73"/>
      <c r="AB88" s="73"/>
      <c r="AC88" s="73"/>
      <c r="AD88" s="73"/>
      <c r="AE88" s="85"/>
    </row>
    <row r="89" spans="1:31" x14ac:dyDescent="0.3">
      <c r="A89" s="77">
        <v>87</v>
      </c>
      <c r="B89" s="29">
        <v>3277</v>
      </c>
      <c r="C89" s="29">
        <v>8029</v>
      </c>
      <c r="D89" s="29">
        <v>11306</v>
      </c>
      <c r="E89" s="88">
        <v>0.16592122187527086</v>
      </c>
      <c r="F89" s="157">
        <v>0.13560003197417192</v>
      </c>
      <c r="G89" s="75">
        <f t="shared" si="15"/>
        <v>1088.7326567206264</v>
      </c>
      <c r="H89" s="75">
        <f t="shared" si="16"/>
        <v>543.72384408526261</v>
      </c>
      <c r="I89" s="75">
        <f t="shared" si="17"/>
        <v>1632.4565008058889</v>
      </c>
      <c r="J89" s="73">
        <f t="shared" si="18"/>
        <v>0.14438851059666452</v>
      </c>
      <c r="K89" s="73">
        <f t="shared" si="19"/>
        <v>0.13444859316614211</v>
      </c>
      <c r="L89" s="73">
        <f t="shared" si="27"/>
        <v>0.11669801319725792</v>
      </c>
      <c r="M89" s="73">
        <f t="shared" si="26"/>
        <v>30351.955779489675</v>
      </c>
      <c r="N89" s="73">
        <f t="shared" si="20"/>
        <v>3542.0129361174768</v>
      </c>
      <c r="O89" s="73">
        <f t="shared" si="21"/>
        <v>3541.6887481929571</v>
      </c>
      <c r="P89" s="73">
        <f t="shared" si="22"/>
        <v>18190.935086478697</v>
      </c>
      <c r="Q89" s="73">
        <f t="shared" si="24"/>
        <v>28580.949311430937</v>
      </c>
      <c r="R89" s="73">
        <f>SUM(Q89:$Q$102)</f>
        <v>154052.90178735036</v>
      </c>
      <c r="S89" s="73">
        <f t="shared" si="23"/>
        <v>5.0755510750793711</v>
      </c>
      <c r="T89" s="73">
        <f t="shared" ref="T89:T102" si="32">T88</f>
        <v>1</v>
      </c>
      <c r="U89" s="73"/>
      <c r="V89" s="73">
        <f t="shared" si="29"/>
        <v>0.88330198680274208</v>
      </c>
      <c r="W89" s="73">
        <f t="shared" si="13"/>
        <v>0.86555140683385789</v>
      </c>
      <c r="X89" s="73">
        <f t="shared" si="31"/>
        <v>-0.14438851059666433</v>
      </c>
      <c r="Y89" s="73"/>
      <c r="Z89" s="73"/>
      <c r="AA89" s="73"/>
      <c r="AB89" s="73"/>
      <c r="AC89" s="73"/>
      <c r="AD89" s="73"/>
      <c r="AE89" s="85"/>
    </row>
    <row r="90" spans="1:31" x14ac:dyDescent="0.3">
      <c r="A90" s="77">
        <v>88</v>
      </c>
      <c r="B90" s="29">
        <v>2640</v>
      </c>
      <c r="C90" s="29">
        <v>6721</v>
      </c>
      <c r="D90" s="29">
        <v>9361</v>
      </c>
      <c r="E90" s="88">
        <v>0.18081231029406417</v>
      </c>
      <c r="F90" s="157">
        <v>0.15246914696778632</v>
      </c>
      <c r="G90" s="75">
        <f t="shared" si="15"/>
        <v>1024.7451367704919</v>
      </c>
      <c r="H90" s="75">
        <f t="shared" si="16"/>
        <v>477.34449917632941</v>
      </c>
      <c r="I90" s="75">
        <f t="shared" si="17"/>
        <v>1502.0896359468213</v>
      </c>
      <c r="J90" s="73">
        <f t="shared" si="18"/>
        <v>0.16046251852866375</v>
      </c>
      <c r="K90" s="73">
        <f t="shared" si="19"/>
        <v>0.14825025219257792</v>
      </c>
      <c r="L90" s="73">
        <f t="shared" si="27"/>
        <v>0.13013317235382016</v>
      </c>
      <c r="M90" s="73">
        <f t="shared" si="26"/>
        <v>26809.942843372199</v>
      </c>
      <c r="N90" s="73">
        <f t="shared" si="20"/>
        <v>3488.8629128326211</v>
      </c>
      <c r="O90" s="73">
        <f t="shared" si="21"/>
        <v>3052.0787394300046</v>
      </c>
      <c r="P90" s="73">
        <f t="shared" si="22"/>
        <v>14649.246338285742</v>
      </c>
      <c r="Q90" s="73">
        <f t="shared" si="24"/>
        <v>25065.511386955888</v>
      </c>
      <c r="R90" s="73">
        <f>SUM(Q90:$Q$102)</f>
        <v>125471.95247591945</v>
      </c>
      <c r="S90" s="73">
        <f t="shared" si="23"/>
        <v>4.6800529642657525</v>
      </c>
      <c r="T90" s="73">
        <f t="shared" si="32"/>
        <v>1</v>
      </c>
      <c r="U90" s="73"/>
      <c r="V90" s="73">
        <f t="shared" si="29"/>
        <v>0.86986682764617984</v>
      </c>
      <c r="W90" s="73">
        <f t="shared" si="13"/>
        <v>0.85174974780742208</v>
      </c>
      <c r="X90" s="73">
        <f t="shared" si="31"/>
        <v>-0.16046251852866342</v>
      </c>
      <c r="Y90" s="73"/>
      <c r="Z90" s="73"/>
      <c r="AA90" s="73"/>
      <c r="AB90" s="73"/>
      <c r="AC90" s="73"/>
      <c r="AD90" s="73"/>
      <c r="AE90" s="85"/>
    </row>
    <row r="91" spans="1:31" x14ac:dyDescent="0.3">
      <c r="A91" s="77">
        <v>89</v>
      </c>
      <c r="B91" s="29">
        <v>2118</v>
      </c>
      <c r="C91" s="29">
        <v>5316</v>
      </c>
      <c r="D91" s="29">
        <v>7434</v>
      </c>
      <c r="E91" s="88">
        <v>0.19586357780035887</v>
      </c>
      <c r="F91" s="157">
        <v>0.16938614975041857</v>
      </c>
      <c r="G91" s="75">
        <f t="shared" si="15"/>
        <v>900.45677207322512</v>
      </c>
      <c r="H91" s="75">
        <f t="shared" si="16"/>
        <v>414.83905778116008</v>
      </c>
      <c r="I91" s="75">
        <f t="shared" si="17"/>
        <v>1315.2958298543851</v>
      </c>
      <c r="J91" s="73">
        <f t="shared" si="18"/>
        <v>0.17692975919483256</v>
      </c>
      <c r="K91" s="73">
        <f t="shared" si="19"/>
        <v>0.16216136708363293</v>
      </c>
      <c r="L91" s="73">
        <f t="shared" si="27"/>
        <v>0.14507187585942727</v>
      </c>
      <c r="M91" s="73">
        <f t="shared" si="26"/>
        <v>23321.079930539578</v>
      </c>
      <c r="N91" s="73">
        <f t="shared" si="20"/>
        <v>3383.2328125910171</v>
      </c>
      <c r="O91" s="73">
        <f t="shared" si="21"/>
        <v>2590.1483422383708</v>
      </c>
      <c r="P91" s="73">
        <f t="shared" si="22"/>
        <v>11597.167598855738</v>
      </c>
      <c r="Q91" s="73">
        <f t="shared" si="24"/>
        <v>21629.463524244071</v>
      </c>
      <c r="R91" s="73">
        <f>SUM(Q91:$Q$102)</f>
        <v>100406.44108896356</v>
      </c>
      <c r="S91" s="73">
        <f t="shared" si="23"/>
        <v>4.3053941493283352</v>
      </c>
      <c r="T91" s="73">
        <f t="shared" si="32"/>
        <v>1</v>
      </c>
      <c r="U91" s="73"/>
      <c r="V91" s="73">
        <f t="shared" si="29"/>
        <v>0.85492812414057273</v>
      </c>
      <c r="W91" s="73">
        <f t="shared" si="13"/>
        <v>0.83783863291636707</v>
      </c>
      <c r="X91" s="73">
        <f t="shared" si="31"/>
        <v>-0.17692975919483228</v>
      </c>
      <c r="Y91" s="73"/>
      <c r="Z91" s="73"/>
      <c r="AA91" s="73"/>
      <c r="AB91" s="73"/>
      <c r="AC91" s="73"/>
      <c r="AD91" s="73"/>
      <c r="AE91" s="85"/>
    </row>
    <row r="92" spans="1:31" x14ac:dyDescent="0.3">
      <c r="A92" s="77">
        <v>90</v>
      </c>
      <c r="B92" s="29">
        <v>1574</v>
      </c>
      <c r="C92" s="29">
        <v>4205</v>
      </c>
      <c r="D92" s="29">
        <v>5779</v>
      </c>
      <c r="E92" s="88">
        <v>0.21114720661990305</v>
      </c>
      <c r="F92" s="157">
        <v>0.18647045860967285</v>
      </c>
      <c r="G92" s="75">
        <f t="shared" si="15"/>
        <v>784.1082784536743</v>
      </c>
      <c r="H92" s="75">
        <f t="shared" si="16"/>
        <v>332.3457032197274</v>
      </c>
      <c r="I92" s="75">
        <f t="shared" si="17"/>
        <v>1116.4539816734018</v>
      </c>
      <c r="J92" s="73">
        <f t="shared" si="18"/>
        <v>0.19319155246122197</v>
      </c>
      <c r="K92" s="73">
        <f t="shared" si="19"/>
        <v>0.17567594228714811</v>
      </c>
      <c r="L92" s="73">
        <f t="shared" si="27"/>
        <v>0.16164712907893619</v>
      </c>
      <c r="M92" s="73">
        <f t="shared" si="26"/>
        <v>19937.84711794856</v>
      </c>
      <c r="N92" s="73">
        <f t="shared" si="20"/>
        <v>3222.8957466311258</v>
      </c>
      <c r="O92" s="73">
        <f t="shared" si="21"/>
        <v>2160.3811350982091</v>
      </c>
      <c r="P92" s="73">
        <f t="shared" si="22"/>
        <v>9007.0192566173646</v>
      </c>
      <c r="Q92" s="73">
        <f t="shared" si="24"/>
        <v>18326.399244632998</v>
      </c>
      <c r="R92" s="73">
        <f>SUM(Q92:$Q$102)</f>
        <v>78776.977564719491</v>
      </c>
      <c r="S92" s="73">
        <f t="shared" si="23"/>
        <v>3.9511275765477425</v>
      </c>
      <c r="T92" s="73">
        <f t="shared" si="32"/>
        <v>1</v>
      </c>
      <c r="U92" s="73"/>
      <c r="V92" s="73">
        <f t="shared" si="29"/>
        <v>0.83835287092106381</v>
      </c>
      <c r="W92" s="73">
        <f t="shared" si="13"/>
        <v>0.82432405771285189</v>
      </c>
      <c r="X92" s="73">
        <f t="shared" si="31"/>
        <v>-0.19319155246122163</v>
      </c>
      <c r="Y92" s="73"/>
      <c r="Z92" s="73"/>
      <c r="AA92" s="73"/>
      <c r="AB92" s="73"/>
      <c r="AC92" s="73"/>
      <c r="AD92" s="73"/>
      <c r="AE92" s="85"/>
    </row>
    <row r="93" spans="1:31" x14ac:dyDescent="0.3">
      <c r="A93" s="77">
        <v>91</v>
      </c>
      <c r="B93" s="29">
        <v>1234</v>
      </c>
      <c r="C93" s="29">
        <v>3138</v>
      </c>
      <c r="D93" s="29">
        <v>4372</v>
      </c>
      <c r="E93" s="88">
        <v>0.22615016089227188</v>
      </c>
      <c r="F93" s="157">
        <v>0.20287056086198965</v>
      </c>
      <c r="G93" s="75">
        <f t="shared" si="15"/>
        <v>636.60781998492348</v>
      </c>
      <c r="H93" s="75">
        <f t="shared" si="16"/>
        <v>279.06929854106352</v>
      </c>
      <c r="I93" s="75">
        <f t="shared" si="17"/>
        <v>915.677118525987</v>
      </c>
      <c r="J93" s="73">
        <f t="shared" si="18"/>
        <v>0.20944124394464478</v>
      </c>
      <c r="K93" s="73">
        <f t="shared" si="19"/>
        <v>0.18896270861485376</v>
      </c>
      <c r="L93" s="73">
        <f t="shared" si="27"/>
        <v>0.17999410519375758</v>
      </c>
      <c r="M93" s="73">
        <f t="shared" si="26"/>
        <v>16714.951371317435</v>
      </c>
      <c r="N93" s="73">
        <f t="shared" si="20"/>
        <v>3008.5927154374531</v>
      </c>
      <c r="O93" s="73">
        <f t="shared" si="21"/>
        <v>1766.9870506276009</v>
      </c>
      <c r="P93" s="73">
        <f t="shared" si="22"/>
        <v>6846.6381215191568</v>
      </c>
      <c r="Q93" s="73">
        <f t="shared" si="24"/>
        <v>15210.655013598709</v>
      </c>
      <c r="R93" s="73">
        <f>SUM(Q93:$Q$102)</f>
        <v>60450.578320086497</v>
      </c>
      <c r="S93" s="73">
        <f t="shared" si="23"/>
        <v>3.6165572353275666</v>
      </c>
      <c r="T93" s="73">
        <f t="shared" si="32"/>
        <v>1</v>
      </c>
      <c r="U93" s="73"/>
      <c r="V93" s="73">
        <f t="shared" si="29"/>
        <v>0.82000589480624242</v>
      </c>
      <c r="W93" s="73">
        <f t="shared" si="13"/>
        <v>0.81103729138514624</v>
      </c>
      <c r="X93" s="73">
        <f t="shared" si="31"/>
        <v>-0.20944124394464439</v>
      </c>
      <c r="Y93" s="73"/>
      <c r="Z93" s="73"/>
      <c r="AA93" s="73"/>
      <c r="AB93" s="73"/>
      <c r="AC93" s="73"/>
      <c r="AD93" s="73"/>
      <c r="AE93" s="85"/>
    </row>
    <row r="94" spans="1:31" x14ac:dyDescent="0.3">
      <c r="A94" s="77">
        <v>92</v>
      </c>
      <c r="B94" s="29">
        <v>886</v>
      </c>
      <c r="C94" s="29">
        <v>2304</v>
      </c>
      <c r="D94" s="29">
        <v>3190</v>
      </c>
      <c r="E94" s="88">
        <v>0.24043293886831238</v>
      </c>
      <c r="F94" s="157">
        <v>0.21802326847055944</v>
      </c>
      <c r="G94" s="75">
        <f t="shared" si="15"/>
        <v>502.32561055616895</v>
      </c>
      <c r="H94" s="75">
        <f t="shared" si="16"/>
        <v>213.02358383732476</v>
      </c>
      <c r="I94" s="75">
        <f t="shared" si="17"/>
        <v>715.34919439349369</v>
      </c>
      <c r="J94" s="73">
        <f t="shared" si="18"/>
        <v>0.22424739636159677</v>
      </c>
      <c r="K94" s="73">
        <f t="shared" si="19"/>
        <v>0.20088258882763854</v>
      </c>
      <c r="L94" s="73">
        <f t="shared" si="27"/>
        <v>0.20024714145840561</v>
      </c>
      <c r="M94" s="73">
        <f t="shared" si="26"/>
        <v>13706.358655879982</v>
      </c>
      <c r="N94" s="73">
        <f t="shared" si="20"/>
        <v>2744.6591406436401</v>
      </c>
      <c r="O94" s="73">
        <f t="shared" si="21"/>
        <v>1413.5998024984674</v>
      </c>
      <c r="P94" s="73">
        <f t="shared" si="22"/>
        <v>5079.6510708915557</v>
      </c>
      <c r="Q94" s="73">
        <f t="shared" si="24"/>
        <v>12334.029085558162</v>
      </c>
      <c r="R94" s="73">
        <f>SUM(Q94:$Q$102)</f>
        <v>45239.923306487792</v>
      </c>
      <c r="S94" s="73">
        <f t="shared" si="23"/>
        <v>3.3006522331939721</v>
      </c>
      <c r="T94" s="73">
        <f t="shared" si="32"/>
        <v>1</v>
      </c>
      <c r="U94" s="73"/>
      <c r="V94" s="73">
        <f t="shared" si="29"/>
        <v>0.79975285854159439</v>
      </c>
      <c r="W94" s="73">
        <f t="shared" si="13"/>
        <v>0.79911741117236146</v>
      </c>
      <c r="X94" s="73">
        <f t="shared" si="31"/>
        <v>-0.22424739636159638</v>
      </c>
      <c r="Y94" s="73"/>
      <c r="Z94" s="73"/>
      <c r="AA94" s="73"/>
      <c r="AB94" s="73"/>
      <c r="AC94" s="73"/>
      <c r="AD94" s="73"/>
      <c r="AE94" s="85"/>
    </row>
    <row r="95" spans="1:31" x14ac:dyDescent="0.3">
      <c r="A95" s="77">
        <v>93</v>
      </c>
      <c r="B95" s="29">
        <v>621</v>
      </c>
      <c r="C95" s="29">
        <v>1566</v>
      </c>
      <c r="D95" s="29">
        <v>2187</v>
      </c>
      <c r="E95" s="88">
        <v>0.25351686978231947</v>
      </c>
      <c r="F95" s="157">
        <v>0.23145695231583896</v>
      </c>
      <c r="G95" s="75">
        <f t="shared" si="15"/>
        <v>362.46158732660382</v>
      </c>
      <c r="H95" s="75">
        <f t="shared" si="16"/>
        <v>157.4339761348204</v>
      </c>
      <c r="I95" s="75">
        <f t="shared" si="17"/>
        <v>519.89556346142422</v>
      </c>
      <c r="J95" s="73">
        <f t="shared" si="18"/>
        <v>0.23772087949767912</v>
      </c>
      <c r="K95" s="73">
        <f t="shared" si="19"/>
        <v>0.21157727466855547</v>
      </c>
      <c r="L95" s="73">
        <f t="shared" si="27"/>
        <v>0.22253578867164214</v>
      </c>
      <c r="M95" s="73">
        <f t="shared" si="26"/>
        <v>10961.699515236342</v>
      </c>
      <c r="N95" s="73">
        <f t="shared" si="20"/>
        <v>2439.3704468046762</v>
      </c>
      <c r="O95" s="73">
        <f t="shared" si="21"/>
        <v>1102.9565686653489</v>
      </c>
      <c r="P95" s="73">
        <f t="shared" si="22"/>
        <v>3666.0512683930883</v>
      </c>
      <c r="Q95" s="73">
        <f t="shared" si="24"/>
        <v>9742.0142918340025</v>
      </c>
      <c r="R95" s="73">
        <f>SUM(Q95:$Q$102)</f>
        <v>32905.894220929629</v>
      </c>
      <c r="S95" s="73">
        <f t="shared" si="23"/>
        <v>3.0018971214446903</v>
      </c>
      <c r="T95" s="73">
        <f t="shared" si="32"/>
        <v>1</v>
      </c>
      <c r="U95" s="73"/>
      <c r="V95" s="73">
        <f t="shared" si="29"/>
        <v>0.77746421132835786</v>
      </c>
      <c r="W95" s="73">
        <f t="shared" si="13"/>
        <v>0.78842272533144453</v>
      </c>
      <c r="X95" s="73">
        <f t="shared" si="31"/>
        <v>-0.23772087949767862</v>
      </c>
      <c r="Y95" s="73"/>
      <c r="Z95" s="73"/>
      <c r="AA95" s="73"/>
      <c r="AB95" s="73"/>
      <c r="AC95" s="73"/>
      <c r="AD95" s="73"/>
      <c r="AE95" s="85"/>
    </row>
    <row r="96" spans="1:31" x14ac:dyDescent="0.3">
      <c r="A96" s="77">
        <v>94</v>
      </c>
      <c r="B96" s="29">
        <v>451</v>
      </c>
      <c r="C96" s="29">
        <v>1060</v>
      </c>
      <c r="D96" s="29">
        <v>1511</v>
      </c>
      <c r="E96" s="88">
        <v>0.26496830912371155</v>
      </c>
      <c r="F96" s="157">
        <v>0.24286222193282175</v>
      </c>
      <c r="G96" s="75">
        <f t="shared" si="15"/>
        <v>257.43395524879105</v>
      </c>
      <c r="H96" s="75">
        <f t="shared" si="16"/>
        <v>119.50070741479391</v>
      </c>
      <c r="I96" s="75">
        <f t="shared" si="17"/>
        <v>376.93466266358496</v>
      </c>
      <c r="J96" s="73">
        <f t="shared" si="18"/>
        <v>0.24946039885081731</v>
      </c>
      <c r="K96" s="73">
        <f t="shared" si="19"/>
        <v>0.22077886172919026</v>
      </c>
      <c r="L96" s="73">
        <f t="shared" si="27"/>
        <v>0.24697976517089959</v>
      </c>
      <c r="M96" s="73">
        <f t="shared" si="26"/>
        <v>8522.3290684316653</v>
      </c>
      <c r="N96" s="73">
        <f t="shared" si="20"/>
        <v>2104.8428320303838</v>
      </c>
      <c r="O96" s="73">
        <f t="shared" si="21"/>
        <v>836.59439881642686</v>
      </c>
      <c r="P96" s="73">
        <f t="shared" si="22"/>
        <v>2563.0946997277397</v>
      </c>
      <c r="Q96" s="73">
        <f t="shared" si="24"/>
        <v>7469.9076524164739</v>
      </c>
      <c r="R96" s="73">
        <f>SUM(Q96:$Q$102)</f>
        <v>23163.879929095619</v>
      </c>
      <c r="S96" s="73">
        <f t="shared" si="23"/>
        <v>2.7180222381812333</v>
      </c>
      <c r="T96" s="73">
        <f t="shared" si="32"/>
        <v>1</v>
      </c>
      <c r="U96" s="73"/>
      <c r="V96" s="73">
        <f t="shared" si="29"/>
        <v>0.75302023482910041</v>
      </c>
      <c r="W96" s="73">
        <f t="shared" si="13"/>
        <v>0.77922113827080974</v>
      </c>
      <c r="X96" s="73">
        <f t="shared" si="31"/>
        <v>-0.24946039885081683</v>
      </c>
      <c r="Y96" s="73"/>
      <c r="Z96" s="73"/>
      <c r="AA96" s="73"/>
      <c r="AB96" s="73"/>
      <c r="AC96" s="73"/>
      <c r="AD96" s="73"/>
      <c r="AE96" s="85"/>
    </row>
    <row r="97" spans="1:31" x14ac:dyDescent="0.3">
      <c r="A97" s="77">
        <v>95</v>
      </c>
      <c r="B97" s="29">
        <v>313</v>
      </c>
      <c r="C97" s="29">
        <v>717</v>
      </c>
      <c r="D97" s="29">
        <v>1030</v>
      </c>
      <c r="E97" s="88">
        <v>0.27449523514414026</v>
      </c>
      <c r="F97" s="157">
        <v>0.2521397360670114</v>
      </c>
      <c r="G97" s="75">
        <f t="shared" si="15"/>
        <v>180.78419076004718</v>
      </c>
      <c r="H97" s="75">
        <f t="shared" si="16"/>
        <v>85.917008600115906</v>
      </c>
      <c r="I97" s="75">
        <f t="shared" si="17"/>
        <v>266.70119936016306</v>
      </c>
      <c r="J97" s="73">
        <f t="shared" si="18"/>
        <v>0.25893320326229424</v>
      </c>
      <c r="K97" s="73">
        <f t="shared" si="19"/>
        <v>0.22812541997437075</v>
      </c>
      <c r="L97" s="73">
        <f t="shared" si="27"/>
        <v>0.27368268125587114</v>
      </c>
      <c r="M97" s="73">
        <f t="shared" si="26"/>
        <v>6417.4862364012815</v>
      </c>
      <c r="N97" s="73">
        <f t="shared" si="20"/>
        <v>1756.3548401009521</v>
      </c>
      <c r="O97" s="73">
        <f t="shared" si="21"/>
        <v>614.60732746678627</v>
      </c>
      <c r="P97" s="73">
        <f t="shared" si="22"/>
        <v>1726.5003009113134</v>
      </c>
      <c r="Q97" s="73">
        <f t="shared" si="24"/>
        <v>5539.3088163508055</v>
      </c>
      <c r="R97" s="73">
        <f>SUM(Q97:$Q$102)</f>
        <v>15693.972276679149</v>
      </c>
      <c r="S97" s="73">
        <f t="shared" si="23"/>
        <v>2.4455015092451249</v>
      </c>
      <c r="T97" s="73">
        <f t="shared" si="32"/>
        <v>1</v>
      </c>
      <c r="U97" s="73"/>
      <c r="V97" s="73">
        <f t="shared" si="29"/>
        <v>0.72631731874412886</v>
      </c>
      <c r="W97" s="73">
        <f t="shared" si="13"/>
        <v>0.77187458002562925</v>
      </c>
      <c r="X97" s="73">
        <f t="shared" si="31"/>
        <v>-0.2589332032622938</v>
      </c>
      <c r="Y97" s="73"/>
      <c r="Z97" s="73"/>
      <c r="AA97" s="73"/>
      <c r="AB97" s="73"/>
      <c r="AC97" s="73"/>
      <c r="AD97" s="73"/>
      <c r="AE97" s="85"/>
    </row>
    <row r="98" spans="1:31" x14ac:dyDescent="0.3">
      <c r="A98" s="77">
        <v>96</v>
      </c>
      <c r="B98" s="29">
        <v>200</v>
      </c>
      <c r="C98" s="29">
        <v>405</v>
      </c>
      <c r="D98" s="29">
        <v>605</v>
      </c>
      <c r="E98" s="88">
        <v>0.28202409849642329</v>
      </c>
      <c r="F98" s="157">
        <v>0.25941108185468614</v>
      </c>
      <c r="G98" s="75">
        <f t="shared" si="15"/>
        <v>105.06148815114788</v>
      </c>
      <c r="H98" s="75">
        <f t="shared" si="16"/>
        <v>56.404819699284658</v>
      </c>
      <c r="I98" s="75">
        <f t="shared" si="17"/>
        <v>161.46630785043254</v>
      </c>
      <c r="J98" s="73">
        <f t="shared" si="18"/>
        <v>0.26688645925691329</v>
      </c>
      <c r="K98" s="73">
        <f t="shared" si="19"/>
        <v>0.23423998850960592</v>
      </c>
      <c r="L98" s="73">
        <f t="shared" si="27"/>
        <v>0.3027244356373433</v>
      </c>
      <c r="M98" s="73">
        <f t="shared" si="26"/>
        <v>4661.1313963003295</v>
      </c>
      <c r="N98" s="73">
        <f t="shared" si="20"/>
        <v>1411.0383713765191</v>
      </c>
      <c r="O98" s="73">
        <f t="shared" si="21"/>
        <v>435.51214260114233</v>
      </c>
      <c r="P98" s="73">
        <f t="shared" si="22"/>
        <v>1111.8929734445269</v>
      </c>
      <c r="Q98" s="73">
        <f t="shared" si="24"/>
        <v>3955.6122106120702</v>
      </c>
      <c r="R98" s="73">
        <f>SUM(Q98:$Q$102)</f>
        <v>10154.663460328344</v>
      </c>
      <c r="S98" s="73">
        <f t="shared" si="23"/>
        <v>2.178583394664305</v>
      </c>
      <c r="T98" s="73">
        <f t="shared" si="32"/>
        <v>1</v>
      </c>
      <c r="U98" s="73"/>
      <c r="V98" s="73">
        <f t="shared" si="29"/>
        <v>0.6972755643626567</v>
      </c>
      <c r="W98" s="73">
        <f t="shared" si="13"/>
        <v>0.76576001149039408</v>
      </c>
      <c r="X98" s="73">
        <f t="shared" si="31"/>
        <v>-0.26688645925691284</v>
      </c>
      <c r="Y98" s="73"/>
      <c r="Z98" s="73"/>
      <c r="AA98" s="73"/>
      <c r="AB98" s="73"/>
      <c r="AC98" s="73"/>
      <c r="AD98" s="73"/>
      <c r="AE98" s="85"/>
    </row>
    <row r="99" spans="1:31" x14ac:dyDescent="0.3">
      <c r="A99" s="77">
        <v>97</v>
      </c>
      <c r="B99" s="29">
        <v>118</v>
      </c>
      <c r="C99" s="29">
        <v>221</v>
      </c>
      <c r="D99" s="29">
        <v>339</v>
      </c>
      <c r="E99" s="88">
        <v>0.28772689175452243</v>
      </c>
      <c r="F99" s="157">
        <v>0.26498788087388458</v>
      </c>
      <c r="G99" s="75">
        <f t="shared" si="15"/>
        <v>58.562321673128494</v>
      </c>
      <c r="H99" s="75">
        <f t="shared" si="16"/>
        <v>33.951773227033648</v>
      </c>
      <c r="I99" s="75">
        <f t="shared" si="17"/>
        <v>92.514094900162149</v>
      </c>
      <c r="J99" s="73">
        <f t="shared" si="18"/>
        <v>0.2729029348087379</v>
      </c>
      <c r="K99" s="73">
        <f t="shared" si="19"/>
        <v>0.23883333316857447</v>
      </c>
      <c r="L99" s="73">
        <f t="shared" si="27"/>
        <v>0.33415225066510978</v>
      </c>
      <c r="M99" s="73">
        <f t="shared" si="26"/>
        <v>3250.0930249238104</v>
      </c>
      <c r="N99" s="73">
        <f t="shared" si="20"/>
        <v>1086.025899149266</v>
      </c>
      <c r="O99" s="73">
        <f t="shared" si="21"/>
        <v>296.26534148195259</v>
      </c>
      <c r="P99" s="73">
        <f t="shared" si="22"/>
        <v>676.3808308433845</v>
      </c>
      <c r="Q99" s="73">
        <f t="shared" si="24"/>
        <v>2707.0800753491776</v>
      </c>
      <c r="R99" s="73">
        <f>SUM(Q99:$Q$102)</f>
        <v>6199.0512497162727</v>
      </c>
      <c r="S99" s="73">
        <f t="shared" si="23"/>
        <v>1.9073457904675182</v>
      </c>
      <c r="T99" s="73">
        <f t="shared" si="32"/>
        <v>1</v>
      </c>
      <c r="U99" s="73"/>
      <c r="V99" s="73">
        <f t="shared" si="29"/>
        <v>0.66584774933489022</v>
      </c>
      <c r="W99" s="73">
        <f t="shared" si="13"/>
        <v>0.76116666683142553</v>
      </c>
      <c r="X99" s="73">
        <f t="shared" si="31"/>
        <v>-0.2729029348087374</v>
      </c>
      <c r="Y99" s="73"/>
      <c r="Z99" s="73"/>
      <c r="AA99" s="73"/>
      <c r="AB99" s="73"/>
      <c r="AC99" s="73"/>
      <c r="AD99" s="73"/>
      <c r="AE99" s="85"/>
    </row>
    <row r="100" spans="1:31" x14ac:dyDescent="0.3">
      <c r="A100" s="77">
        <v>98</v>
      </c>
      <c r="B100" s="29">
        <v>62</v>
      </c>
      <c r="C100" s="29">
        <v>91</v>
      </c>
      <c r="D100" s="29">
        <v>153</v>
      </c>
      <c r="E100" s="88">
        <v>0.29198361048597327</v>
      </c>
      <c r="F100" s="157">
        <v>0.26930476679943427</v>
      </c>
      <c r="G100" s="75">
        <f t="shared" si="15"/>
        <v>24.506733778748519</v>
      </c>
      <c r="H100" s="75">
        <f t="shared" si="16"/>
        <v>18.102983850130343</v>
      </c>
      <c r="I100" s="75">
        <f t="shared" si="17"/>
        <v>42.609717628878862</v>
      </c>
      <c r="J100" s="73">
        <f t="shared" si="18"/>
        <v>0.27849488646326054</v>
      </c>
      <c r="K100" s="73">
        <f t="shared" si="19"/>
        <v>0.24307786171082668</v>
      </c>
      <c r="L100" s="73">
        <f t="shared" si="27"/>
        <v>0.36797041723086932</v>
      </c>
      <c r="M100" s="73">
        <f t="shared" si="26"/>
        <v>2164.0671257745444</v>
      </c>
      <c r="N100" s="73">
        <f t="shared" si="20"/>
        <v>796.31268318686716</v>
      </c>
      <c r="O100" s="73">
        <f t="shared" si="21"/>
        <v>192.45620568945446</v>
      </c>
      <c r="P100" s="73">
        <f t="shared" si="22"/>
        <v>380.11548936143197</v>
      </c>
      <c r="Q100" s="73">
        <f t="shared" si="24"/>
        <v>1765.9107841811108</v>
      </c>
      <c r="R100" s="73">
        <f>SUM(Q100:$Q$102)</f>
        <v>3491.971174367095</v>
      </c>
      <c r="S100" s="73">
        <f t="shared" si="23"/>
        <v>1.6136149996351332</v>
      </c>
      <c r="T100" s="73">
        <f t="shared" si="32"/>
        <v>1</v>
      </c>
      <c r="U100" s="73"/>
      <c r="V100" s="73">
        <f t="shared" si="29"/>
        <v>0.63202958276913068</v>
      </c>
      <c r="W100" s="73">
        <f t="shared" si="13"/>
        <v>0.75692213828917332</v>
      </c>
      <c r="X100" s="73">
        <f t="shared" si="31"/>
        <v>-0.27849488646326009</v>
      </c>
      <c r="Y100" s="73"/>
      <c r="Z100" s="73"/>
      <c r="AA100" s="73"/>
      <c r="AB100" s="73"/>
      <c r="AC100" s="73"/>
      <c r="AD100" s="73"/>
      <c r="AE100" s="85"/>
    </row>
    <row r="101" spans="1:31" x14ac:dyDescent="0.3">
      <c r="A101" s="77">
        <v>99</v>
      </c>
      <c r="B101" s="29">
        <v>36</v>
      </c>
      <c r="C101" s="29">
        <v>41</v>
      </c>
      <c r="D101" s="29">
        <v>77</v>
      </c>
      <c r="E101" s="88">
        <v>0.29528567136267725</v>
      </c>
      <c r="F101" s="157">
        <v>0.27282886720015326</v>
      </c>
      <c r="G101" s="75">
        <f t="shared" si="15"/>
        <v>11.185983555206283</v>
      </c>
      <c r="H101" s="75">
        <f t="shared" si="16"/>
        <v>10.630284169056381</v>
      </c>
      <c r="I101" s="75">
        <f t="shared" si="17"/>
        <v>21.816267724262666</v>
      </c>
      <c r="J101" s="73">
        <f t="shared" si="18"/>
        <v>0.2833281522631515</v>
      </c>
      <c r="K101" s="73">
        <f t="shared" si="19"/>
        <v>0.24672744079745768</v>
      </c>
      <c r="L101" s="73">
        <f t="shared" si="27"/>
        <v>0.40412897307066931</v>
      </c>
      <c r="M101" s="73">
        <f t="shared" si="26"/>
        <v>1367.7544425876772</v>
      </c>
      <c r="N101" s="73">
        <f t="shared" si="20"/>
        <v>552.74919829580369</v>
      </c>
      <c r="O101" s="73">
        <f t="shared" si="21"/>
        <v>118.67123452023017</v>
      </c>
      <c r="P101" s="73">
        <f t="shared" si="22"/>
        <v>187.65928367197748</v>
      </c>
      <c r="Q101" s="73">
        <f t="shared" si="24"/>
        <v>1091.3798434397754</v>
      </c>
      <c r="R101" s="73">
        <f>SUM(Q101:$Q$102)</f>
        <v>1726.0603901859845</v>
      </c>
      <c r="S101" s="73">
        <f t="shared" si="23"/>
        <v>1.2619665756087199</v>
      </c>
      <c r="T101" s="73">
        <f t="shared" si="32"/>
        <v>1</v>
      </c>
      <c r="U101" s="73"/>
      <c r="V101" s="73">
        <f t="shared" si="29"/>
        <v>0.59587102692933069</v>
      </c>
      <c r="W101" s="73">
        <f t="shared" si="13"/>
        <v>0.75327255920254232</v>
      </c>
      <c r="X101" s="73">
        <f t="shared" si="31"/>
        <v>-0.28332815226315089</v>
      </c>
      <c r="Y101" s="73"/>
      <c r="Z101" s="73"/>
      <c r="AA101" s="73"/>
      <c r="AB101" s="73"/>
      <c r="AC101" s="73"/>
      <c r="AD101" s="73"/>
      <c r="AE101" s="85"/>
    </row>
    <row r="102" spans="1:31" x14ac:dyDescent="0.3">
      <c r="A102" s="77">
        <v>100</v>
      </c>
      <c r="B102" s="29">
        <v>23</v>
      </c>
      <c r="C102" s="29">
        <v>15</v>
      </c>
      <c r="D102" s="29">
        <v>38</v>
      </c>
      <c r="E102" s="89">
        <v>0.30357855178119925</v>
      </c>
      <c r="F102" s="158">
        <v>0.27595926634543433</v>
      </c>
      <c r="G102" s="75">
        <f t="shared" si="15"/>
        <v>4.1393889951815153</v>
      </c>
      <c r="H102" s="75">
        <f t="shared" si="16"/>
        <v>6.9823066909675831</v>
      </c>
      <c r="I102" s="75">
        <f t="shared" si="17"/>
        <v>11.121695686149099</v>
      </c>
      <c r="J102" s="73">
        <f t="shared" si="18"/>
        <v>0.29267620226708158</v>
      </c>
      <c r="K102" s="73">
        <f t="shared" si="19"/>
        <v>0.25373625991235682</v>
      </c>
      <c r="L102" s="73">
        <f t="shared" si="27"/>
        <v>0.44251174776756608</v>
      </c>
      <c r="M102" s="73">
        <f t="shared" si="26"/>
        <v>815.00524429187351</v>
      </c>
      <c r="N102" s="73">
        <f t="shared" si="20"/>
        <v>815.00524429187351</v>
      </c>
      <c r="O102" s="73">
        <f t="shared" si="21"/>
        <v>68.988049151747305</v>
      </c>
      <c r="P102" s="73">
        <f t="shared" si="22"/>
        <v>68.988049151747305</v>
      </c>
      <c r="Q102">
        <f>M102-0.5*(M102*L102)</f>
        <v>634.68054674620896</v>
      </c>
      <c r="R102">
        <f>M102-0.5*(M102*L102)</f>
        <v>634.68054674620896</v>
      </c>
      <c r="S102" s="73">
        <f t="shared" si="23"/>
        <v>0.77874412611621702</v>
      </c>
      <c r="T102" s="73">
        <f t="shared" si="32"/>
        <v>1</v>
      </c>
      <c r="U102" s="73"/>
      <c r="V102" s="73">
        <f t="shared" si="29"/>
        <v>0.55748825223243392</v>
      </c>
      <c r="W102" s="73">
        <f t="shared" si="13"/>
        <v>0.74626374008764318</v>
      </c>
      <c r="X102" s="73">
        <f t="shared" si="31"/>
        <v>-0.29267620226708096</v>
      </c>
      <c r="Y102" s="73"/>
      <c r="Z102" s="73"/>
      <c r="AA102" s="73"/>
      <c r="AB102" s="73"/>
      <c r="AC102" s="73"/>
      <c r="AD102" s="73"/>
      <c r="AE102" s="85"/>
    </row>
    <row r="103" spans="1:31" x14ac:dyDescent="0.3">
      <c r="A103" s="77" t="s">
        <v>9</v>
      </c>
      <c r="B103" s="29">
        <v>2678069</v>
      </c>
      <c r="C103" s="29">
        <v>2803848</v>
      </c>
      <c r="D103" s="29">
        <v>5481917</v>
      </c>
      <c r="G103" s="75"/>
      <c r="T103" s="73"/>
      <c r="U103" s="73"/>
      <c r="V103" s="73">
        <f t="shared" si="29"/>
        <v>0.51707552251905786</v>
      </c>
      <c r="W103" s="73"/>
      <c r="X103" s="73"/>
      <c r="Y103" s="73"/>
      <c r="Z103" s="73"/>
      <c r="AA103" s="73"/>
      <c r="AB103" s="73"/>
      <c r="AC103" s="73"/>
      <c r="AD103" s="73"/>
      <c r="AE103" s="85"/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03"/>
  <sheetViews>
    <sheetView topLeftCell="A81" workbookViewId="0">
      <selection activeCell="R102" sqref="R102"/>
    </sheetView>
  </sheetViews>
  <sheetFormatPr defaultRowHeight="14.4" x14ac:dyDescent="0.3"/>
  <cols>
    <col min="1" max="1" width="9.109375" style="73"/>
  </cols>
  <sheetData>
    <row r="1" spans="1:23" ht="72" x14ac:dyDescent="0.3">
      <c r="A1" s="79" t="s">
        <v>0</v>
      </c>
      <c r="B1" s="79" t="s">
        <v>1</v>
      </c>
      <c r="C1" s="79" t="s">
        <v>2</v>
      </c>
      <c r="D1" s="80" t="s">
        <v>3</v>
      </c>
      <c r="E1" s="81" t="s">
        <v>5</v>
      </c>
      <c r="F1" s="81" t="s">
        <v>4</v>
      </c>
      <c r="G1" s="7" t="s">
        <v>6</v>
      </c>
      <c r="H1" s="7" t="s">
        <v>7</v>
      </c>
      <c r="I1" s="86" t="s">
        <v>8</v>
      </c>
      <c r="J1" s="82" t="s">
        <v>10</v>
      </c>
      <c r="K1" s="7" t="s">
        <v>13</v>
      </c>
      <c r="L1" s="83" t="s">
        <v>14</v>
      </c>
      <c r="M1" s="79" t="s">
        <v>15</v>
      </c>
      <c r="N1" s="79" t="s">
        <v>16</v>
      </c>
      <c r="O1" s="79" t="s">
        <v>17</v>
      </c>
      <c r="P1" s="79" t="s">
        <v>18</v>
      </c>
      <c r="Q1" s="79" t="s">
        <v>19</v>
      </c>
      <c r="R1" s="79" t="s">
        <v>20</v>
      </c>
      <c r="S1" s="79" t="s">
        <v>21</v>
      </c>
    </row>
    <row r="2" spans="1:23" ht="28.8" x14ac:dyDescent="0.3">
      <c r="A2" s="77">
        <v>0</v>
      </c>
      <c r="B2" s="51">
        <v>28664</v>
      </c>
      <c r="C2" s="51">
        <v>27325</v>
      </c>
      <c r="D2" s="51">
        <v>55989</v>
      </c>
      <c r="E2" s="90">
        <v>7.6906244443708969E-3</v>
      </c>
      <c r="F2" s="159">
        <v>5.3278527533324382E-3</v>
      </c>
      <c r="G2" s="75">
        <f>C2*F2</f>
        <v>145.58357648480887</v>
      </c>
      <c r="H2" s="75">
        <f>B2*E2</f>
        <v>220.44405907344739</v>
      </c>
      <c r="I2" s="13">
        <f>G2+H2</f>
        <v>366.02763555825629</v>
      </c>
      <c r="J2">
        <f>I2/D2</f>
        <v>6.5374919280261536E-3</v>
      </c>
      <c r="K2">
        <f>1-($W$2^((-1)*J2))</f>
        <v>6.5161690190900234E-3</v>
      </c>
      <c r="M2">
        <v>100000</v>
      </c>
      <c r="N2">
        <f>M2-M3</f>
        <v>651.61690190900117</v>
      </c>
      <c r="O2">
        <f>M2*$W$3^A2</f>
        <v>100000</v>
      </c>
      <c r="P2">
        <f>SUM(O2:O102)</f>
        <v>3451204.9992379881</v>
      </c>
      <c r="Q2">
        <f>M2-(I2/D2)*M2*K2</f>
        <v>99995.740059763601</v>
      </c>
      <c r="R2">
        <f>SUM(Q2:$Q$102)</f>
        <v>7821896.6835019039</v>
      </c>
      <c r="S2">
        <f>R2/M2</f>
        <v>78.218966835019046</v>
      </c>
      <c r="V2" s="76" t="s">
        <v>11</v>
      </c>
      <c r="W2" s="73">
        <v>2.7182818284590402</v>
      </c>
    </row>
    <row r="3" spans="1:23" x14ac:dyDescent="0.3">
      <c r="A3" s="77">
        <v>1</v>
      </c>
      <c r="B3" s="51">
        <v>29253</v>
      </c>
      <c r="C3" s="51">
        <v>27946</v>
      </c>
      <c r="D3" s="51">
        <v>57199</v>
      </c>
      <c r="E3" s="91">
        <v>1.0142213442230002E-3</v>
      </c>
      <c r="F3" s="160">
        <v>7.5119613005923864E-4</v>
      </c>
      <c r="G3" s="75">
        <f t="shared" ref="G3:G66" si="0">C3*F3</f>
        <v>20.992927050635483</v>
      </c>
      <c r="H3" s="75">
        <f t="shared" ref="H3:H66" si="1">B3*E3</f>
        <v>29.669016982555426</v>
      </c>
      <c r="I3" s="75">
        <f t="shared" ref="I3:I66" si="2">G3+H3</f>
        <v>50.661944033190906</v>
      </c>
      <c r="J3" s="73">
        <f t="shared" ref="J3:J66" si="3">I3/D3</f>
        <v>8.8571380676569353E-4</v>
      </c>
      <c r="K3" s="73">
        <f t="shared" ref="K3:K66" si="4">1-($W$2^((-1)*J3))</f>
        <v>8.853216780718709E-4</v>
      </c>
      <c r="M3">
        <f>M2*(1-K2)</f>
        <v>99348.383098090999</v>
      </c>
      <c r="N3" s="73">
        <f t="shared" ref="N3:N66" si="5">M3-M4</f>
        <v>87.955277238128474</v>
      </c>
      <c r="O3" s="73">
        <f t="shared" ref="O3:O66" si="6">M3*$W$3^A3</f>
        <v>96925.251803015621</v>
      </c>
      <c r="P3" s="73">
        <f t="shared" ref="P3:P66" si="7">SUM(O3:O103)</f>
        <v>3351204.9992379886</v>
      </c>
      <c r="Q3">
        <f>AVERAGEA(M3:M4)</f>
        <v>99304.405459471935</v>
      </c>
      <c r="R3" s="73">
        <f>SUM(Q3:$Q$102)</f>
        <v>7721900.9434421407</v>
      </c>
      <c r="S3" s="73">
        <f t="shared" ref="S3:S66" si="8">R3/M3</f>
        <v>77.725481810992036</v>
      </c>
      <c r="V3" s="78" t="s">
        <v>12</v>
      </c>
      <c r="W3" s="73">
        <f>1/1.025</f>
        <v>0.97560975609756106</v>
      </c>
    </row>
    <row r="4" spans="1:23" ht="15" x14ac:dyDescent="0.25">
      <c r="A4" s="77">
        <v>2</v>
      </c>
      <c r="B4" s="51">
        <v>29746</v>
      </c>
      <c r="C4" s="51">
        <v>28419</v>
      </c>
      <c r="D4" s="51">
        <v>58165</v>
      </c>
      <c r="E4" s="91">
        <v>3.4030262937229967E-4</v>
      </c>
      <c r="F4" s="160">
        <v>2.7994873691344349E-4</v>
      </c>
      <c r="G4" s="75">
        <f t="shared" si="0"/>
        <v>7.9558631543431506</v>
      </c>
      <c r="H4" s="75">
        <f t="shared" si="1"/>
        <v>10.122642013308425</v>
      </c>
      <c r="I4" s="75">
        <f t="shared" si="2"/>
        <v>18.078505167651578</v>
      </c>
      <c r="J4" s="73">
        <f t="shared" si="3"/>
        <v>3.1081415228490633E-4</v>
      </c>
      <c r="K4" s="73">
        <f t="shared" si="4"/>
        <v>3.1076585457023853E-4</v>
      </c>
      <c r="M4" s="73">
        <f t="shared" ref="M4:M8" si="9">M3*(1-K3)</f>
        <v>99260.42782085287</v>
      </c>
      <c r="N4" s="73">
        <f t="shared" si="5"/>
        <v>30.846751676755957</v>
      </c>
      <c r="O4" s="73">
        <f t="shared" si="6"/>
        <v>94477.504172138375</v>
      </c>
      <c r="P4" s="73">
        <f t="shared" si="7"/>
        <v>3254279.7474349723</v>
      </c>
      <c r="Q4" s="73">
        <f t="shared" ref="Q4:Q67" si="10">AVERAGEA(M4:M5)</f>
        <v>99245.004445014492</v>
      </c>
      <c r="R4" s="73">
        <f>SUM(Q4:$Q$102)</f>
        <v>7622596.5379826678</v>
      </c>
      <c r="S4" s="73">
        <f t="shared" si="8"/>
        <v>76.793911786679743</v>
      </c>
    </row>
    <row r="5" spans="1:23" ht="15" x14ac:dyDescent="0.25">
      <c r="A5" s="77">
        <v>3</v>
      </c>
      <c r="B5" s="51">
        <v>30011</v>
      </c>
      <c r="C5" s="51">
        <v>28657</v>
      </c>
      <c r="D5" s="51">
        <v>58668</v>
      </c>
      <c r="E5" s="91">
        <v>2.5648838891852643E-4</v>
      </c>
      <c r="F5" s="160">
        <v>2.6977451931835315E-4</v>
      </c>
      <c r="G5" s="75">
        <f t="shared" si="0"/>
        <v>7.7309284001060465</v>
      </c>
      <c r="H5" s="75">
        <f t="shared" si="1"/>
        <v>7.6974730398338966</v>
      </c>
      <c r="I5" s="75">
        <f t="shared" si="2"/>
        <v>15.428401439939943</v>
      </c>
      <c r="J5" s="73">
        <f t="shared" si="3"/>
        <v>2.6297813867764269E-4</v>
      </c>
      <c r="K5" s="73">
        <f t="shared" si="4"/>
        <v>2.6294356295786248E-4</v>
      </c>
      <c r="M5" s="73">
        <f t="shared" si="9"/>
        <v>99229.581069176114</v>
      </c>
      <c r="N5" s="73">
        <f t="shared" si="5"/>
        <v>26.091779597147251</v>
      </c>
      <c r="O5" s="73">
        <f t="shared" si="6"/>
        <v>92144.530526650415</v>
      </c>
      <c r="P5" s="73">
        <f t="shared" si="7"/>
        <v>3159802.2432628339</v>
      </c>
      <c r="Q5" s="73">
        <f t="shared" si="10"/>
        <v>99216.535179377533</v>
      </c>
      <c r="R5" s="73">
        <f>SUM(Q5:$Q$102)</f>
        <v>7523351.5335376533</v>
      </c>
      <c r="S5" s="73">
        <f t="shared" si="8"/>
        <v>75.817628699781409</v>
      </c>
    </row>
    <row r="6" spans="1:23" ht="15" x14ac:dyDescent="0.25">
      <c r="A6" s="77">
        <v>4</v>
      </c>
      <c r="B6" s="51">
        <v>30250</v>
      </c>
      <c r="C6" s="51">
        <v>28890</v>
      </c>
      <c r="D6" s="51">
        <v>59140</v>
      </c>
      <c r="E6" s="91">
        <v>1.7951485383542993E-4</v>
      </c>
      <c r="F6" s="160">
        <v>2.1638015893196195E-4</v>
      </c>
      <c r="G6" s="75">
        <f t="shared" si="0"/>
        <v>6.2512227915443805</v>
      </c>
      <c r="H6" s="75">
        <f t="shared" si="1"/>
        <v>5.4303243285217553</v>
      </c>
      <c r="I6" s="75">
        <f t="shared" si="2"/>
        <v>11.681547120066135</v>
      </c>
      <c r="J6" s="73">
        <f t="shared" si="3"/>
        <v>1.9752362394430395E-4</v>
      </c>
      <c r="K6" s="73">
        <f t="shared" si="4"/>
        <v>1.9750411743779672E-4</v>
      </c>
      <c r="M6" s="73">
        <f t="shared" si="9"/>
        <v>99203.489289578967</v>
      </c>
      <c r="N6" s="73">
        <f t="shared" si="5"/>
        <v>19.593097598888562</v>
      </c>
      <c r="O6" s="73">
        <f t="shared" si="6"/>
        <v>89873.465088279656</v>
      </c>
      <c r="P6" s="73">
        <f t="shared" si="7"/>
        <v>3067657.7127361842</v>
      </c>
      <c r="Q6" s="73">
        <f t="shared" si="10"/>
        <v>99193.692740779516</v>
      </c>
      <c r="R6" s="73">
        <f>SUM(Q6:$Q$102)</f>
        <v>7424134.9983582757</v>
      </c>
      <c r="S6" s="73">
        <f t="shared" si="8"/>
        <v>74.83743819420431</v>
      </c>
    </row>
    <row r="7" spans="1:23" ht="15" x14ac:dyDescent="0.25">
      <c r="A7" s="77">
        <v>5</v>
      </c>
      <c r="B7" s="51">
        <v>30431</v>
      </c>
      <c r="C7" s="51">
        <v>29063</v>
      </c>
      <c r="D7" s="51">
        <v>59494</v>
      </c>
      <c r="E7" s="91">
        <v>1.5165658162680711E-4</v>
      </c>
      <c r="F7" s="160">
        <v>1.5027745695446966E-4</v>
      </c>
      <c r="G7" s="75">
        <f t="shared" si="0"/>
        <v>4.3675137314677519</v>
      </c>
      <c r="H7" s="75">
        <f t="shared" si="1"/>
        <v>4.6150614354853676</v>
      </c>
      <c r="I7" s="75">
        <f t="shared" si="2"/>
        <v>8.9825751669531186</v>
      </c>
      <c r="J7" s="73">
        <f t="shared" si="3"/>
        <v>1.5098287502862673E-4</v>
      </c>
      <c r="K7" s="73">
        <f t="shared" si="4"/>
        <v>1.509714776879445E-4</v>
      </c>
      <c r="M7" s="73">
        <f t="shared" si="9"/>
        <v>99183.896191980079</v>
      </c>
      <c r="N7" s="73">
        <f t="shared" si="5"/>
        <v>14.973939370946027</v>
      </c>
      <c r="O7" s="73">
        <f t="shared" si="6"/>
        <v>87664.111911098866</v>
      </c>
      <c r="P7" s="73">
        <f t="shared" si="7"/>
        <v>2977784.2476479043</v>
      </c>
      <c r="Q7" s="73">
        <f t="shared" si="10"/>
        <v>99176.409222294606</v>
      </c>
      <c r="R7" s="73">
        <f>SUM(Q7:$Q$102)</f>
        <v>7324941.3056174964</v>
      </c>
      <c r="S7" s="73">
        <f t="shared" si="8"/>
        <v>73.852123044645879</v>
      </c>
    </row>
    <row r="8" spans="1:23" ht="15" x14ac:dyDescent="0.25">
      <c r="A8" s="77">
        <v>6</v>
      </c>
      <c r="B8" s="51">
        <v>30615</v>
      </c>
      <c r="C8" s="51">
        <v>29231</v>
      </c>
      <c r="D8" s="51">
        <v>59846</v>
      </c>
      <c r="E8" s="91">
        <v>1.3642720251577954E-4</v>
      </c>
      <c r="F8" s="160">
        <v>1.090932655552183E-4</v>
      </c>
      <c r="G8" s="75">
        <f t="shared" si="0"/>
        <v>3.1889052454445861</v>
      </c>
      <c r="H8" s="75">
        <f t="shared" si="1"/>
        <v>4.1767188050205908</v>
      </c>
      <c r="I8" s="75">
        <f t="shared" si="2"/>
        <v>7.3656240504651773</v>
      </c>
      <c r="J8" s="73">
        <f t="shared" si="3"/>
        <v>1.2307629666920392E-4</v>
      </c>
      <c r="K8" s="73">
        <f t="shared" si="4"/>
        <v>1.2306872309242323E-4</v>
      </c>
      <c r="L8">
        <f>((105*K8+90*(K7+K9)+45*(K6+K10)-30*(K5+K11))/315)</f>
        <v>1.2207644621318287E-4</v>
      </c>
      <c r="M8" s="73">
        <f t="shared" si="9"/>
        <v>99168.922252609133</v>
      </c>
      <c r="N8" s="73">
        <f t="shared" si="5"/>
        <v>12.106189603393432</v>
      </c>
      <c r="O8" s="73">
        <f t="shared" si="6"/>
        <v>85513.050859105802</v>
      </c>
      <c r="P8" s="73">
        <f t="shared" si="7"/>
        <v>2890120.1357368063</v>
      </c>
      <c r="Q8" s="73">
        <f t="shared" si="10"/>
        <v>99162.869157807436</v>
      </c>
      <c r="R8" s="73">
        <f>SUM(Q8:$Q$102)</f>
        <v>7225764.8963952018</v>
      </c>
      <c r="S8" s="73">
        <f t="shared" si="8"/>
        <v>72.86319879517589</v>
      </c>
    </row>
    <row r="9" spans="1:23" ht="15" x14ac:dyDescent="0.25">
      <c r="A9" s="77">
        <v>7</v>
      </c>
      <c r="B9" s="51">
        <v>30760</v>
      </c>
      <c r="C9" s="51">
        <v>29362</v>
      </c>
      <c r="D9" s="51">
        <v>60122</v>
      </c>
      <c r="E9" s="91">
        <v>1.2356086494620306E-4</v>
      </c>
      <c r="F9" s="160">
        <v>9.0222691660129023E-5</v>
      </c>
      <c r="G9" s="75">
        <f t="shared" si="0"/>
        <v>2.6491186725247085</v>
      </c>
      <c r="H9" s="75">
        <f t="shared" si="1"/>
        <v>3.8007322057452062</v>
      </c>
      <c r="I9" s="75">
        <f t="shared" si="2"/>
        <v>6.4498508782699151</v>
      </c>
      <c r="J9" s="73">
        <f t="shared" si="3"/>
        <v>1.0727937989870455E-4</v>
      </c>
      <c r="K9" s="73">
        <f t="shared" si="4"/>
        <v>1.0727362567175547E-4</v>
      </c>
      <c r="L9" s="73">
        <f t="shared" ref="L9:L72" si="11">((105*K9+90*(K8+K10)+45*(K7+K11)-30*(K6+K12))/315)</f>
        <v>1.0853043006668683E-4</v>
      </c>
      <c r="M9" s="73">
        <f>M8*(1-L8)</f>
        <v>99156.816063005739</v>
      </c>
      <c r="N9" s="73">
        <f t="shared" si="5"/>
        <v>10.761531891359482</v>
      </c>
      <c r="O9" s="73">
        <f t="shared" si="6"/>
        <v>83417.182175367896</v>
      </c>
      <c r="P9" s="73">
        <f t="shared" si="7"/>
        <v>2804607.0848777001</v>
      </c>
      <c r="Q9" s="73">
        <f t="shared" si="10"/>
        <v>99151.435297060059</v>
      </c>
      <c r="R9" s="73">
        <f>SUM(Q9:$Q$102)</f>
        <v>7126602.0272373939</v>
      </c>
      <c r="S9" s="73">
        <f t="shared" si="8"/>
        <v>71.872033715857143</v>
      </c>
    </row>
    <row r="10" spans="1:23" ht="15" x14ac:dyDescent="0.25">
      <c r="A10" s="77">
        <v>8</v>
      </c>
      <c r="B10" s="51">
        <v>31022</v>
      </c>
      <c r="C10" s="51">
        <v>29707</v>
      </c>
      <c r="D10" s="51">
        <v>60729</v>
      </c>
      <c r="E10" s="91">
        <v>1.2388950335641614E-4</v>
      </c>
      <c r="F10" s="160">
        <v>8.885427698552123E-5</v>
      </c>
      <c r="G10" s="75">
        <f t="shared" si="0"/>
        <v>2.639594006408879</v>
      </c>
      <c r="H10" s="75">
        <f t="shared" si="1"/>
        <v>3.8433001731227416</v>
      </c>
      <c r="I10" s="75">
        <f t="shared" si="2"/>
        <v>6.4828941795316206</v>
      </c>
      <c r="J10" s="73">
        <f t="shared" si="3"/>
        <v>1.0675120913454232E-4</v>
      </c>
      <c r="K10" s="73">
        <f t="shared" si="4"/>
        <v>1.0674551142708655E-4</v>
      </c>
      <c r="L10" s="73">
        <f t="shared" si="11"/>
        <v>1.080717912527438E-4</v>
      </c>
      <c r="M10" s="73">
        <f t="shared" ref="M10:M73" si="12">M9*(1-L9)</f>
        <v>99146.05453111438</v>
      </c>
      <c r="N10" s="73">
        <f t="shared" si="5"/>
        <v>10.714891708819778</v>
      </c>
      <c r="O10" s="73">
        <f t="shared" si="6"/>
        <v>81373.784266059942</v>
      </c>
      <c r="P10" s="73">
        <f t="shared" si="7"/>
        <v>2721189.9027023315</v>
      </c>
      <c r="Q10" s="73">
        <f t="shared" si="10"/>
        <v>99140.697085259977</v>
      </c>
      <c r="R10" s="73">
        <f>SUM(Q10:$Q$102)</f>
        <v>7027450.5919403341</v>
      </c>
      <c r="S10" s="73">
        <f t="shared" si="8"/>
        <v>70.879780594143099</v>
      </c>
    </row>
    <row r="11" spans="1:23" ht="15" x14ac:dyDescent="0.25">
      <c r="A11" s="77">
        <v>9</v>
      </c>
      <c r="B11" s="51">
        <v>29252</v>
      </c>
      <c r="C11" s="51">
        <v>28499</v>
      </c>
      <c r="D11" s="51">
        <v>57751</v>
      </c>
      <c r="E11" s="91">
        <v>1.3224305444738504E-4</v>
      </c>
      <c r="F11" s="160">
        <v>1.0157891032839175E-4</v>
      </c>
      <c r="G11" s="75">
        <f t="shared" si="0"/>
        <v>2.8948973654488364</v>
      </c>
      <c r="H11" s="75">
        <f t="shared" si="1"/>
        <v>3.868373828694907</v>
      </c>
      <c r="I11" s="75">
        <f t="shared" si="2"/>
        <v>6.7632711941437433</v>
      </c>
      <c r="J11" s="73">
        <f t="shared" si="3"/>
        <v>1.1711089321645934E-4</v>
      </c>
      <c r="K11" s="73">
        <f t="shared" si="4"/>
        <v>1.1710403600362351E-4</v>
      </c>
      <c r="L11" s="73">
        <f t="shared" si="11"/>
        <v>1.1607293581239993E-4</v>
      </c>
      <c r="M11" s="73">
        <f t="shared" si="12"/>
        <v>99135.33963940556</v>
      </c>
      <c r="N11" s="73">
        <f t="shared" si="5"/>
        <v>11.506929914699867</v>
      </c>
      <c r="O11" s="73">
        <f t="shared" si="6"/>
        <v>79380.478102861758</v>
      </c>
      <c r="P11" s="73">
        <f t="shared" si="7"/>
        <v>2639816.1184362718</v>
      </c>
      <c r="Q11" s="73">
        <f t="shared" si="10"/>
        <v>99129.58617444821</v>
      </c>
      <c r="R11" s="73">
        <f>SUM(Q11:$Q$102)</f>
        <v>6928309.8948550755</v>
      </c>
      <c r="S11" s="73">
        <f t="shared" si="8"/>
        <v>69.887387485190231</v>
      </c>
    </row>
    <row r="12" spans="1:23" ht="15" x14ac:dyDescent="0.25">
      <c r="A12" s="77">
        <v>10</v>
      </c>
      <c r="B12" s="51">
        <v>30839</v>
      </c>
      <c r="C12" s="51">
        <v>28910</v>
      </c>
      <c r="D12" s="51">
        <v>59749</v>
      </c>
      <c r="E12" s="91">
        <v>1.3615966448516929E-4</v>
      </c>
      <c r="F12" s="160">
        <v>1.2332284554831486E-4</v>
      </c>
      <c r="G12" s="75">
        <f t="shared" si="0"/>
        <v>3.5652634648017827</v>
      </c>
      <c r="H12" s="75">
        <f t="shared" si="1"/>
        <v>4.199027893058136</v>
      </c>
      <c r="I12" s="75">
        <f t="shared" si="2"/>
        <v>7.7642913578599186</v>
      </c>
      <c r="J12" s="73">
        <f t="shared" si="3"/>
        <v>1.2994847374617012E-4</v>
      </c>
      <c r="K12" s="73">
        <f t="shared" si="4"/>
        <v>1.2994003080901706E-4</v>
      </c>
      <c r="L12" s="73">
        <f t="shared" si="11"/>
        <v>1.2821900027444534E-4</v>
      </c>
      <c r="M12" s="73">
        <f t="shared" si="12"/>
        <v>99123.83270949086</v>
      </c>
      <c r="N12" s="73">
        <f t="shared" si="5"/>
        <v>12.709558733389713</v>
      </c>
      <c r="O12" s="73">
        <f t="shared" si="6"/>
        <v>77435.379685582622</v>
      </c>
      <c r="P12" s="73">
        <f t="shared" si="7"/>
        <v>2560435.6403334099</v>
      </c>
      <c r="Q12" s="73">
        <f t="shared" si="10"/>
        <v>99117.477930124165</v>
      </c>
      <c r="R12" s="73">
        <f>SUM(Q12:$Q$102)</f>
        <v>6829180.3086806275</v>
      </c>
      <c r="S12" s="73">
        <f t="shared" si="8"/>
        <v>68.895442417923675</v>
      </c>
    </row>
    <row r="13" spans="1:23" ht="15" x14ac:dyDescent="0.25">
      <c r="A13" s="77">
        <v>11</v>
      </c>
      <c r="B13" s="51">
        <v>29320</v>
      </c>
      <c r="C13" s="51">
        <v>27783</v>
      </c>
      <c r="D13" s="51">
        <v>57103</v>
      </c>
      <c r="E13" s="91">
        <v>1.364349552788381E-4</v>
      </c>
      <c r="F13" s="160">
        <v>1.4487213272977633E-4</v>
      </c>
      <c r="G13" s="75">
        <f t="shared" si="0"/>
        <v>4.0249824636313756</v>
      </c>
      <c r="H13" s="75">
        <f t="shared" si="1"/>
        <v>4.000272888775533</v>
      </c>
      <c r="I13" s="75">
        <f t="shared" si="2"/>
        <v>8.0252553524069086</v>
      </c>
      <c r="J13" s="73">
        <f t="shared" si="3"/>
        <v>1.4053999531385232E-4</v>
      </c>
      <c r="K13" s="73">
        <f t="shared" si="4"/>
        <v>1.405301200313458E-4</v>
      </c>
      <c r="L13" s="73">
        <f t="shared" si="11"/>
        <v>1.3991859598084218E-4</v>
      </c>
      <c r="M13" s="73">
        <f t="shared" si="12"/>
        <v>99111.12315075747</v>
      </c>
      <c r="N13" s="73">
        <f t="shared" si="5"/>
        <v>13.86748919733509</v>
      </c>
      <c r="O13" s="73">
        <f t="shared" si="6"/>
        <v>75537.025364500936</v>
      </c>
      <c r="P13" s="73">
        <f t="shared" si="7"/>
        <v>2483000.2606478273</v>
      </c>
      <c r="Q13" s="73">
        <f t="shared" si="10"/>
        <v>99104.18940615881</v>
      </c>
      <c r="R13" s="73">
        <f>SUM(Q13:$Q$102)</f>
        <v>6730062.8307505017</v>
      </c>
      <c r="S13" s="73">
        <f t="shared" si="8"/>
        <v>67.904213137746751</v>
      </c>
    </row>
    <row r="14" spans="1:23" ht="15" x14ac:dyDescent="0.25">
      <c r="A14" s="77">
        <v>12</v>
      </c>
      <c r="B14" s="51">
        <v>27942</v>
      </c>
      <c r="C14" s="51">
        <v>26526</v>
      </c>
      <c r="D14" s="51">
        <v>54468</v>
      </c>
      <c r="E14" s="91">
        <v>1.4322119306664214E-4</v>
      </c>
      <c r="F14" s="160">
        <v>1.5673624062097736E-4</v>
      </c>
      <c r="G14" s="75">
        <f t="shared" si="0"/>
        <v>4.1575855187120458</v>
      </c>
      <c r="H14" s="75">
        <f t="shared" si="1"/>
        <v>4.0018865766681149</v>
      </c>
      <c r="I14" s="75">
        <f t="shared" si="2"/>
        <v>8.1594720953801598</v>
      </c>
      <c r="J14" s="73">
        <f t="shared" si="3"/>
        <v>1.4980304206837336E-4</v>
      </c>
      <c r="K14" s="73">
        <f t="shared" si="4"/>
        <v>1.4979182215302256E-4</v>
      </c>
      <c r="L14" s="73">
        <f t="shared" si="11"/>
        <v>1.4965258326042684E-4</v>
      </c>
      <c r="M14" s="73">
        <f t="shared" si="12"/>
        <v>99097.255661560135</v>
      </c>
      <c r="N14" s="73">
        <f t="shared" si="5"/>
        <v>14.830160303768935</v>
      </c>
      <c r="O14" s="73">
        <f t="shared" si="6"/>
        <v>73684.347638992564</v>
      </c>
      <c r="P14" s="73">
        <f t="shared" si="7"/>
        <v>2407463.2352833264</v>
      </c>
      <c r="Q14" s="73">
        <f t="shared" si="10"/>
        <v>99089.840581408251</v>
      </c>
      <c r="R14" s="73">
        <f>SUM(Q14:$Q$102)</f>
        <v>6630958.6413443433</v>
      </c>
      <c r="S14" s="73">
        <f t="shared" si="8"/>
        <v>66.913645560383515</v>
      </c>
    </row>
    <row r="15" spans="1:23" ht="15" x14ac:dyDescent="0.25">
      <c r="A15" s="77">
        <v>13</v>
      </c>
      <c r="B15" s="51">
        <v>27791</v>
      </c>
      <c r="C15" s="51">
        <v>26246</v>
      </c>
      <c r="D15" s="51">
        <v>54037</v>
      </c>
      <c r="E15" s="91">
        <v>1.6069540043708158E-4</v>
      </c>
      <c r="F15" s="160">
        <v>1.5707730828716193E-4</v>
      </c>
      <c r="G15" s="75">
        <f t="shared" si="0"/>
        <v>4.1226510333048516</v>
      </c>
      <c r="H15" s="75">
        <f t="shared" si="1"/>
        <v>4.4658858735469344</v>
      </c>
      <c r="I15" s="75">
        <f t="shared" si="2"/>
        <v>8.5885369068517861</v>
      </c>
      <c r="J15" s="73">
        <f t="shared" si="3"/>
        <v>1.5893807774028509E-4</v>
      </c>
      <c r="K15" s="73">
        <f t="shared" si="4"/>
        <v>1.5892544775319983E-4</v>
      </c>
      <c r="L15" s="73">
        <f t="shared" si="11"/>
        <v>1.5835142609466057E-4</v>
      </c>
      <c r="M15" s="73">
        <f t="shared" si="12"/>
        <v>99082.425501256366</v>
      </c>
      <c r="N15" s="73">
        <f t="shared" si="5"/>
        <v>15.689843379048398</v>
      </c>
      <c r="O15" s="73">
        <f t="shared" si="6"/>
        <v>71876.410327826859</v>
      </c>
      <c r="P15" s="73">
        <f t="shared" si="7"/>
        <v>2333778.8876443338</v>
      </c>
      <c r="Q15" s="73">
        <f t="shared" si="10"/>
        <v>99074.580579566842</v>
      </c>
      <c r="R15" s="73">
        <f>SUM(Q15:$Q$102)</f>
        <v>6531868.8007629346</v>
      </c>
      <c r="S15" s="73">
        <f t="shared" si="8"/>
        <v>65.923586021621063</v>
      </c>
    </row>
    <row r="16" spans="1:23" ht="15" x14ac:dyDescent="0.25">
      <c r="A16" s="77">
        <v>14</v>
      </c>
      <c r="B16" s="51">
        <v>28068</v>
      </c>
      <c r="C16" s="51">
        <v>26487</v>
      </c>
      <c r="D16" s="51">
        <v>54555</v>
      </c>
      <c r="E16" s="91">
        <v>1.849795919369652E-4</v>
      </c>
      <c r="F16" s="160">
        <v>1.5251715308727456E-4</v>
      </c>
      <c r="G16" s="75">
        <f t="shared" si="0"/>
        <v>4.0397218338226413</v>
      </c>
      <c r="H16" s="75">
        <f t="shared" si="1"/>
        <v>5.1920071864867392</v>
      </c>
      <c r="I16" s="75">
        <f t="shared" si="2"/>
        <v>9.2317290203093805</v>
      </c>
      <c r="J16" s="73">
        <f t="shared" si="3"/>
        <v>1.6921875209072277E-4</v>
      </c>
      <c r="K16" s="73">
        <f t="shared" si="4"/>
        <v>1.6920443540513475E-4</v>
      </c>
      <c r="L16" s="73">
        <f t="shared" si="11"/>
        <v>1.6810024388747542E-4</v>
      </c>
      <c r="M16" s="73">
        <f t="shared" si="12"/>
        <v>99066.735657877318</v>
      </c>
      <c r="N16" s="73">
        <f t="shared" si="5"/>
        <v>16.653142425231636</v>
      </c>
      <c r="O16" s="73">
        <f t="shared" si="6"/>
        <v>70112.223020242818</v>
      </c>
      <c r="P16" s="73">
        <f t="shared" si="7"/>
        <v>2261902.4773165071</v>
      </c>
      <c r="Q16" s="73">
        <f t="shared" si="10"/>
        <v>99058.409086664702</v>
      </c>
      <c r="R16" s="73">
        <f>SUM(Q16:$Q$102)</f>
        <v>6432794.2201833688</v>
      </c>
      <c r="S16" s="73">
        <f t="shared" si="8"/>
        <v>64.93394758053546</v>
      </c>
    </row>
    <row r="17" spans="1:19" ht="15" x14ac:dyDescent="0.25">
      <c r="A17" s="77">
        <v>15</v>
      </c>
      <c r="B17" s="51">
        <v>27779</v>
      </c>
      <c r="C17" s="51">
        <v>26276</v>
      </c>
      <c r="D17" s="51">
        <v>54055</v>
      </c>
      <c r="E17" s="91">
        <v>2.1289537983791771E-4</v>
      </c>
      <c r="F17" s="160">
        <v>1.5122044366382378E-4</v>
      </c>
      <c r="G17" s="75">
        <f t="shared" si="0"/>
        <v>3.9734683777106339</v>
      </c>
      <c r="H17" s="75">
        <f t="shared" si="1"/>
        <v>5.914020756517516</v>
      </c>
      <c r="I17" s="75">
        <f t="shared" si="2"/>
        <v>9.8874891342281508</v>
      </c>
      <c r="J17" s="73">
        <f t="shared" si="3"/>
        <v>1.8291534796463141E-4</v>
      </c>
      <c r="K17" s="73">
        <f t="shared" si="4"/>
        <v>1.8289861997233814E-4</v>
      </c>
      <c r="L17" s="73">
        <f t="shared" si="11"/>
        <v>1.8228891060575618E-4</v>
      </c>
      <c r="M17" s="73">
        <f t="shared" si="12"/>
        <v>99050.082515452086</v>
      </c>
      <c r="N17" s="73">
        <f t="shared" si="5"/>
        <v>18.055731637155986</v>
      </c>
      <c r="O17" s="73">
        <f t="shared" si="6"/>
        <v>68390.67037897915</v>
      </c>
      <c r="P17" s="73">
        <f t="shared" si="7"/>
        <v>2191790.2542962632</v>
      </c>
      <c r="Q17" s="73">
        <f t="shared" si="10"/>
        <v>99041.054649633501</v>
      </c>
      <c r="R17" s="73">
        <f>SUM(Q17:$Q$102)</f>
        <v>6333735.8110967036</v>
      </c>
      <c r="S17" s="73">
        <f t="shared" si="8"/>
        <v>63.944780763899146</v>
      </c>
    </row>
    <row r="18" spans="1:19" ht="15" x14ac:dyDescent="0.25">
      <c r="A18" s="77">
        <v>16</v>
      </c>
      <c r="B18" s="51">
        <v>26555</v>
      </c>
      <c r="C18" s="51">
        <v>25187</v>
      </c>
      <c r="D18" s="51">
        <v>51742</v>
      </c>
      <c r="E18" s="91">
        <v>2.514855270074459E-4</v>
      </c>
      <c r="F18" s="160">
        <v>1.5755528882705093E-4</v>
      </c>
      <c r="G18" s="75">
        <f t="shared" si="0"/>
        <v>3.9683450596869316</v>
      </c>
      <c r="H18" s="75">
        <f t="shared" si="1"/>
        <v>6.6781981696827257</v>
      </c>
      <c r="I18" s="75">
        <f t="shared" si="2"/>
        <v>10.646543229369657</v>
      </c>
      <c r="J18" s="73">
        <f t="shared" si="3"/>
        <v>2.0576211258493404E-4</v>
      </c>
      <c r="K18" s="73">
        <f t="shared" si="4"/>
        <v>2.0574094501324414E-4</v>
      </c>
      <c r="L18" s="73">
        <f t="shared" si="11"/>
        <v>2.0761028323247808E-4</v>
      </c>
      <c r="M18" s="73">
        <f t="shared" si="12"/>
        <v>99032.02678381493</v>
      </c>
      <c r="N18" s="73">
        <f t="shared" si="5"/>
        <v>20.560067129670642</v>
      </c>
      <c r="O18" s="73">
        <f t="shared" si="6"/>
        <v>66710.442456761128</v>
      </c>
      <c r="P18" s="73">
        <f t="shared" si="7"/>
        <v>2123399.5839172839</v>
      </c>
      <c r="Q18" s="73">
        <f t="shared" si="10"/>
        <v>99021.746750250095</v>
      </c>
      <c r="R18" s="73">
        <f>SUM(Q18:$Q$102)</f>
        <v>6234694.7564470703</v>
      </c>
      <c r="S18" s="73">
        <f t="shared" si="8"/>
        <v>62.956348152474881</v>
      </c>
    </row>
    <row r="19" spans="1:19" ht="15" x14ac:dyDescent="0.25">
      <c r="A19" s="77">
        <v>17</v>
      </c>
      <c r="B19" s="51">
        <v>26090</v>
      </c>
      <c r="C19" s="51">
        <v>24900</v>
      </c>
      <c r="D19" s="51">
        <v>50990</v>
      </c>
      <c r="E19" s="91">
        <v>3.1655311299816564E-4</v>
      </c>
      <c r="F19" s="160">
        <v>1.7091666380909714E-4</v>
      </c>
      <c r="G19" s="75">
        <f t="shared" si="0"/>
        <v>4.2558249288465184</v>
      </c>
      <c r="H19" s="75">
        <f t="shared" si="1"/>
        <v>8.2588707181221412</v>
      </c>
      <c r="I19" s="75">
        <f t="shared" si="2"/>
        <v>12.51469564696866</v>
      </c>
      <c r="J19" s="73">
        <f t="shared" si="3"/>
        <v>2.4543431353145047E-4</v>
      </c>
      <c r="K19" s="73">
        <f t="shared" si="4"/>
        <v>2.4540419699414784E-4</v>
      </c>
      <c r="L19" s="73">
        <f t="shared" si="11"/>
        <v>2.5059774913901062E-4</v>
      </c>
      <c r="M19" s="73">
        <f t="shared" si="12"/>
        <v>99011.46671668526</v>
      </c>
      <c r="N19" s="73">
        <f t="shared" si="5"/>
        <v>24.812050698150415</v>
      </c>
      <c r="O19" s="73">
        <f t="shared" si="6"/>
        <v>65069.846519910367</v>
      </c>
      <c r="P19" s="73">
        <f t="shared" si="7"/>
        <v>2056689.1414605228</v>
      </c>
      <c r="Q19" s="73">
        <f t="shared" si="10"/>
        <v>98999.060691336184</v>
      </c>
      <c r="R19" s="73">
        <f>SUM(Q19:$Q$102)</f>
        <v>6135673.0096968198</v>
      </c>
      <c r="S19" s="73">
        <f t="shared" si="8"/>
        <v>61.969317425158856</v>
      </c>
    </row>
    <row r="20" spans="1:19" ht="15" x14ac:dyDescent="0.25">
      <c r="A20" s="77">
        <v>18</v>
      </c>
      <c r="B20" s="51">
        <v>26740</v>
      </c>
      <c r="C20" s="51">
        <v>24989</v>
      </c>
      <c r="D20" s="51">
        <v>51729</v>
      </c>
      <c r="E20" s="91">
        <v>4.211766013697706E-4</v>
      </c>
      <c r="F20" s="160">
        <v>1.8626729742775259E-4</v>
      </c>
      <c r="G20" s="75">
        <f t="shared" si="0"/>
        <v>4.6546334954221091</v>
      </c>
      <c r="H20" s="75">
        <f t="shared" si="1"/>
        <v>11.262262320627666</v>
      </c>
      <c r="I20" s="75">
        <f t="shared" si="2"/>
        <v>15.916895816049776</v>
      </c>
      <c r="J20" s="73">
        <f t="shared" si="3"/>
        <v>3.0769772885711643E-4</v>
      </c>
      <c r="K20" s="73">
        <f t="shared" si="4"/>
        <v>3.076503947658793E-4</v>
      </c>
      <c r="L20" s="73">
        <f t="shared" si="11"/>
        <v>3.1137914425533308E-4</v>
      </c>
      <c r="M20" s="73">
        <f t="shared" si="12"/>
        <v>98986.654665987109</v>
      </c>
      <c r="N20" s="73">
        <f t="shared" si="5"/>
        <v>30.822379822595394</v>
      </c>
      <c r="O20" s="73">
        <f t="shared" si="6"/>
        <v>63466.868451546979</v>
      </c>
      <c r="P20" s="73">
        <f t="shared" si="7"/>
        <v>1991619.2949406125</v>
      </c>
      <c r="Q20" s="73">
        <f t="shared" si="10"/>
        <v>98971.243476075819</v>
      </c>
      <c r="R20" s="73">
        <f>SUM(Q20:$Q$102)</f>
        <v>6036673.9490054836</v>
      </c>
      <c r="S20" s="73">
        <f t="shared" si="8"/>
        <v>60.984725358940231</v>
      </c>
    </row>
    <row r="21" spans="1:19" ht="15" x14ac:dyDescent="0.25">
      <c r="A21" s="77">
        <v>19</v>
      </c>
      <c r="B21" s="51">
        <v>28385</v>
      </c>
      <c r="C21" s="51">
        <v>26982</v>
      </c>
      <c r="D21" s="51">
        <v>55367</v>
      </c>
      <c r="E21" s="91">
        <v>5.5712462898048455E-4</v>
      </c>
      <c r="F21" s="160">
        <v>1.9679122675017385E-4</v>
      </c>
      <c r="G21" s="75">
        <f t="shared" si="0"/>
        <v>5.3098208801731905</v>
      </c>
      <c r="H21" s="75">
        <f t="shared" si="1"/>
        <v>15.813982593611053</v>
      </c>
      <c r="I21" s="75">
        <f t="shared" si="2"/>
        <v>21.123803473784243</v>
      </c>
      <c r="J21" s="73">
        <f t="shared" si="3"/>
        <v>3.8152335278747706E-4</v>
      </c>
      <c r="K21" s="73">
        <f t="shared" si="4"/>
        <v>3.8145058200811377E-4</v>
      </c>
      <c r="L21" s="73">
        <f t="shared" si="11"/>
        <v>3.8016861979719855E-4</v>
      </c>
      <c r="M21" s="73">
        <f t="shared" si="12"/>
        <v>98955.832286164514</v>
      </c>
      <c r="N21" s="73">
        <f t="shared" si="5"/>
        <v>37.619902181104408</v>
      </c>
      <c r="O21" s="73">
        <f t="shared" si="6"/>
        <v>61899.615797424376</v>
      </c>
      <c r="P21" s="73">
        <f t="shared" si="7"/>
        <v>1928152.4264890656</v>
      </c>
      <c r="Q21" s="73">
        <f t="shared" si="10"/>
        <v>98937.022335073969</v>
      </c>
      <c r="R21" s="73">
        <f>SUM(Q21:$Q$102)</f>
        <v>5937702.7055294067</v>
      </c>
      <c r="S21" s="73">
        <f t="shared" si="8"/>
        <v>60.003564907205423</v>
      </c>
    </row>
    <row r="22" spans="1:19" ht="15" x14ac:dyDescent="0.25">
      <c r="A22" s="77">
        <v>20</v>
      </c>
      <c r="B22" s="51">
        <v>28712</v>
      </c>
      <c r="C22" s="51">
        <v>27698</v>
      </c>
      <c r="D22" s="51">
        <v>56410</v>
      </c>
      <c r="E22" s="91">
        <v>6.8283636881106766E-4</v>
      </c>
      <c r="F22" s="160">
        <v>1.989267176155738E-4</v>
      </c>
      <c r="G22" s="75">
        <f t="shared" si="0"/>
        <v>5.5098722245161635</v>
      </c>
      <c r="H22" s="75">
        <f t="shared" si="1"/>
        <v>19.605597821303373</v>
      </c>
      <c r="I22" s="75">
        <f t="shared" si="2"/>
        <v>25.115470045819535</v>
      </c>
      <c r="J22" s="73">
        <f t="shared" si="3"/>
        <v>4.4523081095230516E-4</v>
      </c>
      <c r="K22" s="73">
        <f t="shared" si="4"/>
        <v>4.4513171042281918E-4</v>
      </c>
      <c r="L22" s="73">
        <f t="shared" si="11"/>
        <v>4.3879480096107421E-4</v>
      </c>
      <c r="M22" s="73">
        <f t="shared" si="12"/>
        <v>98918.212383983409</v>
      </c>
      <c r="N22" s="73">
        <f t="shared" si="5"/>
        <v>43.404797314462485</v>
      </c>
      <c r="O22" s="73">
        <f t="shared" si="6"/>
        <v>60366.910737483602</v>
      </c>
      <c r="P22" s="73">
        <f t="shared" si="7"/>
        <v>1866252.8106916412</v>
      </c>
      <c r="Q22" s="73">
        <f t="shared" si="10"/>
        <v>98896.509985326178</v>
      </c>
      <c r="R22" s="73">
        <f>SUM(Q22:$Q$102)</f>
        <v>5838765.6831943337</v>
      </c>
      <c r="S22" s="73">
        <f t="shared" si="8"/>
        <v>59.026194898561798</v>
      </c>
    </row>
    <row r="23" spans="1:19" ht="15" x14ac:dyDescent="0.25">
      <c r="A23" s="77">
        <v>21</v>
      </c>
      <c r="B23" s="51">
        <v>29439</v>
      </c>
      <c r="C23" s="51">
        <v>27902</v>
      </c>
      <c r="D23" s="51">
        <v>57341</v>
      </c>
      <c r="E23" s="91">
        <v>7.5270414482166614E-4</v>
      </c>
      <c r="F23" s="160">
        <v>1.9512194183276692E-4</v>
      </c>
      <c r="G23" s="75">
        <f t="shared" si="0"/>
        <v>5.4442924210178623</v>
      </c>
      <c r="H23" s="75">
        <f t="shared" si="1"/>
        <v>22.15885731940503</v>
      </c>
      <c r="I23" s="75">
        <f t="shared" si="2"/>
        <v>27.603149740422893</v>
      </c>
      <c r="J23" s="73">
        <f t="shared" si="3"/>
        <v>4.8138591479783912E-4</v>
      </c>
      <c r="K23" s="73">
        <f t="shared" si="4"/>
        <v>4.8127006718812204E-4</v>
      </c>
      <c r="L23" s="73">
        <f t="shared" si="11"/>
        <v>4.7423669090673748E-4</v>
      </c>
      <c r="M23" s="73">
        <f t="shared" si="12"/>
        <v>98874.807586668947</v>
      </c>
      <c r="N23" s="73">
        <f t="shared" si="5"/>
        <v>46.890061563943163</v>
      </c>
      <c r="O23" s="73">
        <f t="shared" si="6"/>
        <v>58868.704439904308</v>
      </c>
      <c r="P23" s="73">
        <f t="shared" si="7"/>
        <v>1805885.8999541574</v>
      </c>
      <c r="Q23" s="73">
        <f t="shared" si="10"/>
        <v>98851.362555886968</v>
      </c>
      <c r="R23" s="73">
        <f>SUM(Q23:$Q$102)</f>
        <v>5739869.1732090078</v>
      </c>
      <c r="S23" s="73">
        <f t="shared" si="8"/>
        <v>58.051887162235047</v>
      </c>
    </row>
    <row r="24" spans="1:19" ht="15" x14ac:dyDescent="0.25">
      <c r="A24" s="77">
        <v>22</v>
      </c>
      <c r="B24" s="51">
        <v>30426</v>
      </c>
      <c r="C24" s="51">
        <v>28802</v>
      </c>
      <c r="D24" s="51">
        <v>59228</v>
      </c>
      <c r="E24" s="91">
        <v>7.6517644527924426E-4</v>
      </c>
      <c r="F24" s="160">
        <v>1.9116732230840266E-4</v>
      </c>
      <c r="G24" s="75">
        <f t="shared" si="0"/>
        <v>5.5060012171266131</v>
      </c>
      <c r="H24" s="75">
        <f t="shared" si="1"/>
        <v>23.281258524066285</v>
      </c>
      <c r="I24" s="75">
        <f t="shared" si="2"/>
        <v>28.787259741192898</v>
      </c>
      <c r="J24" s="73">
        <f t="shared" si="3"/>
        <v>4.8604139496847605E-4</v>
      </c>
      <c r="K24" s="73">
        <f t="shared" si="4"/>
        <v>4.859232959840698E-4</v>
      </c>
      <c r="L24" s="73">
        <f t="shared" si="11"/>
        <v>4.8619014632432311E-4</v>
      </c>
      <c r="M24" s="73">
        <f t="shared" si="12"/>
        <v>98827.917525105004</v>
      </c>
      <c r="N24" s="73">
        <f t="shared" si="5"/>
        <v>48.049159682457685</v>
      </c>
      <c r="O24" s="73">
        <f t="shared" si="6"/>
        <v>57405.645600305135</v>
      </c>
      <c r="P24" s="73">
        <f t="shared" si="7"/>
        <v>1747017.1955142533</v>
      </c>
      <c r="Q24" s="73">
        <f t="shared" si="10"/>
        <v>98803.892945263768</v>
      </c>
      <c r="R24" s="73">
        <f>SUM(Q24:$Q$102)</f>
        <v>5641017.8106531212</v>
      </c>
      <c r="S24" s="73">
        <f t="shared" si="8"/>
        <v>57.079193328344168</v>
      </c>
    </row>
    <row r="25" spans="1:19" ht="15" x14ac:dyDescent="0.25">
      <c r="A25" s="77">
        <v>23</v>
      </c>
      <c r="B25" s="51">
        <v>31161</v>
      </c>
      <c r="C25" s="51">
        <v>29208</v>
      </c>
      <c r="D25" s="51">
        <v>60369</v>
      </c>
      <c r="E25" s="91">
        <v>7.574262677515919E-4</v>
      </c>
      <c r="F25" s="160">
        <v>1.9198284913019315E-4</v>
      </c>
      <c r="G25" s="75">
        <f t="shared" si="0"/>
        <v>5.6074350573946816</v>
      </c>
      <c r="H25" s="75">
        <f t="shared" si="1"/>
        <v>23.602159929407357</v>
      </c>
      <c r="I25" s="75">
        <f t="shared" si="2"/>
        <v>29.209594986802038</v>
      </c>
      <c r="J25" s="73">
        <f t="shared" si="3"/>
        <v>4.8385090007788828E-4</v>
      </c>
      <c r="K25" s="73">
        <f t="shared" si="4"/>
        <v>4.837338631080712E-4</v>
      </c>
      <c r="L25" s="73">
        <f t="shared" si="11"/>
        <v>4.8691046549656372E-4</v>
      </c>
      <c r="M25" s="73">
        <f t="shared" si="12"/>
        <v>98779.868365422546</v>
      </c>
      <c r="N25" s="73">
        <f t="shared" si="5"/>
        <v>48.096951687490218</v>
      </c>
      <c r="O25" s="73">
        <f t="shared" si="6"/>
        <v>55978.278576654535</v>
      </c>
      <c r="P25" s="73">
        <f t="shared" si="7"/>
        <v>1689611.5499139482</v>
      </c>
      <c r="Q25" s="73">
        <f t="shared" si="10"/>
        <v>98755.819889578794</v>
      </c>
      <c r="R25" s="73">
        <f>SUM(Q25:$Q$102)</f>
        <v>5542213.9177078558</v>
      </c>
      <c r="S25" s="73">
        <f t="shared" si="8"/>
        <v>56.106714955371245</v>
      </c>
    </row>
    <row r="26" spans="1:19" ht="15" x14ac:dyDescent="0.25">
      <c r="A26" s="77">
        <v>24</v>
      </c>
      <c r="B26" s="51">
        <v>31614</v>
      </c>
      <c r="C26" s="51">
        <v>30152</v>
      </c>
      <c r="D26" s="51">
        <v>61766</v>
      </c>
      <c r="E26" s="91">
        <v>7.635732466640744E-4</v>
      </c>
      <c r="F26" s="160">
        <v>1.9982382819937381E-4</v>
      </c>
      <c r="G26" s="75">
        <f t="shared" si="0"/>
        <v>6.0250880678675189</v>
      </c>
      <c r="H26" s="75">
        <f t="shared" si="1"/>
        <v>24.13960462003805</v>
      </c>
      <c r="I26" s="75">
        <f t="shared" si="2"/>
        <v>30.164692687905568</v>
      </c>
      <c r="J26" s="73">
        <f t="shared" si="3"/>
        <v>4.8837050623167389E-4</v>
      </c>
      <c r="K26" s="73">
        <f t="shared" si="4"/>
        <v>4.8825127276674873E-4</v>
      </c>
      <c r="L26" s="73">
        <f t="shared" si="11"/>
        <v>4.9322260440560974E-4</v>
      </c>
      <c r="M26" s="73">
        <f t="shared" si="12"/>
        <v>98731.771413735056</v>
      </c>
      <c r="N26" s="73">
        <f t="shared" si="5"/>
        <v>48.696741434265277</v>
      </c>
      <c r="O26" s="73">
        <f t="shared" si="6"/>
        <v>54586.363089731778</v>
      </c>
      <c r="P26" s="73">
        <f t="shared" si="7"/>
        <v>1633633.2713372936</v>
      </c>
      <c r="Q26" s="73">
        <f t="shared" si="10"/>
        <v>98707.423043017916</v>
      </c>
      <c r="R26" s="73">
        <f>SUM(Q26:$Q$102)</f>
        <v>5443458.0978182778</v>
      </c>
      <c r="S26" s="73">
        <f t="shared" si="8"/>
        <v>55.133803636597285</v>
      </c>
    </row>
    <row r="27" spans="1:19" ht="15" x14ac:dyDescent="0.25">
      <c r="A27" s="77">
        <v>25</v>
      </c>
      <c r="B27" s="51">
        <v>33888</v>
      </c>
      <c r="C27" s="51">
        <v>32665</v>
      </c>
      <c r="D27" s="51">
        <v>66553</v>
      </c>
      <c r="E27" s="91">
        <v>7.9384121112038473E-4</v>
      </c>
      <c r="F27" s="160">
        <v>2.1451378908206602E-4</v>
      </c>
      <c r="G27" s="75">
        <f t="shared" si="0"/>
        <v>7.007092920365686</v>
      </c>
      <c r="H27" s="75">
        <f t="shared" si="1"/>
        <v>26.901690962447599</v>
      </c>
      <c r="I27" s="75">
        <f t="shared" si="2"/>
        <v>33.908783882813282</v>
      </c>
      <c r="J27" s="73">
        <f t="shared" si="3"/>
        <v>5.0950045652056676E-4</v>
      </c>
      <c r="K27" s="73">
        <f t="shared" si="4"/>
        <v>5.0937068320366929E-4</v>
      </c>
      <c r="L27" s="73">
        <f t="shared" si="11"/>
        <v>5.1288799253607336E-4</v>
      </c>
      <c r="M27" s="73">
        <f t="shared" si="12"/>
        <v>98683.074672300791</v>
      </c>
      <c r="N27" s="73">
        <f t="shared" si="5"/>
        <v>50.613364065968199</v>
      </c>
      <c r="O27" s="73">
        <f t="shared" si="6"/>
        <v>53228.721816159647</v>
      </c>
      <c r="P27" s="73">
        <f t="shared" si="7"/>
        <v>1579046.9082475619</v>
      </c>
      <c r="Q27" s="73">
        <f t="shared" si="10"/>
        <v>98657.767990267806</v>
      </c>
      <c r="R27" s="73">
        <f>SUM(Q27:$Q$102)</f>
        <v>5344750.6747752596</v>
      </c>
      <c r="S27" s="73">
        <f t="shared" si="8"/>
        <v>54.16076356075952</v>
      </c>
    </row>
    <row r="28" spans="1:19" ht="15" x14ac:dyDescent="0.25">
      <c r="A28" s="77">
        <v>26</v>
      </c>
      <c r="B28" s="51">
        <v>37539</v>
      </c>
      <c r="C28" s="51">
        <v>35563</v>
      </c>
      <c r="D28" s="51">
        <v>73102</v>
      </c>
      <c r="E28" s="91">
        <v>8.3751259329669096E-4</v>
      </c>
      <c r="F28" s="160">
        <v>2.341988000145714E-4</v>
      </c>
      <c r="G28" s="75">
        <f t="shared" si="0"/>
        <v>8.3288119249182024</v>
      </c>
      <c r="H28" s="75">
        <f t="shared" si="1"/>
        <v>31.439385239764484</v>
      </c>
      <c r="I28" s="75">
        <f t="shared" si="2"/>
        <v>39.76819716468269</v>
      </c>
      <c r="J28" s="73">
        <f t="shared" si="3"/>
        <v>5.4400970102983079E-4</v>
      </c>
      <c r="K28" s="73">
        <f t="shared" si="4"/>
        <v>5.4386175458165376E-4</v>
      </c>
      <c r="L28" s="73">
        <f t="shared" si="11"/>
        <v>5.4107015216704149E-4</v>
      </c>
      <c r="M28" s="73">
        <f t="shared" si="12"/>
        <v>98632.461308234822</v>
      </c>
      <c r="N28" s="73">
        <f t="shared" si="5"/>
        <v>53.367080848664045</v>
      </c>
      <c r="O28" s="73">
        <f t="shared" si="6"/>
        <v>51903.825798909362</v>
      </c>
      <c r="P28" s="73">
        <f t="shared" si="7"/>
        <v>1525818.1864314026</v>
      </c>
      <c r="Q28" s="73">
        <f t="shared" si="10"/>
        <v>98605.77776781049</v>
      </c>
      <c r="R28" s="73">
        <f>SUM(Q28:$Q$102)</f>
        <v>5246092.9067849908</v>
      </c>
      <c r="S28" s="73">
        <f t="shared" si="8"/>
        <v>53.188299644987104</v>
      </c>
    </row>
    <row r="29" spans="1:19" ht="15" x14ac:dyDescent="0.25">
      <c r="A29" s="77">
        <v>27</v>
      </c>
      <c r="B29" s="51">
        <v>37996</v>
      </c>
      <c r="C29" s="51">
        <v>36259</v>
      </c>
      <c r="D29" s="51">
        <v>74255</v>
      </c>
      <c r="E29" s="91">
        <v>8.7519211257394279E-4</v>
      </c>
      <c r="F29" s="160">
        <v>2.5618248388759371E-4</v>
      </c>
      <c r="G29" s="75">
        <f t="shared" si="0"/>
        <v>9.28892068328026</v>
      </c>
      <c r="H29" s="75">
        <f t="shared" si="1"/>
        <v>33.253799509359531</v>
      </c>
      <c r="I29" s="75">
        <f t="shared" si="2"/>
        <v>42.542720192639791</v>
      </c>
      <c r="J29" s="73">
        <f t="shared" si="3"/>
        <v>5.7292734755423592E-4</v>
      </c>
      <c r="K29" s="73">
        <f t="shared" si="4"/>
        <v>5.7276325602040323E-4</v>
      </c>
      <c r="L29" s="73">
        <f t="shared" si="11"/>
        <v>5.6992541866928196E-4</v>
      </c>
      <c r="M29" s="73">
        <f t="shared" si="12"/>
        <v>98579.094227386158</v>
      </c>
      <c r="N29" s="73">
        <f t="shared" si="5"/>
        <v>56.182731549575692</v>
      </c>
      <c r="O29" s="73">
        <f t="shared" si="6"/>
        <v>50610.480183401269</v>
      </c>
      <c r="P29" s="73">
        <f t="shared" si="7"/>
        <v>1473914.3606324932</v>
      </c>
      <c r="Q29" s="73">
        <f t="shared" si="10"/>
        <v>98551.00286161137</v>
      </c>
      <c r="R29" s="73">
        <f>SUM(Q29:$Q$102)</f>
        <v>5147487.1290171808</v>
      </c>
      <c r="S29" s="73">
        <f t="shared" si="8"/>
        <v>52.216823144507678</v>
      </c>
    </row>
    <row r="30" spans="1:19" ht="15" x14ac:dyDescent="0.25">
      <c r="A30" s="77">
        <v>28</v>
      </c>
      <c r="B30" s="51">
        <v>39677</v>
      </c>
      <c r="C30" s="51">
        <v>37997</v>
      </c>
      <c r="D30" s="51">
        <v>77674</v>
      </c>
      <c r="E30" s="91">
        <v>8.9445018253098694E-4</v>
      </c>
      <c r="F30" s="160">
        <v>2.7783434405868543E-4</v>
      </c>
      <c r="G30" s="75">
        <f t="shared" si="0"/>
        <v>10.55687157119787</v>
      </c>
      <c r="H30" s="75">
        <f t="shared" si="1"/>
        <v>35.48909989228197</v>
      </c>
      <c r="I30" s="75">
        <f t="shared" si="2"/>
        <v>46.045971463479844</v>
      </c>
      <c r="J30" s="73">
        <f t="shared" si="3"/>
        <v>5.928106118325288E-4</v>
      </c>
      <c r="K30" s="73">
        <f t="shared" si="4"/>
        <v>5.9263493433792114E-4</v>
      </c>
      <c r="L30" s="73">
        <f t="shared" si="11"/>
        <v>5.9109881039503837E-4</v>
      </c>
      <c r="M30" s="73">
        <f t="shared" si="12"/>
        <v>98522.911495836583</v>
      </c>
      <c r="N30" s="73">
        <f t="shared" si="5"/>
        <v>58.23677578184288</v>
      </c>
      <c r="O30" s="73">
        <f t="shared" si="6"/>
        <v>49347.937545652385</v>
      </c>
      <c r="P30" s="73">
        <f t="shared" si="7"/>
        <v>1423303.880449092</v>
      </c>
      <c r="Q30" s="73">
        <f t="shared" si="10"/>
        <v>98493.793107945661</v>
      </c>
      <c r="R30" s="73">
        <f>SUM(Q30:$Q$102)</f>
        <v>5048936.1261555692</v>
      </c>
      <c r="S30" s="73">
        <f t="shared" si="8"/>
        <v>51.246314684568866</v>
      </c>
    </row>
    <row r="31" spans="1:19" ht="15" x14ac:dyDescent="0.25">
      <c r="A31" s="77">
        <v>29</v>
      </c>
      <c r="B31" s="51">
        <v>40621</v>
      </c>
      <c r="C31" s="51">
        <v>38450</v>
      </c>
      <c r="D31" s="51">
        <v>79071</v>
      </c>
      <c r="E31" s="91">
        <v>8.9905399173976759E-4</v>
      </c>
      <c r="F31" s="160">
        <v>2.9734666654747524E-4</v>
      </c>
      <c r="G31" s="75">
        <f t="shared" si="0"/>
        <v>11.432979328750422</v>
      </c>
      <c r="H31" s="75">
        <f t="shared" si="1"/>
        <v>36.5204721984611</v>
      </c>
      <c r="I31" s="75">
        <f t="shared" si="2"/>
        <v>47.95345152721152</v>
      </c>
      <c r="J31" s="73">
        <f t="shared" si="3"/>
        <v>6.0646066860431153E-4</v>
      </c>
      <c r="K31" s="73">
        <f t="shared" si="4"/>
        <v>6.0627680850300347E-4</v>
      </c>
      <c r="L31" s="73">
        <f t="shared" si="11"/>
        <v>6.0451234351250563E-4</v>
      </c>
      <c r="M31" s="73">
        <f t="shared" si="12"/>
        <v>98464.67472005474</v>
      </c>
      <c r="N31" s="73">
        <f t="shared" si="5"/>
        <v>59.523111268223147</v>
      </c>
      <c r="O31" s="73">
        <f t="shared" si="6"/>
        <v>48115.871257047511</v>
      </c>
      <c r="P31" s="73">
        <f t="shared" si="7"/>
        <v>1373955.9429034395</v>
      </c>
      <c r="Q31" s="73">
        <f t="shared" si="10"/>
        <v>98434.913164420635</v>
      </c>
      <c r="R31" s="73">
        <f>SUM(Q31:$Q$102)</f>
        <v>4950442.3330476237</v>
      </c>
      <c r="S31" s="73">
        <f t="shared" si="8"/>
        <v>50.276328511948506</v>
      </c>
    </row>
    <row r="32" spans="1:19" ht="15" x14ac:dyDescent="0.25">
      <c r="A32" s="77">
        <v>30</v>
      </c>
      <c r="B32" s="51">
        <v>40373</v>
      </c>
      <c r="C32" s="51">
        <v>38733</v>
      </c>
      <c r="D32" s="51">
        <v>79106</v>
      </c>
      <c r="E32" s="91">
        <v>9.0433623596664254E-4</v>
      </c>
      <c r="F32" s="160">
        <v>3.1413556042836734E-4</v>
      </c>
      <c r="G32" s="75">
        <f t="shared" si="0"/>
        <v>12.167412662071952</v>
      </c>
      <c r="H32" s="75">
        <f t="shared" si="1"/>
        <v>36.510766854681258</v>
      </c>
      <c r="I32" s="75">
        <f t="shared" si="2"/>
        <v>48.678179516753211</v>
      </c>
      <c r="J32" s="73">
        <f t="shared" si="3"/>
        <v>6.1535382293066536E-4</v>
      </c>
      <c r="K32" s="73">
        <f t="shared" si="4"/>
        <v>6.1516453159593532E-4</v>
      </c>
      <c r="L32" s="73">
        <f t="shared" si="11"/>
        <v>6.165283401033632E-4</v>
      </c>
      <c r="M32" s="73">
        <f t="shared" si="12"/>
        <v>98405.151608786517</v>
      </c>
      <c r="N32" s="73">
        <f t="shared" si="5"/>
        <v>60.669564778989297</v>
      </c>
      <c r="O32" s="73">
        <f t="shared" si="6"/>
        <v>46913.936213613437</v>
      </c>
      <c r="P32" s="73">
        <f t="shared" si="7"/>
        <v>1325840.0716463921</v>
      </c>
      <c r="Q32" s="73">
        <f t="shared" si="10"/>
        <v>98374.816826397029</v>
      </c>
      <c r="R32" s="73">
        <f>SUM(Q32:$Q$102)</f>
        <v>4852007.4198832037</v>
      </c>
      <c r="S32" s="73">
        <f t="shared" si="8"/>
        <v>49.306437117972713</v>
      </c>
    </row>
    <row r="33" spans="1:19" ht="15" x14ac:dyDescent="0.25">
      <c r="A33" s="77">
        <v>31</v>
      </c>
      <c r="B33" s="51">
        <v>41716</v>
      </c>
      <c r="C33" s="51">
        <v>39881</v>
      </c>
      <c r="D33" s="51">
        <v>81597</v>
      </c>
      <c r="E33" s="91">
        <v>9.259498403662652E-4</v>
      </c>
      <c r="F33" s="160">
        <v>3.2897453142773374E-4</v>
      </c>
      <c r="G33" s="75">
        <f t="shared" si="0"/>
        <v>13.119833287869449</v>
      </c>
      <c r="H33" s="75">
        <f t="shared" si="1"/>
        <v>38.626923540719119</v>
      </c>
      <c r="I33" s="75">
        <f t="shared" si="2"/>
        <v>51.746756828588566</v>
      </c>
      <c r="J33" s="73">
        <f t="shared" si="3"/>
        <v>6.3417474697094955E-4</v>
      </c>
      <c r="K33" s="73">
        <f t="shared" si="4"/>
        <v>6.3397370066775594E-4</v>
      </c>
      <c r="L33" s="73">
        <f t="shared" si="11"/>
        <v>6.3495826048891378E-4</v>
      </c>
      <c r="M33" s="73">
        <f t="shared" si="12"/>
        <v>98344.482044007527</v>
      </c>
      <c r="N33" s="73">
        <f t="shared" si="5"/>
        <v>62.444641247348045</v>
      </c>
      <c r="O33" s="73">
        <f t="shared" si="6"/>
        <v>45741.475553553122</v>
      </c>
      <c r="P33" s="73">
        <f t="shared" si="7"/>
        <v>1278926.1354327789</v>
      </c>
      <c r="Q33" s="73">
        <f t="shared" si="10"/>
        <v>98313.259723383846</v>
      </c>
      <c r="R33" s="73">
        <f>SUM(Q33:$Q$102)</f>
        <v>4753632.6030568052</v>
      </c>
      <c r="S33" s="73">
        <f t="shared" si="8"/>
        <v>48.336546232757961</v>
      </c>
    </row>
    <row r="34" spans="1:19" ht="15" x14ac:dyDescent="0.25">
      <c r="A34" s="77">
        <v>32</v>
      </c>
      <c r="B34" s="51">
        <v>41994</v>
      </c>
      <c r="C34" s="51">
        <v>40412</v>
      </c>
      <c r="D34" s="51">
        <v>82406</v>
      </c>
      <c r="E34" s="91">
        <v>9.7281284336987609E-4</v>
      </c>
      <c r="F34" s="160">
        <v>3.4401982101594781E-4</v>
      </c>
      <c r="G34" s="75">
        <f t="shared" si="0"/>
        <v>13.902529006896483</v>
      </c>
      <c r="H34" s="75">
        <f t="shared" si="1"/>
        <v>40.852302544474576</v>
      </c>
      <c r="I34" s="75">
        <f t="shared" si="2"/>
        <v>54.754831551371055</v>
      </c>
      <c r="J34" s="73">
        <f t="shared" si="3"/>
        <v>6.6445200047776925E-4</v>
      </c>
      <c r="K34" s="73">
        <f t="shared" si="4"/>
        <v>6.642313011313572E-4</v>
      </c>
      <c r="L34" s="73">
        <f t="shared" si="11"/>
        <v>6.657135956211704E-4</v>
      </c>
      <c r="M34" s="73">
        <f t="shared" si="12"/>
        <v>98282.037402760179</v>
      </c>
      <c r="N34" s="73">
        <f t="shared" si="5"/>
        <v>65.427688504365506</v>
      </c>
      <c r="O34" s="73">
        <f t="shared" si="6"/>
        <v>44597.494269076517</v>
      </c>
      <c r="P34" s="73">
        <f t="shared" si="7"/>
        <v>1233184.6598792253</v>
      </c>
      <c r="Q34" s="73">
        <f t="shared" si="10"/>
        <v>98249.323558507996</v>
      </c>
      <c r="R34" s="73">
        <f>SUM(Q34:$Q$102)</f>
        <v>4655319.3433334222</v>
      </c>
      <c r="S34" s="73">
        <f t="shared" si="8"/>
        <v>47.366939741551192</v>
      </c>
    </row>
    <row r="35" spans="1:19" ht="15" x14ac:dyDescent="0.25">
      <c r="A35" s="77">
        <v>33</v>
      </c>
      <c r="B35" s="51">
        <v>43439</v>
      </c>
      <c r="C35" s="51">
        <v>41329</v>
      </c>
      <c r="D35" s="51">
        <v>84768</v>
      </c>
      <c r="E35" s="91">
        <v>1.0464087247380382E-3</v>
      </c>
      <c r="F35" s="160">
        <v>3.6271326785454027E-4</v>
      </c>
      <c r="G35" s="75">
        <f t="shared" si="0"/>
        <v>14.990576647160294</v>
      </c>
      <c r="H35" s="75">
        <f t="shared" si="1"/>
        <v>45.454948593895644</v>
      </c>
      <c r="I35" s="75">
        <f t="shared" si="2"/>
        <v>60.44552524105594</v>
      </c>
      <c r="J35" s="73">
        <f t="shared" si="3"/>
        <v>7.1307008825330245E-4</v>
      </c>
      <c r="K35" s="73">
        <f t="shared" si="4"/>
        <v>7.1281591419625201E-4</v>
      </c>
      <c r="L35" s="73">
        <f t="shared" si="11"/>
        <v>7.1210818167371278E-4</v>
      </c>
      <c r="M35" s="73">
        <f t="shared" si="12"/>
        <v>98216.609714255814</v>
      </c>
      <c r="N35" s="73">
        <f t="shared" si="5"/>
        <v>69.940851353763719</v>
      </c>
      <c r="O35" s="73">
        <f t="shared" si="6"/>
        <v>43480.785473961914</v>
      </c>
      <c r="P35" s="73">
        <f t="shared" si="7"/>
        <v>1188587.165610149</v>
      </c>
      <c r="Q35" s="73">
        <f t="shared" si="10"/>
        <v>98181.639288578939</v>
      </c>
      <c r="R35" s="73">
        <f>SUM(Q35:$Q$102)</f>
        <v>4557070.0197749147</v>
      </c>
      <c r="S35" s="73">
        <f t="shared" si="8"/>
        <v>46.398160484595422</v>
      </c>
    </row>
    <row r="36" spans="1:19" ht="15" x14ac:dyDescent="0.25">
      <c r="A36" s="77">
        <v>34</v>
      </c>
      <c r="B36" s="51">
        <v>45066</v>
      </c>
      <c r="C36" s="51">
        <v>42807</v>
      </c>
      <c r="D36" s="51">
        <v>87873</v>
      </c>
      <c r="E36" s="91">
        <v>1.1438033903707868E-3</v>
      </c>
      <c r="F36" s="160">
        <v>3.8948315729634022E-4</v>
      </c>
      <c r="G36" s="75">
        <f t="shared" si="0"/>
        <v>16.672605514384436</v>
      </c>
      <c r="H36" s="75">
        <f t="shared" si="1"/>
        <v>51.546643590449875</v>
      </c>
      <c r="I36" s="75">
        <f t="shared" si="2"/>
        <v>68.219249104834319</v>
      </c>
      <c r="J36" s="73">
        <f t="shared" si="3"/>
        <v>7.7633913835688229E-4</v>
      </c>
      <c r="K36" s="73">
        <f t="shared" si="4"/>
        <v>7.7603786509639061E-4</v>
      </c>
      <c r="L36" s="73">
        <f t="shared" si="11"/>
        <v>7.7477864455838524E-4</v>
      </c>
      <c r="M36" s="73">
        <f t="shared" si="12"/>
        <v>98146.66886290205</v>
      </c>
      <c r="N36" s="73">
        <f t="shared" si="5"/>
        <v>76.041943069518311</v>
      </c>
      <c r="O36" s="73">
        <f t="shared" si="6"/>
        <v>42390.070683785678</v>
      </c>
      <c r="P36" s="73">
        <f t="shared" si="7"/>
        <v>1145106.3801361872</v>
      </c>
      <c r="Q36" s="73">
        <f t="shared" si="10"/>
        <v>98108.647891367291</v>
      </c>
      <c r="R36" s="73">
        <f>SUM(Q36:$Q$102)</f>
        <v>4458888.3804863347</v>
      </c>
      <c r="S36" s="73">
        <f t="shared" si="8"/>
        <v>45.430868231654543</v>
      </c>
    </row>
    <row r="37" spans="1:19" ht="15" x14ac:dyDescent="0.25">
      <c r="A37" s="77">
        <v>35</v>
      </c>
      <c r="B37" s="51">
        <v>45073</v>
      </c>
      <c r="C37" s="51">
        <v>42887</v>
      </c>
      <c r="D37" s="51">
        <v>87960</v>
      </c>
      <c r="E37" s="91">
        <v>1.2622061956347017E-3</v>
      </c>
      <c r="F37" s="160">
        <v>4.2925054316726095E-4</v>
      </c>
      <c r="G37" s="75">
        <f t="shared" si="0"/>
        <v>18.409268044814322</v>
      </c>
      <c r="H37" s="75">
        <f t="shared" si="1"/>
        <v>56.891419855842905</v>
      </c>
      <c r="I37" s="75">
        <f t="shared" si="2"/>
        <v>75.300687900657223</v>
      </c>
      <c r="J37" s="73">
        <f t="shared" si="3"/>
        <v>8.5607876194471601E-4</v>
      </c>
      <c r="K37" s="73">
        <f t="shared" si="4"/>
        <v>8.5571243106496997E-4</v>
      </c>
      <c r="L37" s="73">
        <f t="shared" si="11"/>
        <v>8.5656627136352465E-4</v>
      </c>
      <c r="M37" s="73">
        <f t="shared" si="12"/>
        <v>98070.626919832532</v>
      </c>
      <c r="N37" s="73">
        <f t="shared" si="5"/>
        <v>84.003991231002146</v>
      </c>
      <c r="O37" s="73">
        <f t="shared" si="6"/>
        <v>41324.124646125427</v>
      </c>
      <c r="P37" s="73">
        <f t="shared" si="7"/>
        <v>1102716.3094524019</v>
      </c>
      <c r="Q37" s="73">
        <f t="shared" si="10"/>
        <v>98028.624924217031</v>
      </c>
      <c r="R37" s="73">
        <f>SUM(Q37:$Q$102)</f>
        <v>4360779.7325949669</v>
      </c>
      <c r="S37" s="73">
        <f t="shared" si="8"/>
        <v>44.465706700943905</v>
      </c>
    </row>
    <row r="38" spans="1:19" ht="15" x14ac:dyDescent="0.25">
      <c r="A38" s="77">
        <v>36</v>
      </c>
      <c r="B38" s="51">
        <v>45418</v>
      </c>
      <c r="C38" s="51">
        <v>42816</v>
      </c>
      <c r="D38" s="51">
        <v>88234</v>
      </c>
      <c r="E38" s="91">
        <v>1.402954063344471E-3</v>
      </c>
      <c r="F38" s="160">
        <v>4.8672872286707281E-4</v>
      </c>
      <c r="G38" s="75">
        <f t="shared" si="0"/>
        <v>20.839776998276591</v>
      </c>
      <c r="H38" s="75">
        <f t="shared" si="1"/>
        <v>63.719367648979187</v>
      </c>
      <c r="I38" s="75">
        <f t="shared" si="2"/>
        <v>84.559144647255778</v>
      </c>
      <c r="J38" s="73">
        <f t="shared" si="3"/>
        <v>9.5835102848398327E-4</v>
      </c>
      <c r="K38" s="73">
        <f t="shared" si="4"/>
        <v>9.5789195679929495E-4</v>
      </c>
      <c r="L38" s="73">
        <f t="shared" si="11"/>
        <v>9.5770915511292484E-4</v>
      </c>
      <c r="M38" s="73">
        <f t="shared" si="12"/>
        <v>97986.62292860153</v>
      </c>
      <c r="N38" s="73">
        <f t="shared" si="5"/>
        <v>93.842685857322067</v>
      </c>
      <c r="O38" s="73">
        <f t="shared" si="6"/>
        <v>40281.685653424327</v>
      </c>
      <c r="P38" s="73">
        <f t="shared" si="7"/>
        <v>1061392.1848062763</v>
      </c>
      <c r="Q38" s="73">
        <f t="shared" si="10"/>
        <v>97939.701585672869</v>
      </c>
      <c r="R38" s="73">
        <f>SUM(Q38:$Q$102)</f>
        <v>4262751.1076707514</v>
      </c>
      <c r="S38" s="73">
        <f t="shared" si="8"/>
        <v>43.503398527948328</v>
      </c>
    </row>
    <row r="39" spans="1:19" ht="15" x14ac:dyDescent="0.25">
      <c r="A39" s="77">
        <v>37</v>
      </c>
      <c r="B39" s="51">
        <v>45850</v>
      </c>
      <c r="C39" s="51">
        <v>42779</v>
      </c>
      <c r="D39" s="51">
        <v>88629</v>
      </c>
      <c r="E39" s="91">
        <v>1.5724375976902964E-3</v>
      </c>
      <c r="F39" s="160">
        <v>5.65352523474856E-4</v>
      </c>
      <c r="G39" s="75">
        <f t="shared" si="0"/>
        <v>24.185215601730864</v>
      </c>
      <c r="H39" s="75">
        <f t="shared" si="1"/>
        <v>72.096263854100087</v>
      </c>
      <c r="I39" s="75">
        <f t="shared" si="2"/>
        <v>96.281479455830947</v>
      </c>
      <c r="J39" s="73">
        <f t="shared" si="3"/>
        <v>1.0863428387529019E-3</v>
      </c>
      <c r="K39" s="73">
        <f t="shared" si="4"/>
        <v>1.08575298198621E-3</v>
      </c>
      <c r="L39" s="73">
        <f t="shared" si="11"/>
        <v>1.0859635038995511E-3</v>
      </c>
      <c r="M39" s="73">
        <f t="shared" si="12"/>
        <v>97892.780242744207</v>
      </c>
      <c r="N39" s="73">
        <f t="shared" si="5"/>
        <v>106.30798663887253</v>
      </c>
      <c r="O39" s="73">
        <f t="shared" si="6"/>
        <v>39261.568306625042</v>
      </c>
      <c r="P39" s="73">
        <f t="shared" si="7"/>
        <v>1021110.4991528514</v>
      </c>
      <c r="Q39" s="73">
        <f t="shared" si="10"/>
        <v>97839.626249424764</v>
      </c>
      <c r="R39" s="73">
        <f>SUM(Q39:$Q$102)</f>
        <v>4164811.4060850781</v>
      </c>
      <c r="S39" s="73">
        <f t="shared" si="8"/>
        <v>42.544622757241314</v>
      </c>
    </row>
    <row r="40" spans="1:19" ht="15" x14ac:dyDescent="0.25">
      <c r="A40" s="77">
        <v>38</v>
      </c>
      <c r="B40" s="51">
        <v>45477</v>
      </c>
      <c r="C40" s="51">
        <v>43112</v>
      </c>
      <c r="D40" s="51">
        <v>88589</v>
      </c>
      <c r="E40" s="91">
        <v>1.7789673096642775E-3</v>
      </c>
      <c r="F40" s="160">
        <v>6.6576265548665625E-4</v>
      </c>
      <c r="G40" s="75">
        <f t="shared" si="0"/>
        <v>28.702359603340724</v>
      </c>
      <c r="H40" s="75">
        <f t="shared" si="1"/>
        <v>80.902096341602345</v>
      </c>
      <c r="I40" s="75">
        <f t="shared" si="2"/>
        <v>109.60445594494307</v>
      </c>
      <c r="J40" s="73">
        <f t="shared" si="3"/>
        <v>1.2372242145745303E-3</v>
      </c>
      <c r="K40" s="73">
        <f t="shared" si="4"/>
        <v>1.2364591682397785E-3</v>
      </c>
      <c r="L40" s="73">
        <f t="shared" si="11"/>
        <v>1.2418567417307393E-3</v>
      </c>
      <c r="M40" s="73">
        <f t="shared" si="12"/>
        <v>97786.472256105335</v>
      </c>
      <c r="N40" s="73">
        <f t="shared" si="5"/>
        <v>121.4367898213095</v>
      </c>
      <c r="O40" s="73">
        <f t="shared" si="6"/>
        <v>38262.372367159209</v>
      </c>
      <c r="P40" s="73">
        <f t="shared" si="7"/>
        <v>981848.9308462264</v>
      </c>
      <c r="Q40" s="73">
        <f t="shared" si="10"/>
        <v>97725.75386119468</v>
      </c>
      <c r="R40" s="73">
        <f>SUM(Q40:$Q$102)</f>
        <v>4066971.7798356535</v>
      </c>
      <c r="S40" s="73">
        <f t="shared" si="8"/>
        <v>41.590331320922878</v>
      </c>
    </row>
    <row r="41" spans="1:19" ht="15" x14ac:dyDescent="0.25">
      <c r="A41" s="77">
        <v>39</v>
      </c>
      <c r="B41" s="51">
        <v>46530</v>
      </c>
      <c r="C41" s="51">
        <v>43302</v>
      </c>
      <c r="D41" s="51">
        <v>89832</v>
      </c>
      <c r="E41" s="91">
        <v>2.0269695504387775E-3</v>
      </c>
      <c r="F41" s="160">
        <v>7.8442254793296951E-4</v>
      </c>
      <c r="G41" s="75">
        <f t="shared" si="0"/>
        <v>33.967065170593443</v>
      </c>
      <c r="H41" s="75">
        <f t="shared" si="1"/>
        <v>94.314893181916318</v>
      </c>
      <c r="I41" s="75">
        <f t="shared" si="2"/>
        <v>128.28195835250978</v>
      </c>
      <c r="J41" s="73">
        <f t="shared" si="3"/>
        <v>1.4280207315044726E-3</v>
      </c>
      <c r="K41" s="73">
        <f t="shared" si="4"/>
        <v>1.4270015950733628E-3</v>
      </c>
      <c r="L41" s="73">
        <f t="shared" si="11"/>
        <v>1.425028243333988E-3</v>
      </c>
      <c r="M41" s="73">
        <f t="shared" si="12"/>
        <v>97665.035466284025</v>
      </c>
      <c r="N41" s="73">
        <f t="shared" si="5"/>
        <v>139.17543392567313</v>
      </c>
      <c r="O41" s="73">
        <f t="shared" si="6"/>
        <v>37282.786323980923</v>
      </c>
      <c r="P41" s="73">
        <f t="shared" si="7"/>
        <v>943586.55847906729</v>
      </c>
      <c r="Q41" s="73">
        <f t="shared" si="10"/>
        <v>97595.447749321189</v>
      </c>
      <c r="R41" s="73">
        <f>SUM(Q41:$Q$102)</f>
        <v>3969246.025974459</v>
      </c>
      <c r="S41" s="73">
        <f t="shared" si="8"/>
        <v>40.641423074532383</v>
      </c>
    </row>
    <row r="42" spans="1:19" ht="15" x14ac:dyDescent="0.25">
      <c r="A42" s="77">
        <v>40</v>
      </c>
      <c r="B42" s="51">
        <v>48182</v>
      </c>
      <c r="C42" s="51">
        <v>45852</v>
      </c>
      <c r="D42" s="51">
        <v>94034</v>
      </c>
      <c r="E42" s="91">
        <v>2.3114722120075055E-3</v>
      </c>
      <c r="F42" s="160">
        <v>9.137605369990777E-4</v>
      </c>
      <c r="G42" s="75">
        <f t="shared" si="0"/>
        <v>41.89774814248171</v>
      </c>
      <c r="H42" s="75">
        <f t="shared" si="1"/>
        <v>111.37135411894563</v>
      </c>
      <c r="I42" s="75">
        <f t="shared" si="2"/>
        <v>153.26910226142735</v>
      </c>
      <c r="J42" s="73">
        <f t="shared" si="3"/>
        <v>1.6299328143163892E-3</v>
      </c>
      <c r="K42" s="73">
        <f t="shared" si="4"/>
        <v>1.628605195234778E-3</v>
      </c>
      <c r="L42" s="73">
        <f t="shared" si="11"/>
        <v>1.6312417070006857E-3</v>
      </c>
      <c r="M42" s="73">
        <f t="shared" si="12"/>
        <v>97525.860032358352</v>
      </c>
      <c r="N42" s="73">
        <f t="shared" si="5"/>
        <v>159.0882503959001</v>
      </c>
      <c r="O42" s="73">
        <f t="shared" si="6"/>
        <v>36321.616878516157</v>
      </c>
      <c r="P42" s="73">
        <f t="shared" si="7"/>
        <v>906303.77215508628</v>
      </c>
      <c r="Q42" s="73">
        <f t="shared" si="10"/>
        <v>97446.315907160402</v>
      </c>
      <c r="R42" s="73">
        <f>SUM(Q42:$Q$102)</f>
        <v>3871650.5782251377</v>
      </c>
      <c r="S42" s="73">
        <f t="shared" si="8"/>
        <v>39.698707367877127</v>
      </c>
    </row>
    <row r="43" spans="1:19" ht="15" x14ac:dyDescent="0.25">
      <c r="A43" s="77">
        <v>41</v>
      </c>
      <c r="B43" s="51">
        <v>47814</v>
      </c>
      <c r="C43" s="51">
        <v>45290</v>
      </c>
      <c r="D43" s="51">
        <v>93104</v>
      </c>
      <c r="E43" s="91">
        <v>2.6166961871556763E-3</v>
      </c>
      <c r="F43" s="160">
        <v>1.0449392143397039E-3</v>
      </c>
      <c r="G43" s="75">
        <f t="shared" si="0"/>
        <v>47.325297017445187</v>
      </c>
      <c r="H43" s="75">
        <f t="shared" si="1"/>
        <v>125.11471149266151</v>
      </c>
      <c r="I43" s="75">
        <f t="shared" si="2"/>
        <v>172.44000851010671</v>
      </c>
      <c r="J43" s="73">
        <f t="shared" si="3"/>
        <v>1.8521224491977436E-3</v>
      </c>
      <c r="K43" s="73">
        <f t="shared" si="4"/>
        <v>1.8504083288313211E-3</v>
      </c>
      <c r="L43" s="73">
        <f t="shared" si="11"/>
        <v>1.8506808498143709E-3</v>
      </c>
      <c r="M43" s="73">
        <f t="shared" si="12"/>
        <v>97366.771781962452</v>
      </c>
      <c r="N43" s="73">
        <f t="shared" si="5"/>
        <v>180.19481994511443</v>
      </c>
      <c r="O43" s="73">
        <f t="shared" si="6"/>
        <v>35377.919553364118</v>
      </c>
      <c r="P43" s="73">
        <f t="shared" si="7"/>
        <v>869982.15527657</v>
      </c>
      <c r="Q43" s="73">
        <f t="shared" si="10"/>
        <v>97276.674371989895</v>
      </c>
      <c r="R43" s="73">
        <f>SUM(Q43:$Q$102)</f>
        <v>3774204.2623179774</v>
      </c>
      <c r="S43" s="73">
        <f t="shared" si="8"/>
        <v>38.762754410403105</v>
      </c>
    </row>
    <row r="44" spans="1:19" ht="15" x14ac:dyDescent="0.25">
      <c r="A44" s="77">
        <v>42</v>
      </c>
      <c r="B44" s="51">
        <v>47794</v>
      </c>
      <c r="C44" s="51">
        <v>44798</v>
      </c>
      <c r="D44" s="51">
        <v>92592</v>
      </c>
      <c r="E44" s="91">
        <v>2.9218843057432081E-3</v>
      </c>
      <c r="F44" s="160">
        <v>1.1723133958447243E-3</v>
      </c>
      <c r="G44" s="75">
        <f t="shared" si="0"/>
        <v>52.517295507051962</v>
      </c>
      <c r="H44" s="75">
        <f t="shared" si="1"/>
        <v>139.64853850869088</v>
      </c>
      <c r="I44" s="75">
        <f t="shared" si="2"/>
        <v>192.16583401574283</v>
      </c>
      <c r="J44" s="73">
        <f t="shared" si="3"/>
        <v>2.0754042899574785E-3</v>
      </c>
      <c r="K44" s="73">
        <f t="shared" si="4"/>
        <v>2.0732521276005667E-3</v>
      </c>
      <c r="L44" s="73">
        <f t="shared" si="11"/>
        <v>2.0656370741542816E-3</v>
      </c>
      <c r="M44" s="73">
        <f t="shared" si="12"/>
        <v>97186.576962017338</v>
      </c>
      <c r="N44" s="73">
        <f t="shared" si="5"/>
        <v>200.75219648289203</v>
      </c>
      <c r="O44" s="73">
        <f t="shared" si="6"/>
        <v>34451.167136722383</v>
      </c>
      <c r="P44" s="73">
        <f t="shared" si="7"/>
        <v>834604.23572320596</v>
      </c>
      <c r="Q44" s="73">
        <f t="shared" si="10"/>
        <v>97086.200863775884</v>
      </c>
      <c r="R44" s="73">
        <f>SUM(Q44:$Q$102)</f>
        <v>3676927.5879459879</v>
      </c>
      <c r="S44" s="73">
        <f t="shared" si="8"/>
        <v>37.833697850918369</v>
      </c>
    </row>
    <row r="45" spans="1:19" ht="15" x14ac:dyDescent="0.25">
      <c r="A45" s="77">
        <v>43</v>
      </c>
      <c r="B45" s="51">
        <v>47474</v>
      </c>
      <c r="C45" s="51">
        <v>44513</v>
      </c>
      <c r="D45" s="51">
        <v>91987</v>
      </c>
      <c r="E45" s="91">
        <v>3.213100435554863E-3</v>
      </c>
      <c r="F45" s="160">
        <v>1.2966798574034967E-3</v>
      </c>
      <c r="G45" s="75">
        <f t="shared" si="0"/>
        <v>57.71911049260185</v>
      </c>
      <c r="H45" s="75">
        <f t="shared" si="1"/>
        <v>152.53873007753157</v>
      </c>
      <c r="I45" s="75">
        <f t="shared" si="2"/>
        <v>210.25784057013342</v>
      </c>
      <c r="J45" s="73">
        <f t="shared" si="3"/>
        <v>2.2857342947387501E-3</v>
      </c>
      <c r="K45" s="73">
        <f t="shared" si="4"/>
        <v>2.2831239933028824E-3</v>
      </c>
      <c r="L45" s="73">
        <f t="shared" si="11"/>
        <v>2.27643371208923E-3</v>
      </c>
      <c r="M45" s="73">
        <f t="shared" si="12"/>
        <v>96985.824765534446</v>
      </c>
      <c r="N45" s="73">
        <f t="shared" si="5"/>
        <v>220.78180109104142</v>
      </c>
      <c r="O45" s="73">
        <f t="shared" si="6"/>
        <v>33541.466857206717</v>
      </c>
      <c r="P45" s="73">
        <f t="shared" si="7"/>
        <v>800153.0685864836</v>
      </c>
      <c r="Q45" s="73">
        <f t="shared" si="10"/>
        <v>96875.433864988925</v>
      </c>
      <c r="R45" s="73">
        <f>SUM(Q45:$Q$102)</f>
        <v>3579841.3870822117</v>
      </c>
      <c r="S45" s="73">
        <f t="shared" si="8"/>
        <v>36.91097534857866</v>
      </c>
    </row>
    <row r="46" spans="1:19" ht="15" x14ac:dyDescent="0.25">
      <c r="A46" s="77">
        <v>44</v>
      </c>
      <c r="B46" s="51">
        <v>45872</v>
      </c>
      <c r="C46" s="51">
        <v>43944</v>
      </c>
      <c r="D46" s="51">
        <v>89816</v>
      </c>
      <c r="E46" s="91">
        <v>3.4938236865821727E-3</v>
      </c>
      <c r="F46" s="160">
        <v>1.4250848994978578E-3</v>
      </c>
      <c r="G46" s="75">
        <f t="shared" si="0"/>
        <v>62.623930823533861</v>
      </c>
      <c r="H46" s="75">
        <f t="shared" si="1"/>
        <v>160.26868015089744</v>
      </c>
      <c r="I46" s="75">
        <f t="shared" si="2"/>
        <v>222.89261097443131</v>
      </c>
      <c r="J46" s="73">
        <f t="shared" si="3"/>
        <v>2.4816581786589395E-3</v>
      </c>
      <c r="K46" s="73">
        <f t="shared" si="4"/>
        <v>2.4785814106893511E-3</v>
      </c>
      <c r="L46" s="73">
        <f t="shared" si="11"/>
        <v>2.4814416131349578E-3</v>
      </c>
      <c r="M46" s="73">
        <f t="shared" si="12"/>
        <v>96765.042964443404</v>
      </c>
      <c r="N46" s="73">
        <f t="shared" si="5"/>
        <v>240.11680430875276</v>
      </c>
      <c r="O46" s="73">
        <f t="shared" si="6"/>
        <v>32648.889689073221</v>
      </c>
      <c r="P46" s="73">
        <f t="shared" si="7"/>
        <v>766611.60172927682</v>
      </c>
      <c r="Q46" s="73">
        <f t="shared" si="10"/>
        <v>96644.984562289028</v>
      </c>
      <c r="R46" s="73">
        <f>SUM(Q46:$Q$102)</f>
        <v>3482965.9532172233</v>
      </c>
      <c r="S46" s="73">
        <f t="shared" si="8"/>
        <v>35.994051638018178</v>
      </c>
    </row>
    <row r="47" spans="1:19" ht="15" x14ac:dyDescent="0.25">
      <c r="A47" s="77">
        <v>45</v>
      </c>
      <c r="B47" s="51">
        <v>45931</v>
      </c>
      <c r="C47" s="51">
        <v>43669</v>
      </c>
      <c r="D47" s="51">
        <v>89600</v>
      </c>
      <c r="E47" s="91">
        <v>3.7868300295850598E-3</v>
      </c>
      <c r="F47" s="160">
        <v>1.5675926745583996E-3</v>
      </c>
      <c r="G47" s="75">
        <f t="shared" si="0"/>
        <v>68.455204505290752</v>
      </c>
      <c r="H47" s="75">
        <f t="shared" si="1"/>
        <v>173.93289008887137</v>
      </c>
      <c r="I47" s="75">
        <f t="shared" si="2"/>
        <v>242.38809459416211</v>
      </c>
      <c r="J47" s="73">
        <f t="shared" si="3"/>
        <v>2.7052242700241307E-3</v>
      </c>
      <c r="K47" s="73">
        <f t="shared" si="4"/>
        <v>2.7015684481974667E-3</v>
      </c>
      <c r="L47" s="73">
        <f t="shared" si="11"/>
        <v>2.6976755022836093E-3</v>
      </c>
      <c r="M47" s="73">
        <f t="shared" si="12"/>
        <v>96524.926160134652</v>
      </c>
      <c r="N47" s="73">
        <f t="shared" si="5"/>
        <v>260.39292866192409</v>
      </c>
      <c r="O47" s="73">
        <f t="shared" si="6"/>
        <v>31773.535000562053</v>
      </c>
      <c r="P47" s="73">
        <f t="shared" si="7"/>
        <v>733962.71204020362</v>
      </c>
      <c r="Q47" s="73">
        <f t="shared" si="10"/>
        <v>96394.72969580369</v>
      </c>
      <c r="R47" s="73">
        <f>SUM(Q47:$Q$102)</f>
        <v>3386320.9686549348</v>
      </c>
      <c r="S47" s="73">
        <f t="shared" si="8"/>
        <v>35.082347154941466</v>
      </c>
    </row>
    <row r="48" spans="1:19" ht="15" x14ac:dyDescent="0.25">
      <c r="A48" s="77">
        <v>46</v>
      </c>
      <c r="B48" s="51">
        <v>42929</v>
      </c>
      <c r="C48" s="51">
        <v>41673</v>
      </c>
      <c r="D48" s="51">
        <v>84602</v>
      </c>
      <c r="E48" s="91">
        <v>4.1265651170265573E-3</v>
      </c>
      <c r="F48" s="160">
        <v>1.7330618397622816E-3</v>
      </c>
      <c r="G48" s="75">
        <f t="shared" si="0"/>
        <v>72.221886048413566</v>
      </c>
      <c r="H48" s="75">
        <f t="shared" si="1"/>
        <v>177.14931390883308</v>
      </c>
      <c r="I48" s="75">
        <f t="shared" si="2"/>
        <v>249.37119995724663</v>
      </c>
      <c r="J48" s="73">
        <f t="shared" si="3"/>
        <v>2.9475804349453514E-3</v>
      </c>
      <c r="K48" s="73">
        <f t="shared" si="4"/>
        <v>2.9432405848013321E-3</v>
      </c>
      <c r="L48" s="73">
        <f t="shared" si="11"/>
        <v>2.9490551178398749E-3</v>
      </c>
      <c r="M48" s="73">
        <f t="shared" si="12"/>
        <v>96264.533231472727</v>
      </c>
      <c r="N48" s="73">
        <f t="shared" si="5"/>
        <v>283.88941439273185</v>
      </c>
      <c r="O48" s="73">
        <f t="shared" si="6"/>
        <v>30914.946647385459</v>
      </c>
      <c r="P48" s="73">
        <f t="shared" si="7"/>
        <v>702189.17703964154</v>
      </c>
      <c r="Q48" s="73">
        <f t="shared" si="10"/>
        <v>96122.588524276362</v>
      </c>
      <c r="R48" s="73">
        <f>SUM(Q48:$Q$102)</f>
        <v>3289926.2389591313</v>
      </c>
      <c r="S48" s="73">
        <f t="shared" si="8"/>
        <v>34.175891457847143</v>
      </c>
    </row>
    <row r="49" spans="1:31" ht="15" x14ac:dyDescent="0.25">
      <c r="A49" s="77">
        <v>47</v>
      </c>
      <c r="B49" s="51">
        <v>40322</v>
      </c>
      <c r="C49" s="51">
        <v>39278</v>
      </c>
      <c r="D49" s="51">
        <v>79600</v>
      </c>
      <c r="E49" s="91">
        <v>4.5471315939987281E-3</v>
      </c>
      <c r="F49" s="160">
        <v>1.9256729867371924E-3</v>
      </c>
      <c r="G49" s="75">
        <f t="shared" si="0"/>
        <v>75.636583573063447</v>
      </c>
      <c r="H49" s="75">
        <f t="shared" si="1"/>
        <v>183.34944013321672</v>
      </c>
      <c r="I49" s="75">
        <f t="shared" si="2"/>
        <v>258.98602370628015</v>
      </c>
      <c r="J49" s="73">
        <f t="shared" si="3"/>
        <v>3.2535932626417104E-3</v>
      </c>
      <c r="K49" s="73">
        <f t="shared" si="4"/>
        <v>3.248306063768247E-3</v>
      </c>
      <c r="L49" s="73">
        <f t="shared" si="11"/>
        <v>3.2557768729479693E-3</v>
      </c>
      <c r="M49" s="73">
        <f t="shared" si="12"/>
        <v>95980.643817079996</v>
      </c>
      <c r="N49" s="73">
        <f t="shared" si="5"/>
        <v>312.4915603903064</v>
      </c>
      <c r="O49" s="73">
        <f t="shared" si="6"/>
        <v>30071.977332446091</v>
      </c>
      <c r="P49" s="73">
        <f t="shared" si="7"/>
        <v>671274.23039225594</v>
      </c>
      <c r="Q49" s="73">
        <f t="shared" si="10"/>
        <v>95824.398036884842</v>
      </c>
      <c r="R49" s="73">
        <f>SUM(Q49:$Q$102)</f>
        <v>3193803.6504348549</v>
      </c>
      <c r="S49" s="73">
        <f t="shared" si="8"/>
        <v>33.275497260901993</v>
      </c>
    </row>
    <row r="50" spans="1:31" ht="15" x14ac:dyDescent="0.25">
      <c r="A50" s="77">
        <v>48</v>
      </c>
      <c r="B50" s="51">
        <v>37921</v>
      </c>
      <c r="C50" s="51">
        <v>36958</v>
      </c>
      <c r="D50" s="51">
        <v>74879</v>
      </c>
      <c r="E50" s="91">
        <v>5.0708104921999104E-3</v>
      </c>
      <c r="F50" s="160">
        <v>2.143180172357555E-3</v>
      </c>
      <c r="G50" s="75">
        <f t="shared" si="0"/>
        <v>79.20765280999052</v>
      </c>
      <c r="H50" s="75">
        <f t="shared" si="1"/>
        <v>192.29020467471281</v>
      </c>
      <c r="I50" s="75">
        <f t="shared" si="2"/>
        <v>271.49785748470333</v>
      </c>
      <c r="J50" s="73">
        <f t="shared" si="3"/>
        <v>3.6258210911564435E-3</v>
      </c>
      <c r="K50" s="73">
        <f t="shared" si="4"/>
        <v>3.6192557391914182E-3</v>
      </c>
      <c r="L50" s="73">
        <f t="shared" si="11"/>
        <v>3.6241242855302672E-3</v>
      </c>
      <c r="M50" s="73">
        <f t="shared" si="12"/>
        <v>95668.152256689689</v>
      </c>
      <c r="N50" s="73">
        <f t="shared" si="5"/>
        <v>346.71327394527907</v>
      </c>
      <c r="O50" s="73">
        <f t="shared" si="6"/>
        <v>29242.994813778827</v>
      </c>
      <c r="P50" s="73">
        <f t="shared" si="7"/>
        <v>641202.25305980991</v>
      </c>
      <c r="Q50" s="73">
        <f t="shared" si="10"/>
        <v>95494.795619717042</v>
      </c>
      <c r="R50" s="73">
        <f>SUM(Q50:$Q$102)</f>
        <v>3097979.2523979698</v>
      </c>
      <c r="S50" s="73">
        <f t="shared" si="8"/>
        <v>32.382555524702745</v>
      </c>
    </row>
    <row r="51" spans="1:31" ht="15" x14ac:dyDescent="0.25">
      <c r="A51" s="77">
        <v>49</v>
      </c>
      <c r="B51" s="51">
        <v>36647</v>
      </c>
      <c r="C51" s="51">
        <v>35809</v>
      </c>
      <c r="D51" s="51">
        <v>72456</v>
      </c>
      <c r="E51" s="91">
        <v>5.6994548912289852E-3</v>
      </c>
      <c r="F51" s="160">
        <v>2.3776059608106304E-3</v>
      </c>
      <c r="G51" s="75">
        <f t="shared" si="0"/>
        <v>85.139691850667859</v>
      </c>
      <c r="H51" s="75">
        <f t="shared" si="1"/>
        <v>208.86792339886861</v>
      </c>
      <c r="I51" s="75">
        <f t="shared" si="2"/>
        <v>294.00761524953646</v>
      </c>
      <c r="J51" s="73">
        <f t="shared" si="3"/>
        <v>4.0577400801801982E-3</v>
      </c>
      <c r="K51" s="73">
        <f t="shared" si="4"/>
        <v>4.0495185769013897E-3</v>
      </c>
      <c r="L51" s="73">
        <f t="shared" si="11"/>
        <v>4.0495768062464976E-3</v>
      </c>
      <c r="M51" s="73">
        <f t="shared" si="12"/>
        <v>95321.43898274441</v>
      </c>
      <c r="N51" s="73">
        <f t="shared" si="5"/>
        <v>386.01148844257114</v>
      </c>
      <c r="O51" s="73">
        <f t="shared" si="6"/>
        <v>28426.355674236656</v>
      </c>
      <c r="P51" s="73">
        <f t="shared" si="7"/>
        <v>611959.25824603101</v>
      </c>
      <c r="Q51" s="73">
        <f t="shared" si="10"/>
        <v>95128.433238523125</v>
      </c>
      <c r="R51" s="73">
        <f>SUM(Q51:$Q$102)</f>
        <v>3002484.456778253</v>
      </c>
      <c r="S51" s="73">
        <f t="shared" si="8"/>
        <v>31.498522145912826</v>
      </c>
    </row>
    <row r="52" spans="1:31" ht="15" x14ac:dyDescent="0.25">
      <c r="A52" s="77">
        <v>50</v>
      </c>
      <c r="B52" s="51">
        <v>35833</v>
      </c>
      <c r="C52" s="51">
        <v>35296</v>
      </c>
      <c r="D52" s="51">
        <v>71129</v>
      </c>
      <c r="E52" s="91">
        <v>6.4110624216657626E-3</v>
      </c>
      <c r="F52" s="160">
        <v>2.6186934404608866E-3</v>
      </c>
      <c r="G52" s="75">
        <f t="shared" si="0"/>
        <v>92.429403674507455</v>
      </c>
      <c r="H52" s="75">
        <f t="shared" si="1"/>
        <v>229.72759975554928</v>
      </c>
      <c r="I52" s="75">
        <f t="shared" si="2"/>
        <v>322.15700343005676</v>
      </c>
      <c r="J52" s="73">
        <f t="shared" si="3"/>
        <v>4.5291934854989778E-3</v>
      </c>
      <c r="K52" s="73">
        <f t="shared" si="4"/>
        <v>4.5189521561723733E-3</v>
      </c>
      <c r="L52" s="73">
        <f t="shared" si="11"/>
        <v>4.5176622615551287E-3</v>
      </c>
      <c r="M52" s="73">
        <f t="shared" si="12"/>
        <v>94935.427494301839</v>
      </c>
      <c r="N52" s="73">
        <f t="shared" si="5"/>
        <v>428.88619807561918</v>
      </c>
      <c r="O52" s="73">
        <f t="shared" si="6"/>
        <v>27620.722891328933</v>
      </c>
      <c r="P52" s="73">
        <f t="shared" si="7"/>
        <v>583532.90257179434</v>
      </c>
      <c r="Q52" s="73">
        <f t="shared" si="10"/>
        <v>94720.984395264037</v>
      </c>
      <c r="R52" s="73">
        <f>SUM(Q52:$Q$102)</f>
        <v>2907356.0235397299</v>
      </c>
      <c r="S52" s="73">
        <f t="shared" si="8"/>
        <v>30.624563456189563</v>
      </c>
    </row>
    <row r="53" spans="1:31" ht="15" x14ac:dyDescent="0.25">
      <c r="A53" s="77">
        <v>51</v>
      </c>
      <c r="B53" s="51">
        <v>33751</v>
      </c>
      <c r="C53" s="51">
        <v>33761</v>
      </c>
      <c r="D53" s="51">
        <v>67512</v>
      </c>
      <c r="E53" s="91">
        <v>7.1651796638181157E-3</v>
      </c>
      <c r="F53" s="160">
        <v>2.8591039670827611E-3</v>
      </c>
      <c r="G53" s="75">
        <f t="shared" si="0"/>
        <v>96.526209032681095</v>
      </c>
      <c r="H53" s="75">
        <f t="shared" si="1"/>
        <v>241.83197883352523</v>
      </c>
      <c r="I53" s="75">
        <f t="shared" si="2"/>
        <v>338.35818786620632</v>
      </c>
      <c r="J53" s="73">
        <f t="shared" si="3"/>
        <v>5.0118229035757541E-3</v>
      </c>
      <c r="K53" s="73">
        <f t="shared" si="4"/>
        <v>4.9992846743741604E-3</v>
      </c>
      <c r="L53" s="73">
        <f t="shared" si="11"/>
        <v>4.9996237531306342E-3</v>
      </c>
      <c r="M53" s="73">
        <f t="shared" si="12"/>
        <v>94506.54129622622</v>
      </c>
      <c r="N53" s="73">
        <f t="shared" si="5"/>
        <v>472.49714869083255</v>
      </c>
      <c r="O53" s="73">
        <f t="shared" si="6"/>
        <v>26825.309067205762</v>
      </c>
      <c r="P53" s="73">
        <f t="shared" si="7"/>
        <v>555912.17968046537</v>
      </c>
      <c r="Q53" s="73">
        <f t="shared" si="10"/>
        <v>94270.292721880804</v>
      </c>
      <c r="R53" s="73">
        <f>SUM(Q53:$Q$102)</f>
        <v>2812635.0391444657</v>
      </c>
      <c r="S53" s="73">
        <f t="shared" si="8"/>
        <v>29.761273670236182</v>
      </c>
    </row>
    <row r="54" spans="1:31" ht="15" x14ac:dyDescent="0.25">
      <c r="A54" s="77">
        <v>52</v>
      </c>
      <c r="B54" s="51">
        <v>33955</v>
      </c>
      <c r="C54" s="51">
        <v>33899</v>
      </c>
      <c r="D54" s="51">
        <v>67854</v>
      </c>
      <c r="E54" s="91">
        <v>7.9185125229232836E-3</v>
      </c>
      <c r="F54" s="160">
        <v>3.0988772793470935E-3</v>
      </c>
      <c r="G54" s="75">
        <f t="shared" si="0"/>
        <v>105.04884089258712</v>
      </c>
      <c r="H54" s="75">
        <f t="shared" si="1"/>
        <v>268.87309271586008</v>
      </c>
      <c r="I54" s="75">
        <f t="shared" si="2"/>
        <v>373.9219336084472</v>
      </c>
      <c r="J54" s="73">
        <f t="shared" si="3"/>
        <v>5.5106837269497336E-3</v>
      </c>
      <c r="K54" s="73">
        <f t="shared" si="4"/>
        <v>5.4955277620702958E-3</v>
      </c>
      <c r="L54" s="73">
        <f t="shared" si="11"/>
        <v>5.4781360975284885E-3</v>
      </c>
      <c r="M54" s="73">
        <f t="shared" si="12"/>
        <v>94034.044147535387</v>
      </c>
      <c r="N54" s="73">
        <f t="shared" si="5"/>
        <v>515.13129164119891</v>
      </c>
      <c r="O54" s="73">
        <f t="shared" si="6"/>
        <v>26040.187916886134</v>
      </c>
      <c r="P54" s="73">
        <f t="shared" si="7"/>
        <v>529086.87061325973</v>
      </c>
      <c r="Q54" s="73">
        <f t="shared" si="10"/>
        <v>93776.478501714795</v>
      </c>
      <c r="R54" s="73">
        <f>SUM(Q54:$Q$102)</f>
        <v>2718364.7464225851</v>
      </c>
      <c r="S54" s="73">
        <f t="shared" si="8"/>
        <v>28.908304126084243</v>
      </c>
    </row>
    <row r="55" spans="1:31" ht="15" x14ac:dyDescent="0.25">
      <c r="A55" s="77">
        <v>53</v>
      </c>
      <c r="B55" s="51">
        <v>34694</v>
      </c>
      <c r="C55" s="51">
        <v>35407</v>
      </c>
      <c r="D55" s="51">
        <v>70101</v>
      </c>
      <c r="E55" s="91">
        <v>8.6450342529080723E-3</v>
      </c>
      <c r="F55" s="160">
        <v>3.3467279319307026E-3</v>
      </c>
      <c r="G55" s="75">
        <f t="shared" si="0"/>
        <v>118.49759588587038</v>
      </c>
      <c r="H55" s="75">
        <f t="shared" si="1"/>
        <v>299.93081837039267</v>
      </c>
      <c r="I55" s="75">
        <f t="shared" si="2"/>
        <v>418.42841425626307</v>
      </c>
      <c r="J55" s="73">
        <f t="shared" si="3"/>
        <v>5.9689364524937311E-3</v>
      </c>
      <c r="K55" s="73">
        <f t="shared" si="4"/>
        <v>5.9511577422254325E-3</v>
      </c>
      <c r="L55" s="73">
        <f t="shared" si="11"/>
        <v>5.9506325747235925E-3</v>
      </c>
      <c r="M55" s="73">
        <f t="shared" si="12"/>
        <v>93518.912855894188</v>
      </c>
      <c r="N55" s="73">
        <f t="shared" si="5"/>
        <v>556.49668919302349</v>
      </c>
      <c r="O55" s="73">
        <f t="shared" si="6"/>
        <v>25265.888998509483</v>
      </c>
      <c r="P55" s="73">
        <f t="shared" si="7"/>
        <v>503046.68269637373</v>
      </c>
      <c r="Q55" s="73">
        <f t="shared" si="10"/>
        <v>93240.664511297684</v>
      </c>
      <c r="R55" s="73">
        <f>SUM(Q55:$Q$102)</f>
        <v>2624588.2679208708</v>
      </c>
      <c r="S55" s="73">
        <f t="shared" si="8"/>
        <v>28.064785910900927</v>
      </c>
    </row>
    <row r="56" spans="1:31" ht="15" x14ac:dyDescent="0.25">
      <c r="A56" s="77">
        <v>54</v>
      </c>
      <c r="B56" s="51">
        <v>35548</v>
      </c>
      <c r="C56" s="51">
        <v>36457</v>
      </c>
      <c r="D56" s="51">
        <v>72005</v>
      </c>
      <c r="E56" s="91">
        <v>9.3495252426842174E-3</v>
      </c>
      <c r="F56" s="160">
        <v>3.6176056935074922E-3</v>
      </c>
      <c r="G56" s="75">
        <f t="shared" si="0"/>
        <v>131.88705076820264</v>
      </c>
      <c r="H56" s="75">
        <f t="shared" si="1"/>
        <v>332.35692332693856</v>
      </c>
      <c r="I56" s="75">
        <f t="shared" si="2"/>
        <v>464.2439740951412</v>
      </c>
      <c r="J56" s="73">
        <f t="shared" si="3"/>
        <v>6.4473852384576234E-3</v>
      </c>
      <c r="K56" s="73">
        <f t="shared" si="4"/>
        <v>6.4266454466647138E-3</v>
      </c>
      <c r="L56" s="73">
        <f t="shared" si="11"/>
        <v>6.4299869094826771E-3</v>
      </c>
      <c r="M56" s="73">
        <f t="shared" si="12"/>
        <v>92962.416166701165</v>
      </c>
      <c r="N56" s="73">
        <f t="shared" si="5"/>
        <v>597.74711902577837</v>
      </c>
      <c r="O56" s="73">
        <f t="shared" si="6"/>
        <v>24502.966806249366</v>
      </c>
      <c r="P56" s="73">
        <f t="shared" si="7"/>
        <v>477780.79369786434</v>
      </c>
      <c r="Q56" s="73">
        <f t="shared" si="10"/>
        <v>92663.542607188283</v>
      </c>
      <c r="R56" s="73">
        <f>SUM(Q56:$Q$102)</f>
        <v>2531347.603409573</v>
      </c>
      <c r="S56" s="73">
        <f t="shared" si="8"/>
        <v>27.229795736702176</v>
      </c>
    </row>
    <row r="57" spans="1:31" ht="15" x14ac:dyDescent="0.25">
      <c r="A57" s="77">
        <v>55</v>
      </c>
      <c r="B57" s="51">
        <v>36599</v>
      </c>
      <c r="C57" s="51">
        <v>37543</v>
      </c>
      <c r="D57" s="51">
        <v>74142</v>
      </c>
      <c r="E57" s="91">
        <v>1.0066823110135934E-2</v>
      </c>
      <c r="F57" s="160">
        <v>3.9278916956959923E-3</v>
      </c>
      <c r="G57" s="75">
        <f t="shared" si="0"/>
        <v>147.46483793151464</v>
      </c>
      <c r="H57" s="75">
        <f t="shared" si="1"/>
        <v>368.43565900786507</v>
      </c>
      <c r="I57" s="75">
        <f t="shared" si="2"/>
        <v>515.90049693937976</v>
      </c>
      <c r="J57" s="73">
        <f t="shared" si="3"/>
        <v>6.9582759696174877E-3</v>
      </c>
      <c r="K57" s="73">
        <f t="shared" si="4"/>
        <v>6.9341232203499192E-3</v>
      </c>
      <c r="L57" s="73">
        <f t="shared" si="11"/>
        <v>6.9349883797685122E-3</v>
      </c>
      <c r="M57" s="73">
        <f t="shared" si="12"/>
        <v>92364.669047675387</v>
      </c>
      <c r="N57" s="73">
        <f t="shared" si="5"/>
        <v>640.54790654679528</v>
      </c>
      <c r="O57" s="73">
        <f t="shared" si="6"/>
        <v>23751.622488235804</v>
      </c>
      <c r="P57" s="73">
        <f t="shared" si="7"/>
        <v>453277.826891615</v>
      </c>
      <c r="Q57" s="73">
        <f t="shared" si="10"/>
        <v>92044.395094401989</v>
      </c>
      <c r="R57" s="73">
        <f>SUM(Q57:$Q$102)</f>
        <v>2438684.0608023843</v>
      </c>
      <c r="S57" s="73">
        <f t="shared" si="8"/>
        <v>26.402780261613035</v>
      </c>
    </row>
    <row r="58" spans="1:31" ht="15" x14ac:dyDescent="0.25">
      <c r="A58" s="77">
        <v>56</v>
      </c>
      <c r="B58" s="51">
        <v>35875</v>
      </c>
      <c r="C58" s="51">
        <v>36895</v>
      </c>
      <c r="D58" s="51">
        <v>72770</v>
      </c>
      <c r="E58" s="91">
        <v>1.0848405047998723E-2</v>
      </c>
      <c r="F58" s="160">
        <v>4.2901577646635106E-3</v>
      </c>
      <c r="G58" s="75">
        <f t="shared" si="0"/>
        <v>158.28537072726022</v>
      </c>
      <c r="H58" s="75">
        <f t="shared" si="1"/>
        <v>389.18653109695418</v>
      </c>
      <c r="I58" s="75">
        <f t="shared" si="2"/>
        <v>547.47190182421446</v>
      </c>
      <c r="J58" s="73">
        <f t="shared" si="3"/>
        <v>7.5233187003464954E-3</v>
      </c>
      <c r="K58" s="73">
        <f t="shared" si="4"/>
        <v>7.4950893753100711E-3</v>
      </c>
      <c r="L58" s="73">
        <f t="shared" si="11"/>
        <v>7.4919134679469123E-3</v>
      </c>
      <c r="M58" s="73">
        <f t="shared" si="12"/>
        <v>91724.121141128591</v>
      </c>
      <c r="N58" s="73">
        <f t="shared" si="5"/>
        <v>687.18917851281003</v>
      </c>
      <c r="O58" s="73">
        <f t="shared" si="6"/>
        <v>23011.614890028522</v>
      </c>
      <c r="P58" s="73">
        <f t="shared" si="7"/>
        <v>429526.20440337918</v>
      </c>
      <c r="Q58" s="73">
        <f t="shared" si="10"/>
        <v>91380.526551872186</v>
      </c>
      <c r="R58" s="73">
        <f>SUM(Q58:$Q$102)</f>
        <v>2346639.6657079826</v>
      </c>
      <c r="S58" s="73">
        <f t="shared" si="8"/>
        <v>25.583670211431031</v>
      </c>
    </row>
    <row r="59" spans="1:31" ht="15" x14ac:dyDescent="0.25">
      <c r="A59" s="77">
        <v>57</v>
      </c>
      <c r="B59" s="51">
        <v>34096</v>
      </c>
      <c r="C59" s="51">
        <v>35531</v>
      </c>
      <c r="D59" s="51">
        <v>69627</v>
      </c>
      <c r="E59" s="91">
        <v>1.1744134215745506E-2</v>
      </c>
      <c r="F59" s="160">
        <v>4.7089289010163061E-3</v>
      </c>
      <c r="G59" s="75">
        <f t="shared" si="0"/>
        <v>167.31295278201037</v>
      </c>
      <c r="H59" s="75">
        <f t="shared" si="1"/>
        <v>400.42800022005878</v>
      </c>
      <c r="I59" s="75">
        <f t="shared" si="2"/>
        <v>567.74095300206909</v>
      </c>
      <c r="J59" s="73">
        <f t="shared" si="3"/>
        <v>8.1540343976053697E-3</v>
      </c>
      <c r="K59" s="73">
        <f t="shared" si="4"/>
        <v>8.1208804331808215E-3</v>
      </c>
      <c r="L59" s="73">
        <f t="shared" si="11"/>
        <v>8.1255707514325346E-3</v>
      </c>
      <c r="M59" s="73">
        <f t="shared" si="12"/>
        <v>91036.931962615781</v>
      </c>
      <c r="N59" s="73">
        <f t="shared" si="5"/>
        <v>739.7270316555805</v>
      </c>
      <c r="O59" s="73">
        <f t="shared" si="6"/>
        <v>22282.159865868016</v>
      </c>
      <c r="P59" s="73">
        <f t="shared" si="7"/>
        <v>406514.58951335069</v>
      </c>
      <c r="Q59" s="73">
        <f t="shared" si="10"/>
        <v>90667.068446787991</v>
      </c>
      <c r="R59" s="73">
        <f>SUM(Q59:$Q$102)</f>
        <v>2255259.1391561101</v>
      </c>
      <c r="S59" s="73">
        <f t="shared" si="8"/>
        <v>24.773013441206803</v>
      </c>
    </row>
    <row r="60" spans="1:31" x14ac:dyDescent="0.3">
      <c r="A60" s="77">
        <v>58</v>
      </c>
      <c r="B60" s="51">
        <v>34660</v>
      </c>
      <c r="C60" s="51">
        <v>36791</v>
      </c>
      <c r="D60" s="51">
        <v>71451</v>
      </c>
      <c r="E60" s="91">
        <v>1.2786398892101361E-2</v>
      </c>
      <c r="F60" s="160">
        <v>5.178505403592471E-3</v>
      </c>
      <c r="G60" s="75">
        <f t="shared" si="0"/>
        <v>190.5223923035706</v>
      </c>
      <c r="H60" s="75">
        <f t="shared" si="1"/>
        <v>443.17658560023318</v>
      </c>
      <c r="I60" s="75">
        <f t="shared" si="2"/>
        <v>633.69897790380378</v>
      </c>
      <c r="J60" s="73">
        <f t="shared" si="3"/>
        <v>8.8690008243943932E-3</v>
      </c>
      <c r="K60" s="73">
        <f t="shared" si="4"/>
        <v>8.8297872506187813E-3</v>
      </c>
      <c r="L60" s="73">
        <f t="shared" si="11"/>
        <v>8.8548224241532733E-3</v>
      </c>
      <c r="M60" s="73">
        <f t="shared" si="12"/>
        <v>90297.204930960201</v>
      </c>
      <c r="N60" s="73">
        <f t="shared" si="5"/>
        <v>799.56571506103501</v>
      </c>
      <c r="O60" s="73">
        <f t="shared" si="6"/>
        <v>21562.053267690902</v>
      </c>
      <c r="P60" s="73">
        <f t="shared" si="7"/>
        <v>384232.42964748264</v>
      </c>
      <c r="Q60" s="73">
        <f t="shared" si="10"/>
        <v>89897.422073429683</v>
      </c>
      <c r="R60" s="73">
        <f>SUM(Q60:$Q$102)</f>
        <v>2164592.0707093221</v>
      </c>
      <c r="S60" s="73">
        <f t="shared" si="8"/>
        <v>23.97186128146862</v>
      </c>
      <c r="T60" s="73"/>
      <c r="U60" s="73"/>
      <c r="V60" s="73"/>
      <c r="W60" s="73"/>
      <c r="X60" s="73"/>
      <c r="Y60" s="73" t="s">
        <v>22</v>
      </c>
      <c r="Z60" s="73"/>
      <c r="AA60" s="73"/>
      <c r="AB60" s="73"/>
      <c r="AC60" s="73"/>
      <c r="AD60" s="73"/>
      <c r="AE60" s="85"/>
    </row>
    <row r="61" spans="1:31" ht="15" x14ac:dyDescent="0.25">
      <c r="A61" s="77">
        <v>59</v>
      </c>
      <c r="B61" s="51">
        <v>34459</v>
      </c>
      <c r="C61" s="51">
        <v>36494</v>
      </c>
      <c r="D61" s="51">
        <v>70953</v>
      </c>
      <c r="E61" s="91">
        <v>1.3980541329130663E-2</v>
      </c>
      <c r="F61" s="160">
        <v>5.6839039016552554E-3</v>
      </c>
      <c r="G61" s="75">
        <f t="shared" si="0"/>
        <v>207.42838898700688</v>
      </c>
      <c r="H61" s="75">
        <f t="shared" si="1"/>
        <v>481.75547366051353</v>
      </c>
      <c r="I61" s="75">
        <f t="shared" si="2"/>
        <v>689.18386264752041</v>
      </c>
      <c r="J61" s="73">
        <f t="shared" si="3"/>
        <v>9.7132448613521678E-3</v>
      </c>
      <c r="K61" s="73">
        <f t="shared" si="4"/>
        <v>9.6662236644347033E-3</v>
      </c>
      <c r="L61" s="73">
        <f t="shared" si="11"/>
        <v>9.6633075040748802E-3</v>
      </c>
      <c r="M61" s="73">
        <f t="shared" si="12"/>
        <v>89497.639215899166</v>
      </c>
      <c r="N61" s="73">
        <f t="shared" si="5"/>
        <v>864.84320863198081</v>
      </c>
      <c r="O61" s="73">
        <f t="shared" si="6"/>
        <v>20849.878160883283</v>
      </c>
      <c r="P61" s="73">
        <f t="shared" si="7"/>
        <v>362670.37637979171</v>
      </c>
      <c r="Q61" s="73">
        <f t="shared" si="10"/>
        <v>89065.217611583183</v>
      </c>
      <c r="R61" s="73">
        <f>SUM(Q61:$Q$102)</f>
        <v>2074694.6486358915</v>
      </c>
      <c r="S61" s="73">
        <f t="shared" si="8"/>
        <v>23.181557265784548</v>
      </c>
      <c r="T61" s="73" t="s">
        <v>23</v>
      </c>
      <c r="U61" s="73" t="s">
        <v>24</v>
      </c>
      <c r="V61" s="73" t="s">
        <v>25</v>
      </c>
      <c r="W61" s="73" t="s">
        <v>26</v>
      </c>
      <c r="X61" s="73" t="s">
        <v>27</v>
      </c>
      <c r="Y61" s="73" t="s">
        <v>28</v>
      </c>
      <c r="Z61" s="73" t="s">
        <v>29</v>
      </c>
      <c r="AA61" s="73" t="s">
        <v>30</v>
      </c>
      <c r="AB61" s="73" t="s">
        <v>31</v>
      </c>
      <c r="AC61" s="73" t="s">
        <v>32</v>
      </c>
      <c r="AD61" s="73" t="s">
        <v>33</v>
      </c>
      <c r="AE61" s="85" t="s">
        <v>34</v>
      </c>
    </row>
    <row r="62" spans="1:31" ht="15" x14ac:dyDescent="0.25">
      <c r="A62" s="77">
        <v>60</v>
      </c>
      <c r="B62" s="51">
        <v>33686</v>
      </c>
      <c r="C62" s="51">
        <v>35911</v>
      </c>
      <c r="D62" s="51">
        <v>69597</v>
      </c>
      <c r="E62" s="91">
        <v>1.5303623972784744E-2</v>
      </c>
      <c r="F62" s="160">
        <v>6.2055826251002878E-3</v>
      </c>
      <c r="G62" s="75">
        <f t="shared" si="0"/>
        <v>222.84867764997642</v>
      </c>
      <c r="H62" s="75">
        <f t="shared" si="1"/>
        <v>515.51787714722684</v>
      </c>
      <c r="I62" s="75">
        <f t="shared" si="2"/>
        <v>738.36655479720321</v>
      </c>
      <c r="J62" s="73">
        <f t="shared" si="3"/>
        <v>1.0609172159679343E-2</v>
      </c>
      <c r="K62" s="73">
        <f t="shared" si="4"/>
        <v>1.0553093384390033E-2</v>
      </c>
      <c r="L62" s="73">
        <f t="shared" si="11"/>
        <v>1.0540762570055285E-2</v>
      </c>
      <c r="M62" s="73">
        <f t="shared" si="12"/>
        <v>88632.796007267185</v>
      </c>
      <c r="N62" s="73">
        <f t="shared" si="5"/>
        <v>934.2572586327442</v>
      </c>
      <c r="O62" s="73">
        <f t="shared" si="6"/>
        <v>20144.779879797246</v>
      </c>
      <c r="P62" s="73">
        <f t="shared" si="7"/>
        <v>341820.49821890838</v>
      </c>
      <c r="Q62" s="73">
        <f t="shared" si="10"/>
        <v>88165.667377950813</v>
      </c>
      <c r="R62" s="73">
        <f>SUM(Q62:$Q$102)</f>
        <v>1985629.4310243085</v>
      </c>
      <c r="S62" s="73">
        <f t="shared" si="8"/>
        <v>22.402874787584302</v>
      </c>
      <c r="T62" s="73"/>
      <c r="U62" s="73">
        <f>MIN(U78:U87)</f>
        <v>3.4488589690083726E-3</v>
      </c>
      <c r="V62" s="73"/>
      <c r="W62" s="73">
        <f>1-K62</f>
        <v>0.98944690661560997</v>
      </c>
      <c r="X62" s="73">
        <f>LN(W62)</f>
        <v>-1.0609172159679369E-2</v>
      </c>
      <c r="Y62" s="73">
        <f>SUM(X62:X69)</f>
        <v>-0.11109324087590033</v>
      </c>
      <c r="Z62" s="73">
        <f>SUM(X70:X77)</f>
        <v>-0.21292152738999404</v>
      </c>
      <c r="AA62" s="73">
        <f>SUM(X78:X85)</f>
        <v>-0.48399839530274619</v>
      </c>
      <c r="AB62" s="73">
        <f>(AA62-Z62)/(Z62-Y62)</f>
        <v>2.6620979021898137</v>
      </c>
      <c r="AC62" s="73">
        <f>(Y62-(Z62-Y62)/(AB62-1))/8</f>
        <v>-6.2285407484189972E-3</v>
      </c>
      <c r="AD62" s="73">
        <f>AB62^(1/8)</f>
        <v>1.1301940143735074</v>
      </c>
      <c r="AE62" s="85">
        <f>(AD62-1)*(Z62-Y62)/(AD62^60*(AB62-1)^2)</f>
        <v>-3.1043171013385071E-6</v>
      </c>
    </row>
    <row r="63" spans="1:31" ht="15" x14ac:dyDescent="0.25">
      <c r="A63" s="77">
        <v>61</v>
      </c>
      <c r="B63" s="51">
        <v>34367</v>
      </c>
      <c r="C63" s="51">
        <v>37627</v>
      </c>
      <c r="D63" s="51">
        <v>71994</v>
      </c>
      <c r="E63" s="91">
        <v>1.6712779014360121E-2</v>
      </c>
      <c r="F63" s="160">
        <v>6.7271564416022892E-3</v>
      </c>
      <c r="G63" s="75">
        <f t="shared" si="0"/>
        <v>253.12271542816933</v>
      </c>
      <c r="H63" s="75">
        <f t="shared" si="1"/>
        <v>574.3680763865143</v>
      </c>
      <c r="I63" s="75">
        <f t="shared" si="2"/>
        <v>827.49079181468369</v>
      </c>
      <c r="J63" s="73">
        <f t="shared" si="3"/>
        <v>1.1493885487883486E-2</v>
      </c>
      <c r="K63" s="73">
        <f t="shared" si="4"/>
        <v>1.1428083135603173E-2</v>
      </c>
      <c r="L63" s="73">
        <f t="shared" si="11"/>
        <v>1.1430414147195833E-2</v>
      </c>
      <c r="M63" s="73">
        <f t="shared" si="12"/>
        <v>87698.538748634441</v>
      </c>
      <c r="N63" s="73">
        <f t="shared" si="5"/>
        <v>1002.4306180007843</v>
      </c>
      <c r="O63" s="73">
        <f t="shared" si="6"/>
        <v>19446.281500544661</v>
      </c>
      <c r="P63" s="73">
        <f t="shared" si="7"/>
        <v>321675.71833911113</v>
      </c>
      <c r="Q63" s="73">
        <f t="shared" si="10"/>
        <v>87197.323439634056</v>
      </c>
      <c r="R63" s="73">
        <f>SUM(Q63:$Q$102)</f>
        <v>1897463.7636463575</v>
      </c>
      <c r="S63" s="73">
        <f t="shared" si="8"/>
        <v>21.636207292859858</v>
      </c>
      <c r="T63" s="73"/>
      <c r="U63" s="73"/>
      <c r="V63" s="73"/>
      <c r="W63" s="73">
        <f t="shared" ref="W63:W102" si="13">1-K63</f>
        <v>0.98857191686439683</v>
      </c>
      <c r="X63" s="73">
        <f t="shared" ref="X63:X79" si="14">LN(W63)</f>
        <v>-1.1493885487883425E-2</v>
      </c>
      <c r="Y63" s="73"/>
      <c r="Z63" s="73"/>
      <c r="AA63" s="73"/>
      <c r="AB63" s="73"/>
      <c r="AC63" s="73"/>
      <c r="AD63" s="73"/>
      <c r="AE63" s="85"/>
    </row>
    <row r="64" spans="1:31" ht="15" x14ac:dyDescent="0.25">
      <c r="A64" s="77">
        <v>62</v>
      </c>
      <c r="B64" s="51">
        <v>34814</v>
      </c>
      <c r="C64" s="51">
        <v>38604</v>
      </c>
      <c r="D64" s="51">
        <v>73418</v>
      </c>
      <c r="E64" s="91">
        <v>1.8161964160837277E-2</v>
      </c>
      <c r="F64" s="160">
        <v>7.2434204135356116E-3</v>
      </c>
      <c r="G64" s="75">
        <f t="shared" si="0"/>
        <v>279.62500164412876</v>
      </c>
      <c r="H64" s="75">
        <f t="shared" si="1"/>
        <v>632.29062029538898</v>
      </c>
      <c r="I64" s="75">
        <f t="shared" si="2"/>
        <v>911.91562193951768</v>
      </c>
      <c r="J64" s="73">
        <f t="shared" si="3"/>
        <v>1.2420872564487151E-2</v>
      </c>
      <c r="K64" s="73">
        <f t="shared" si="4"/>
        <v>1.2344051915627596E-2</v>
      </c>
      <c r="L64" s="73">
        <f t="shared" si="11"/>
        <v>1.2309548176909737E-2</v>
      </c>
      <c r="M64" s="73">
        <f t="shared" si="12"/>
        <v>86696.108130633656</v>
      </c>
      <c r="N64" s="73">
        <f t="shared" si="5"/>
        <v>1067.1899197846069</v>
      </c>
      <c r="O64" s="73">
        <f t="shared" si="6"/>
        <v>18755.124340849256</v>
      </c>
      <c r="P64" s="73">
        <f t="shared" si="7"/>
        <v>302229.4368385665</v>
      </c>
      <c r="Q64" s="73">
        <f t="shared" si="10"/>
        <v>86162.513170741353</v>
      </c>
      <c r="R64" s="73">
        <f>SUM(Q64:$Q$102)</f>
        <v>1810266.4402067235</v>
      </c>
      <c r="S64" s="73">
        <f t="shared" si="8"/>
        <v>20.880596364014576</v>
      </c>
      <c r="T64" s="73"/>
      <c r="U64" s="73"/>
      <c r="V64" s="73"/>
      <c r="W64" s="73">
        <f t="shared" si="13"/>
        <v>0.9876559480843724</v>
      </c>
      <c r="X64" s="73">
        <f t="shared" si="14"/>
        <v>-1.2420872564487115E-2</v>
      </c>
      <c r="Y64" s="73"/>
      <c r="Z64" s="73"/>
      <c r="AA64" s="73"/>
      <c r="AB64" s="73"/>
      <c r="AC64" s="73"/>
      <c r="AD64" s="73"/>
      <c r="AE64" s="85"/>
    </row>
    <row r="65" spans="1:31" ht="15" x14ac:dyDescent="0.25">
      <c r="A65" s="77">
        <v>63</v>
      </c>
      <c r="B65" s="51">
        <v>34409</v>
      </c>
      <c r="C65" s="51">
        <v>39727</v>
      </c>
      <c r="D65" s="51">
        <v>74136</v>
      </c>
      <c r="E65" s="91">
        <v>1.9621634585642429E-2</v>
      </c>
      <c r="F65" s="160">
        <v>7.7653596330976987E-3</v>
      </c>
      <c r="G65" s="75">
        <f t="shared" si="0"/>
        <v>308.49444214407225</v>
      </c>
      <c r="H65" s="75">
        <f t="shared" si="1"/>
        <v>675.16082445737038</v>
      </c>
      <c r="I65" s="75">
        <f t="shared" si="2"/>
        <v>983.65526660144269</v>
      </c>
      <c r="J65" s="73">
        <f t="shared" si="3"/>
        <v>1.3268253838910147E-2</v>
      </c>
      <c r="K65" s="73">
        <f t="shared" si="4"/>
        <v>1.3180618576086989E-2</v>
      </c>
      <c r="L65" s="73">
        <f t="shared" si="11"/>
        <v>1.3195706083238563E-2</v>
      </c>
      <c r="M65" s="73">
        <f t="shared" si="12"/>
        <v>85628.91821084905</v>
      </c>
      <c r="N65" s="73">
        <f t="shared" si="5"/>
        <v>1129.9340369360434</v>
      </c>
      <c r="O65" s="73">
        <f t="shared" si="6"/>
        <v>18072.446082157701</v>
      </c>
      <c r="P65" s="73">
        <f t="shared" si="7"/>
        <v>283474.31249771727</v>
      </c>
      <c r="Q65" s="73">
        <f t="shared" si="10"/>
        <v>85063.951192381035</v>
      </c>
      <c r="R65" s="73">
        <f>SUM(Q65:$Q$102)</f>
        <v>1724103.927035982</v>
      </c>
      <c r="S65" s="73">
        <f t="shared" si="8"/>
        <v>20.134598953949425</v>
      </c>
      <c r="T65" s="73"/>
      <c r="U65" s="73"/>
      <c r="V65" s="73"/>
      <c r="W65" s="73">
        <f t="shared" si="13"/>
        <v>0.98681938142391301</v>
      </c>
      <c r="X65" s="73">
        <f t="shared" si="14"/>
        <v>-1.3268253838910163E-2</v>
      </c>
      <c r="Y65" s="73"/>
      <c r="Z65" s="73"/>
      <c r="AA65" s="73"/>
      <c r="AB65" s="73"/>
      <c r="AC65" s="73"/>
      <c r="AD65" s="73"/>
      <c r="AE65" s="85"/>
    </row>
    <row r="66" spans="1:31" ht="15" x14ac:dyDescent="0.25">
      <c r="A66" s="77">
        <v>64</v>
      </c>
      <c r="B66" s="51">
        <v>33611</v>
      </c>
      <c r="C66" s="51">
        <v>39263</v>
      </c>
      <c r="D66" s="51">
        <v>72874</v>
      </c>
      <c r="E66" s="91">
        <v>2.1093034538209779E-2</v>
      </c>
      <c r="F66" s="160">
        <v>8.3203168865993941E-3</v>
      </c>
      <c r="G66" s="75">
        <f t="shared" si="0"/>
        <v>326.68060191855199</v>
      </c>
      <c r="H66" s="75">
        <f t="shared" si="1"/>
        <v>708.95798386376885</v>
      </c>
      <c r="I66" s="75">
        <f t="shared" si="2"/>
        <v>1035.6385857823209</v>
      </c>
      <c r="J66" s="73">
        <f t="shared" si="3"/>
        <v>1.4211359137447113E-2</v>
      </c>
      <c r="K66" s="73">
        <f t="shared" si="4"/>
        <v>1.4110854439271514E-2</v>
      </c>
      <c r="L66" s="73">
        <f t="shared" si="11"/>
        <v>1.4119696524750596E-2</v>
      </c>
      <c r="M66" s="73">
        <f t="shared" si="12"/>
        <v>84498.984173913006</v>
      </c>
      <c r="N66" s="73">
        <f t="shared" si="5"/>
        <v>1193.1000131853652</v>
      </c>
      <c r="O66" s="73">
        <f t="shared" si="6"/>
        <v>17398.992580929138</v>
      </c>
      <c r="P66" s="73">
        <f t="shared" si="7"/>
        <v>265401.86641555949</v>
      </c>
      <c r="Q66" s="73">
        <f t="shared" si="10"/>
        <v>83902.434167320316</v>
      </c>
      <c r="R66" s="73">
        <f>SUM(Q66:$Q$102)</f>
        <v>1639039.9758436009</v>
      </c>
      <c r="S66" s="73">
        <f t="shared" si="8"/>
        <v>19.397155976102425</v>
      </c>
      <c r="T66" s="73"/>
      <c r="U66" s="73"/>
      <c r="V66" s="73"/>
      <c r="W66" s="73">
        <f t="shared" si="13"/>
        <v>0.98588914556072849</v>
      </c>
      <c r="X66" s="73">
        <f t="shared" si="14"/>
        <v>-1.4211359137447192E-2</v>
      </c>
      <c r="Y66" s="73"/>
      <c r="Z66" s="73"/>
      <c r="AA66" s="73"/>
      <c r="AB66" s="73"/>
      <c r="AC66" s="73"/>
      <c r="AD66" s="73"/>
      <c r="AE66" s="85"/>
    </row>
    <row r="67" spans="1:31" ht="15" x14ac:dyDescent="0.25">
      <c r="A67" s="77">
        <v>65</v>
      </c>
      <c r="B67" s="51">
        <v>32297</v>
      </c>
      <c r="C67" s="51">
        <v>38002</v>
      </c>
      <c r="D67" s="51">
        <v>70299</v>
      </c>
      <c r="E67" s="91">
        <v>2.2610869473203558E-2</v>
      </c>
      <c r="F67" s="160">
        <v>8.9480059384050344E-3</v>
      </c>
      <c r="G67" s="75">
        <f t="shared" ref="G67:G102" si="15">C67*F67</f>
        <v>340.04212167126809</v>
      </c>
      <c r="H67" s="75">
        <f t="shared" ref="H67:H102" si="16">B67*E67</f>
        <v>730.26325137605534</v>
      </c>
      <c r="I67" s="75">
        <f t="shared" ref="I67:I102" si="17">G67+H67</f>
        <v>1070.3053730473234</v>
      </c>
      <c r="J67" s="73">
        <f t="shared" ref="J67:J102" si="18">I67/D67</f>
        <v>1.5225044069578848E-2</v>
      </c>
      <c r="K67" s="73">
        <f t="shared" ref="K67:K102" si="19">1-($W$2^((-1)*J67))</f>
        <v>1.5109729053272458E-2</v>
      </c>
      <c r="L67" s="73">
        <f t="shared" si="11"/>
        <v>1.5098021287675853E-2</v>
      </c>
      <c r="M67" s="73">
        <f t="shared" si="12"/>
        <v>83305.884160727641</v>
      </c>
      <c r="N67" s="73">
        <f t="shared" ref="N67:N102" si="20">M67-M68</f>
        <v>1257.7540124473308</v>
      </c>
      <c r="O67" s="73">
        <f t="shared" ref="O67:O102" si="21">M67*$W$3^A67</f>
        <v>16734.950327658567</v>
      </c>
      <c r="P67" s="73">
        <f t="shared" ref="P67:P102" si="22">SUM(O67:O167)</f>
        <v>248002.87383463033</v>
      </c>
      <c r="Q67" s="73">
        <f t="shared" si="10"/>
        <v>82677.007154503983</v>
      </c>
      <c r="R67" s="73">
        <f>SUM(Q67:$Q$102)</f>
        <v>1555137.5416762806</v>
      </c>
      <c r="S67" s="73">
        <f t="shared" ref="S67:S102" si="23">R67/M67</f>
        <v>18.667799487919115</v>
      </c>
      <c r="T67" s="73"/>
      <c r="U67" s="73"/>
      <c r="V67" s="73"/>
      <c r="W67" s="73">
        <f t="shared" si="13"/>
        <v>0.98489027094672754</v>
      </c>
      <c r="X67" s="73">
        <f t="shared" si="14"/>
        <v>-1.5225044069578772E-2</v>
      </c>
      <c r="Y67" s="73"/>
      <c r="Z67" s="73"/>
      <c r="AA67" s="73"/>
      <c r="AB67" s="73"/>
      <c r="AC67" s="73"/>
      <c r="AD67" s="73"/>
      <c r="AE67" s="85"/>
    </row>
    <row r="68" spans="1:31" ht="15" x14ac:dyDescent="0.25">
      <c r="A68" s="77">
        <v>66</v>
      </c>
      <c r="B68" s="51">
        <v>31215</v>
      </c>
      <c r="C68" s="51">
        <v>37202</v>
      </c>
      <c r="D68" s="51">
        <v>68417</v>
      </c>
      <c r="E68" s="91">
        <v>2.4234046704990162E-2</v>
      </c>
      <c r="F68" s="160">
        <v>9.6946167347792458E-3</v>
      </c>
      <c r="G68" s="75">
        <f t="shared" si="15"/>
        <v>360.65913176725752</v>
      </c>
      <c r="H68" s="75">
        <f t="shared" si="16"/>
        <v>756.46576789626795</v>
      </c>
      <c r="I68" s="75">
        <f t="shared" si="17"/>
        <v>1117.1248996635254</v>
      </c>
      <c r="J68" s="73">
        <f t="shared" si="18"/>
        <v>1.6328177202501213E-2</v>
      </c>
      <c r="K68" s="73">
        <f t="shared" si="19"/>
        <v>1.619559510592028E-2</v>
      </c>
      <c r="L68" s="73">
        <f t="shared" si="11"/>
        <v>1.6178013764196669E-2</v>
      </c>
      <c r="M68" s="73">
        <f t="shared" si="12"/>
        <v>82048.13014828031</v>
      </c>
      <c r="N68" s="73">
        <f t="shared" si="20"/>
        <v>1327.3757788654766</v>
      </c>
      <c r="O68" s="73">
        <f t="shared" si="21"/>
        <v>16080.278723281346</v>
      </c>
      <c r="P68" s="73">
        <f t="shared" si="22"/>
        <v>231267.92350697174</v>
      </c>
      <c r="Q68" s="73">
        <f t="shared" ref="Q68:Q101" si="24">AVERAGEA(M68:M69)</f>
        <v>81384.442258847572</v>
      </c>
      <c r="R68" s="73">
        <f>SUM(Q68:$Q$102)</f>
        <v>1472460.5345217765</v>
      </c>
      <c r="S68" s="73">
        <f t="shared" si="23"/>
        <v>17.946302150465748</v>
      </c>
      <c r="T68" s="73"/>
      <c r="U68" s="73"/>
      <c r="V68" s="73"/>
      <c r="W68" s="73">
        <f t="shared" si="13"/>
        <v>0.98380440489407972</v>
      </c>
      <c r="X68" s="73">
        <f t="shared" si="14"/>
        <v>-1.6328177202501144E-2</v>
      </c>
      <c r="Y68" s="73"/>
      <c r="Z68" s="73"/>
      <c r="AA68" s="73"/>
      <c r="AB68" s="73"/>
      <c r="AC68" s="73"/>
      <c r="AD68" s="73"/>
      <c r="AE68" s="85"/>
    </row>
    <row r="69" spans="1:31" ht="15" x14ac:dyDescent="0.25">
      <c r="A69" s="77">
        <v>67</v>
      </c>
      <c r="B69" s="51">
        <v>30353</v>
      </c>
      <c r="C69" s="51">
        <v>37202</v>
      </c>
      <c r="D69" s="51">
        <v>67555</v>
      </c>
      <c r="E69" s="91">
        <v>2.602948082085145E-2</v>
      </c>
      <c r="F69" s="160">
        <v>1.0607059644318358E-2</v>
      </c>
      <c r="G69" s="75">
        <f t="shared" si="15"/>
        <v>394.60383288793156</v>
      </c>
      <c r="H69" s="75">
        <f t="shared" si="16"/>
        <v>790.07283135530406</v>
      </c>
      <c r="I69" s="75">
        <f t="shared" si="17"/>
        <v>1184.6766642432356</v>
      </c>
      <c r="J69" s="73">
        <f t="shared" si="18"/>
        <v>1.7536476415413154E-2</v>
      </c>
      <c r="K69" s="73">
        <f t="shared" si="19"/>
        <v>1.738360731236599E-2</v>
      </c>
      <c r="L69" s="73">
        <f t="shared" si="11"/>
        <v>1.7395288089757117E-2</v>
      </c>
      <c r="M69" s="73">
        <f t="shared" si="12"/>
        <v>80720.754369414833</v>
      </c>
      <c r="N69" s="73">
        <f t="shared" si="20"/>
        <v>1404.1607770784904</v>
      </c>
      <c r="O69" s="73">
        <f t="shared" si="21"/>
        <v>15434.27488074535</v>
      </c>
      <c r="P69" s="73">
        <f t="shared" si="22"/>
        <v>215187.6447836904</v>
      </c>
      <c r="Q69" s="73">
        <f t="shared" si="24"/>
        <v>80018.673980875581</v>
      </c>
      <c r="R69" s="73">
        <f>SUM(Q69:$Q$102)</f>
        <v>1391076.0922629288</v>
      </c>
      <c r="S69" s="73">
        <f t="shared" si="23"/>
        <v>17.233189941421173</v>
      </c>
      <c r="T69" s="73"/>
      <c r="U69" s="73"/>
      <c r="V69" s="73"/>
      <c r="W69" s="73">
        <f t="shared" si="13"/>
        <v>0.98261639268763401</v>
      </c>
      <c r="X69" s="73">
        <f t="shared" si="14"/>
        <v>-1.7536476415413161E-2</v>
      </c>
      <c r="Y69" s="73"/>
      <c r="Z69" s="73"/>
      <c r="AA69" s="73"/>
      <c r="AB69" s="73"/>
      <c r="AC69" s="73"/>
      <c r="AD69" s="73"/>
      <c r="AE69" s="85"/>
    </row>
    <row r="70" spans="1:31" ht="15" x14ac:dyDescent="0.25">
      <c r="A70" s="77">
        <v>68</v>
      </c>
      <c r="B70" s="51">
        <v>28809</v>
      </c>
      <c r="C70" s="51">
        <v>36279</v>
      </c>
      <c r="D70" s="51">
        <v>65088</v>
      </c>
      <c r="E70" s="91">
        <v>2.8055539320034371E-2</v>
      </c>
      <c r="F70" s="160">
        <v>1.1728263810660673E-2</v>
      </c>
      <c r="G70" s="75">
        <f t="shared" si="15"/>
        <v>425.48968278695855</v>
      </c>
      <c r="H70" s="75">
        <f t="shared" si="16"/>
        <v>808.25203227087025</v>
      </c>
      <c r="I70" s="75">
        <f t="shared" si="17"/>
        <v>1233.7417150578287</v>
      </c>
      <c r="J70" s="73">
        <f t="shared" si="18"/>
        <v>1.8954979643833407E-2</v>
      </c>
      <c r="K70" s="73">
        <f t="shared" si="19"/>
        <v>1.8776463718484404E-2</v>
      </c>
      <c r="L70" s="73">
        <f t="shared" si="11"/>
        <v>1.8798279677765446E-2</v>
      </c>
      <c r="M70" s="73">
        <f t="shared" si="12"/>
        <v>79316.593592336343</v>
      </c>
      <c r="N70" s="73">
        <f t="shared" si="20"/>
        <v>1491.0155094364018</v>
      </c>
      <c r="O70" s="73">
        <f t="shared" si="21"/>
        <v>14795.893875842228</v>
      </c>
      <c r="P70" s="73">
        <f t="shared" si="22"/>
        <v>199753.36990294507</v>
      </c>
      <c r="Q70" s="73">
        <f t="shared" si="24"/>
        <v>78571.085837618142</v>
      </c>
      <c r="R70" s="73">
        <f>SUM(Q70:$Q$102)</f>
        <v>1311057.4182820532</v>
      </c>
      <c r="S70" s="73">
        <f t="shared" si="23"/>
        <v>16.529421636795167</v>
      </c>
      <c r="T70" s="73"/>
      <c r="U70" s="73"/>
      <c r="V70" s="73"/>
      <c r="W70" s="73">
        <f t="shared" si="13"/>
        <v>0.9812235362815156</v>
      </c>
      <c r="X70" s="73">
        <f t="shared" si="14"/>
        <v>-1.8954979643833313E-2</v>
      </c>
      <c r="Y70" s="73"/>
      <c r="Z70" s="73"/>
      <c r="AA70" s="73"/>
      <c r="AB70" s="73"/>
      <c r="AC70" s="73"/>
      <c r="AD70" s="73"/>
      <c r="AE70" s="85"/>
    </row>
    <row r="71" spans="1:31" ht="15" x14ac:dyDescent="0.25">
      <c r="A71" s="77">
        <v>69</v>
      </c>
      <c r="B71" s="51">
        <v>26611</v>
      </c>
      <c r="C71" s="51">
        <v>34099</v>
      </c>
      <c r="D71" s="51">
        <v>60710</v>
      </c>
      <c r="E71" s="91">
        <v>3.0350251004842378E-2</v>
      </c>
      <c r="F71" s="160">
        <v>1.3093620003691618E-2</v>
      </c>
      <c r="G71" s="75">
        <f t="shared" si="15"/>
        <v>446.47934850588052</v>
      </c>
      <c r="H71" s="75">
        <f t="shared" si="16"/>
        <v>807.65052948986056</v>
      </c>
      <c r="I71" s="75">
        <f t="shared" si="17"/>
        <v>1254.129877995741</v>
      </c>
      <c r="J71" s="73">
        <f t="shared" si="18"/>
        <v>2.0657715005694958E-2</v>
      </c>
      <c r="K71" s="73">
        <f t="shared" si="19"/>
        <v>2.0445806104118169E-2</v>
      </c>
      <c r="L71" s="73">
        <f t="shared" si="11"/>
        <v>2.0446285839856467E-2</v>
      </c>
      <c r="M71" s="73">
        <f t="shared" si="12"/>
        <v>77825.578082899941</v>
      </c>
      <c r="N71" s="73">
        <f t="shared" si="20"/>
        <v>1591.2440151350311</v>
      </c>
      <c r="O71" s="73">
        <f t="shared" si="21"/>
        <v>14163.664902128397</v>
      </c>
      <c r="P71" s="73">
        <f t="shared" si="22"/>
        <v>184957.47602710282</v>
      </c>
      <c r="Q71" s="73">
        <f t="shared" si="24"/>
        <v>77029.956075332419</v>
      </c>
      <c r="R71" s="73">
        <f>SUM(Q71:$Q$102)</f>
        <v>1232486.3324444352</v>
      </c>
      <c r="S71" s="73">
        <f t="shared" si="23"/>
        <v>15.836520110799416</v>
      </c>
      <c r="T71" s="73"/>
      <c r="U71" s="73"/>
      <c r="V71" s="73"/>
      <c r="W71" s="73">
        <f t="shared" si="13"/>
        <v>0.97955419389588183</v>
      </c>
      <c r="X71" s="73">
        <f t="shared" si="14"/>
        <v>-2.0657715005694875E-2</v>
      </c>
      <c r="Y71" s="73"/>
      <c r="Z71" s="73"/>
      <c r="AA71" s="73"/>
      <c r="AB71" s="73"/>
      <c r="AC71" s="73"/>
      <c r="AD71" s="73"/>
      <c r="AE71" s="85"/>
    </row>
    <row r="72" spans="1:31" ht="15" x14ac:dyDescent="0.25">
      <c r="A72" s="77">
        <v>70</v>
      </c>
      <c r="B72" s="51">
        <v>23544</v>
      </c>
      <c r="C72" s="51">
        <v>31002</v>
      </c>
      <c r="D72" s="51">
        <v>54546</v>
      </c>
      <c r="E72" s="91">
        <v>3.2927250466479617E-2</v>
      </c>
      <c r="F72" s="160">
        <v>1.4728677862974857E-2</v>
      </c>
      <c r="G72" s="75">
        <f t="shared" si="15"/>
        <v>456.6184711079465</v>
      </c>
      <c r="H72" s="75">
        <f t="shared" si="16"/>
        <v>775.23918498279613</v>
      </c>
      <c r="I72" s="75">
        <f t="shared" si="17"/>
        <v>1231.8576560907427</v>
      </c>
      <c r="J72" s="73">
        <f t="shared" si="18"/>
        <v>2.2583831190018382E-2</v>
      </c>
      <c r="K72" s="73">
        <f t="shared" si="19"/>
        <v>2.2330725420859676E-2</v>
      </c>
      <c r="L72" s="73">
        <f t="shared" si="11"/>
        <v>2.2342121054117918E-2</v>
      </c>
      <c r="M72" s="73">
        <f t="shared" si="12"/>
        <v>76234.33406776491</v>
      </c>
      <c r="N72" s="73">
        <f t="shared" si="20"/>
        <v>1703.236720222063</v>
      </c>
      <c r="O72" s="73">
        <f t="shared" si="21"/>
        <v>13535.678596097116</v>
      </c>
      <c r="P72" s="73">
        <f t="shared" si="22"/>
        <v>170793.81112497443</v>
      </c>
      <c r="Q72" s="73">
        <f t="shared" si="24"/>
        <v>75382.715707653872</v>
      </c>
      <c r="R72" s="73">
        <f>SUM(Q72:$Q$102)</f>
        <v>1155456.3763691029</v>
      </c>
      <c r="S72" s="73">
        <f t="shared" si="23"/>
        <v>15.156640252697878</v>
      </c>
      <c r="T72" s="73"/>
      <c r="U72" s="73"/>
      <c r="V72" s="73"/>
      <c r="W72" s="73">
        <f t="shared" si="13"/>
        <v>0.97766927457914032</v>
      </c>
      <c r="X72" s="73">
        <f t="shared" si="14"/>
        <v>-2.2583831190018302E-2</v>
      </c>
      <c r="Y72" s="73"/>
      <c r="Z72" s="73"/>
      <c r="AA72" s="73"/>
      <c r="AB72" s="73"/>
      <c r="AC72" s="73"/>
      <c r="AD72" s="73"/>
      <c r="AE72" s="85"/>
    </row>
    <row r="73" spans="1:31" ht="15" x14ac:dyDescent="0.25">
      <c r="A73" s="77">
        <v>71</v>
      </c>
      <c r="B73" s="51">
        <v>22333</v>
      </c>
      <c r="C73" s="51">
        <v>30028</v>
      </c>
      <c r="D73" s="51">
        <v>52361</v>
      </c>
      <c r="E73" s="91">
        <v>3.5780656629513685E-2</v>
      </c>
      <c r="F73" s="160">
        <v>1.664875678640693E-2</v>
      </c>
      <c r="G73" s="75">
        <f t="shared" si="15"/>
        <v>499.92886878222731</v>
      </c>
      <c r="H73" s="75">
        <f t="shared" si="16"/>
        <v>799.0894045069291</v>
      </c>
      <c r="I73" s="75">
        <f t="shared" si="17"/>
        <v>1299.0182732891565</v>
      </c>
      <c r="J73" s="73">
        <f t="shared" si="18"/>
        <v>2.4808889694412951E-2</v>
      </c>
      <c r="K73" s="73">
        <f t="shared" si="19"/>
        <v>2.4503678384508176E-2</v>
      </c>
      <c r="L73" s="73">
        <f t="shared" ref="L73:L78" si="25">((105*K73+90*(K72+K74)+45*(K71+K75)-30*(K70+K76))/315)</f>
        <v>2.4482346371736744E-2</v>
      </c>
      <c r="M73" s="73">
        <f t="shared" si="12"/>
        <v>74531.097347542847</v>
      </c>
      <c r="N73" s="73">
        <f t="shared" si="20"/>
        <v>1824.6961407281779</v>
      </c>
      <c r="O73" s="73">
        <f t="shared" si="21"/>
        <v>12910.500318393641</v>
      </c>
      <c r="P73" s="73">
        <f t="shared" si="22"/>
        <v>157258.13252887732</v>
      </c>
      <c r="Q73" s="73">
        <f t="shared" si="24"/>
        <v>73618.749277178751</v>
      </c>
      <c r="R73" s="73">
        <f>SUM(Q73:$Q$102)</f>
        <v>1080073.660661449</v>
      </c>
      <c r="S73" s="73">
        <f t="shared" si="23"/>
        <v>14.491584038069405</v>
      </c>
      <c r="T73" s="73"/>
      <c r="U73" s="73"/>
      <c r="V73" s="73"/>
      <c r="W73" s="73">
        <f t="shared" si="13"/>
        <v>0.97549632161549182</v>
      </c>
      <c r="X73" s="73">
        <f t="shared" si="14"/>
        <v>-2.4808889694412833E-2</v>
      </c>
      <c r="Y73" s="73"/>
      <c r="Z73" s="73"/>
      <c r="AA73" s="73"/>
      <c r="AB73" s="73"/>
      <c r="AC73" s="73"/>
      <c r="AD73" s="73"/>
      <c r="AE73" s="85"/>
    </row>
    <row r="74" spans="1:31" ht="15" x14ac:dyDescent="0.25">
      <c r="A74" s="77">
        <v>72</v>
      </c>
      <c r="B74" s="51">
        <v>20359</v>
      </c>
      <c r="C74" s="51">
        <v>28575</v>
      </c>
      <c r="D74" s="51">
        <v>48934</v>
      </c>
      <c r="E74" s="91">
        <v>3.8898155775635025E-2</v>
      </c>
      <c r="F74" s="160">
        <v>1.8861491110670845E-2</v>
      </c>
      <c r="G74" s="75">
        <f t="shared" si="15"/>
        <v>538.96710848741941</v>
      </c>
      <c r="H74" s="75">
        <f t="shared" si="16"/>
        <v>791.92755343615352</v>
      </c>
      <c r="I74" s="75">
        <f t="shared" si="17"/>
        <v>1330.894661923573</v>
      </c>
      <c r="J74" s="73">
        <f t="shared" si="18"/>
        <v>2.7197749252535517E-2</v>
      </c>
      <c r="K74" s="73">
        <f t="shared" si="19"/>
        <v>2.6831220903343889E-2</v>
      </c>
      <c r="L74" s="73">
        <f t="shared" si="25"/>
        <v>2.6831576574358414E-2</v>
      </c>
      <c r="M74" s="73">
        <f t="shared" ref="M74:M102" si="26">M73*(1-L73)</f>
        <v>72706.401206814669</v>
      </c>
      <c r="N74" s="73">
        <f t="shared" si="20"/>
        <v>1950.8273714266688</v>
      </c>
      <c r="O74" s="73">
        <f t="shared" si="21"/>
        <v>12287.239978308595</v>
      </c>
      <c r="P74" s="73">
        <f t="shared" si="22"/>
        <v>144347.63221048369</v>
      </c>
      <c r="Q74" s="73">
        <f t="shared" si="24"/>
        <v>71730.987521101342</v>
      </c>
      <c r="R74" s="73">
        <f>SUM(Q74:$Q$102)</f>
        <v>1006454.9113842706</v>
      </c>
      <c r="S74" s="73">
        <f t="shared" si="23"/>
        <v>13.842727664671388</v>
      </c>
      <c r="T74" s="73"/>
      <c r="U74" s="73"/>
      <c r="V74" s="73"/>
      <c r="W74" s="73">
        <f t="shared" si="13"/>
        <v>0.97316877909665611</v>
      </c>
      <c r="X74" s="73">
        <f t="shared" si="14"/>
        <v>-2.7197749252535507E-2</v>
      </c>
      <c r="Y74" s="73"/>
      <c r="Z74" s="73"/>
      <c r="AA74" s="73"/>
      <c r="AB74" s="73"/>
      <c r="AC74" s="73"/>
      <c r="AD74" s="73"/>
      <c r="AE74" s="85"/>
    </row>
    <row r="75" spans="1:31" ht="15" x14ac:dyDescent="0.25">
      <c r="A75" s="77">
        <v>73</v>
      </c>
      <c r="B75" s="51">
        <v>16634</v>
      </c>
      <c r="C75" s="51">
        <v>24226</v>
      </c>
      <c r="D75" s="51">
        <v>40860</v>
      </c>
      <c r="E75" s="91">
        <v>4.2279023953671412E-2</v>
      </c>
      <c r="F75" s="160">
        <v>2.1372927701339198E-2</v>
      </c>
      <c r="G75" s="75">
        <f t="shared" si="15"/>
        <v>517.78054649264345</v>
      </c>
      <c r="H75" s="75">
        <f t="shared" si="16"/>
        <v>703.2692844453702</v>
      </c>
      <c r="I75" s="75">
        <f t="shared" si="17"/>
        <v>1221.0498309380137</v>
      </c>
      <c r="J75" s="73">
        <f t="shared" si="18"/>
        <v>2.9883745250563233E-2</v>
      </c>
      <c r="K75" s="73">
        <f t="shared" si="19"/>
        <v>2.9441640991026197E-2</v>
      </c>
      <c r="L75" s="73">
        <f t="shared" si="25"/>
        <v>2.9399683748923371E-2</v>
      </c>
      <c r="M75" s="73">
        <f t="shared" si="26"/>
        <v>70755.573835388001</v>
      </c>
      <c r="N75" s="73">
        <f t="shared" si="20"/>
        <v>2080.1914942339936</v>
      </c>
      <c r="O75" s="73">
        <f t="shared" si="21"/>
        <v>11665.906300432285</v>
      </c>
      <c r="P75" s="73">
        <f t="shared" si="22"/>
        <v>132060.39223217507</v>
      </c>
      <c r="Q75" s="73">
        <f t="shared" si="24"/>
        <v>69715.478088271004</v>
      </c>
      <c r="R75" s="73">
        <f>SUM(Q75:$Q$102)</f>
        <v>934723.92386316916</v>
      </c>
      <c r="S75" s="73">
        <f t="shared" si="23"/>
        <v>13.21060480744306</v>
      </c>
      <c r="T75" s="73"/>
      <c r="U75" s="73"/>
      <c r="V75" s="73"/>
      <c r="W75" s="73">
        <f t="shared" si="13"/>
        <v>0.9705583590089738</v>
      </c>
      <c r="X75" s="73">
        <f t="shared" si="14"/>
        <v>-2.988374525056306E-2</v>
      </c>
      <c r="Y75" s="73"/>
      <c r="Z75" s="73"/>
      <c r="AA75" s="73"/>
      <c r="AB75" s="73"/>
      <c r="AC75" s="73"/>
      <c r="AD75" s="73"/>
      <c r="AE75" s="85"/>
    </row>
    <row r="76" spans="1:31" ht="15" x14ac:dyDescent="0.25">
      <c r="A76" s="77">
        <v>74</v>
      </c>
      <c r="B76" s="51">
        <v>14509</v>
      </c>
      <c r="C76" s="51">
        <v>22308</v>
      </c>
      <c r="D76" s="51">
        <v>36817</v>
      </c>
      <c r="E76" s="91">
        <v>4.5951564680365077E-2</v>
      </c>
      <c r="F76" s="160">
        <v>2.4196616668775192E-2</v>
      </c>
      <c r="G76" s="75">
        <f t="shared" si="15"/>
        <v>539.77812464703698</v>
      </c>
      <c r="H76" s="75">
        <f t="shared" si="16"/>
        <v>666.71125194741694</v>
      </c>
      <c r="I76" s="75">
        <f t="shared" si="17"/>
        <v>1206.4893765944539</v>
      </c>
      <c r="J76" s="73">
        <f t="shared" si="18"/>
        <v>3.2769899138834067E-2</v>
      </c>
      <c r="K76" s="73">
        <f t="shared" si="19"/>
        <v>3.2238783339385679E-2</v>
      </c>
      <c r="L76" s="73">
        <f t="shared" si="25"/>
        <v>3.2259325351435518E-2</v>
      </c>
      <c r="M76" s="73">
        <f t="shared" si="26"/>
        <v>68675.382341154007</v>
      </c>
      <c r="N76" s="73">
        <f t="shared" si="20"/>
        <v>2215.4215025775193</v>
      </c>
      <c r="O76" s="73">
        <f t="shared" si="21"/>
        <v>11046.763262980492</v>
      </c>
      <c r="P76" s="73">
        <f t="shared" si="22"/>
        <v>120394.48593174283</v>
      </c>
      <c r="Q76" s="73">
        <f t="shared" si="24"/>
        <v>67567.671589865247</v>
      </c>
      <c r="R76" s="73">
        <f>SUM(Q76:$Q$102)</f>
        <v>865008.44577489805</v>
      </c>
      <c r="S76" s="73">
        <f t="shared" si="23"/>
        <v>12.595611648404878</v>
      </c>
      <c r="T76" s="73"/>
      <c r="U76" s="73"/>
      <c r="V76" s="73"/>
      <c r="W76" s="73">
        <f t="shared" si="13"/>
        <v>0.96776121666061432</v>
      </c>
      <c r="X76" s="73">
        <f t="shared" si="14"/>
        <v>-3.2769899138833984E-2</v>
      </c>
      <c r="Y76" s="73"/>
      <c r="Z76" s="73"/>
      <c r="AA76" s="73"/>
      <c r="AB76" s="73"/>
      <c r="AC76" s="73"/>
      <c r="AD76" s="73"/>
      <c r="AE76" s="85"/>
    </row>
    <row r="77" spans="1:31" ht="15" x14ac:dyDescent="0.25">
      <c r="A77" s="77">
        <v>75</v>
      </c>
      <c r="B77" s="51">
        <v>14279</v>
      </c>
      <c r="C77" s="51">
        <v>22843</v>
      </c>
      <c r="D77" s="51">
        <v>37122</v>
      </c>
      <c r="E77" s="91">
        <v>4.9984092970485734E-2</v>
      </c>
      <c r="F77" s="160">
        <v>2.7363814123291044E-2</v>
      </c>
      <c r="G77" s="75">
        <f t="shared" si="15"/>
        <v>625.07160601833732</v>
      </c>
      <c r="H77" s="75">
        <f t="shared" si="16"/>
        <v>713.7228635255658</v>
      </c>
      <c r="I77" s="75">
        <f t="shared" si="17"/>
        <v>1338.7944695439032</v>
      </c>
      <c r="J77" s="73">
        <f t="shared" si="18"/>
        <v>3.6064718214102238E-2</v>
      </c>
      <c r="K77" s="73">
        <f t="shared" si="19"/>
        <v>3.5422134293793262E-2</v>
      </c>
      <c r="L77" s="73">
        <f t="shared" si="25"/>
        <v>3.5451400013097281E-2</v>
      </c>
      <c r="M77" s="73">
        <f t="shared" si="26"/>
        <v>66459.960838576488</v>
      </c>
      <c r="N77" s="73">
        <f t="shared" si="20"/>
        <v>2356.0986565431594</v>
      </c>
      <c r="O77" s="73">
        <f t="shared" si="21"/>
        <v>10429.66061736558</v>
      </c>
      <c r="P77" s="73">
        <f t="shared" si="22"/>
        <v>109347.72266876233</v>
      </c>
      <c r="Q77" s="73">
        <f t="shared" si="24"/>
        <v>65281.911510304912</v>
      </c>
      <c r="R77" s="73">
        <f>SUM(Q77:$Q$102)</f>
        <v>797440.77418503293</v>
      </c>
      <c r="S77" s="73">
        <f t="shared" si="23"/>
        <v>11.998814987597175</v>
      </c>
      <c r="T77" s="73"/>
      <c r="U77" s="73"/>
      <c r="V77" s="73"/>
      <c r="W77" s="73">
        <f t="shared" si="13"/>
        <v>0.96457786570620674</v>
      </c>
      <c r="X77" s="73">
        <f t="shared" si="14"/>
        <v>-3.6064718214102148E-2</v>
      </c>
      <c r="Y77" s="73"/>
      <c r="Z77" s="73"/>
      <c r="AA77" s="73"/>
      <c r="AB77" s="73"/>
      <c r="AC77" s="73"/>
      <c r="AD77" s="73"/>
      <c r="AE77" s="85"/>
    </row>
    <row r="78" spans="1:31" ht="15" x14ac:dyDescent="0.25">
      <c r="A78" s="77">
        <v>76</v>
      </c>
      <c r="B78" s="51">
        <v>12714</v>
      </c>
      <c r="C78" s="51">
        <v>20669</v>
      </c>
      <c r="D78" s="51">
        <v>33383</v>
      </c>
      <c r="E78" s="91">
        <v>5.4485797499483089E-2</v>
      </c>
      <c r="F78" s="160">
        <v>3.0932283514241408E-2</v>
      </c>
      <c r="G78" s="75">
        <f t="shared" si="15"/>
        <v>639.33936795585566</v>
      </c>
      <c r="H78" s="75">
        <f t="shared" si="16"/>
        <v>692.73242940842795</v>
      </c>
      <c r="I78" s="75">
        <f t="shared" si="17"/>
        <v>1332.0717973642836</v>
      </c>
      <c r="J78" s="73">
        <f t="shared" si="18"/>
        <v>3.9902698899568149E-2</v>
      </c>
      <c r="K78" s="73">
        <f t="shared" si="19"/>
        <v>3.9117070429677492E-2</v>
      </c>
      <c r="L78" s="73">
        <f t="shared" si="25"/>
        <v>3.9036028754416363E-2</v>
      </c>
      <c r="M78" s="73">
        <f t="shared" si="26"/>
        <v>64103.862182033328</v>
      </c>
      <c r="N78" s="73">
        <f t="shared" si="20"/>
        <v>2502.3602074069931</v>
      </c>
      <c r="O78" s="73">
        <f t="shared" si="21"/>
        <v>9814.550777383909</v>
      </c>
      <c r="P78" s="73">
        <f t="shared" si="22"/>
        <v>98918.062051396759</v>
      </c>
      <c r="Q78" s="73">
        <f t="shared" si="24"/>
        <v>62852.682078329832</v>
      </c>
      <c r="R78" s="73">
        <f>SUM(Q78:$Q$102)</f>
        <v>732158.86267472792</v>
      </c>
      <c r="S78" s="73">
        <f t="shared" si="23"/>
        <v>11.421446972970895</v>
      </c>
      <c r="T78" s="73">
        <f>IF(U78=$U$62,1,0)</f>
        <v>1</v>
      </c>
      <c r="U78" s="73">
        <f>ABS(W78-V78)</f>
        <v>3.4488589690083726E-3</v>
      </c>
      <c r="V78" s="73">
        <f>$W$2^($AC$62+$AE$62*$AD$62^A77)</f>
        <v>0.96433178853933088</v>
      </c>
      <c r="W78" s="73">
        <f t="shared" si="13"/>
        <v>0.96088292957032251</v>
      </c>
      <c r="X78" s="73">
        <f t="shared" si="14"/>
        <v>-3.9902698899568191E-2</v>
      </c>
      <c r="Y78" s="73"/>
      <c r="Z78" s="73"/>
      <c r="AA78" s="73"/>
      <c r="AB78" s="73"/>
      <c r="AC78" s="73"/>
      <c r="AD78" s="73"/>
      <c r="AE78" s="85"/>
    </row>
    <row r="79" spans="1:31" ht="15" x14ac:dyDescent="0.25">
      <c r="A79" s="77">
        <v>77</v>
      </c>
      <c r="B79" s="51">
        <v>11745</v>
      </c>
      <c r="C79" s="51">
        <v>20052</v>
      </c>
      <c r="D79" s="51">
        <v>31797</v>
      </c>
      <c r="E79" s="91">
        <v>5.9597326076739968E-2</v>
      </c>
      <c r="F79" s="160">
        <v>3.4991602115265183E-2</v>
      </c>
      <c r="G79" s="75">
        <f t="shared" si="15"/>
        <v>701.6516056152974</v>
      </c>
      <c r="H79" s="75">
        <f t="shared" si="16"/>
        <v>699.97059477131097</v>
      </c>
      <c r="I79" s="75">
        <f t="shared" si="17"/>
        <v>1401.6222003866083</v>
      </c>
      <c r="J79" s="73">
        <f t="shared" si="18"/>
        <v>4.408032834502023E-2</v>
      </c>
      <c r="K79" s="73">
        <f t="shared" si="19"/>
        <v>4.3122909967259204E-2</v>
      </c>
      <c r="L79">
        <f>IF(T78=1,1-V78,((105*K78+90*(K77+K79)+45*(K76+K80)-30*(K75+K81))/315))</f>
        <v>3.5668211460669119E-2</v>
      </c>
      <c r="M79" s="73">
        <f t="shared" si="26"/>
        <v>61601.501974626335</v>
      </c>
      <c r="N79" s="73">
        <f t="shared" si="20"/>
        <v>2197.2153987257989</v>
      </c>
      <c r="O79" s="73">
        <f t="shared" si="21"/>
        <v>9201.3948205134348</v>
      </c>
      <c r="P79" s="73">
        <f t="shared" si="22"/>
        <v>89103.511274012868</v>
      </c>
      <c r="Q79" s="73">
        <f t="shared" si="24"/>
        <v>60502.894275263432</v>
      </c>
      <c r="R79" s="73">
        <f>SUM(Q79:$Q$102)</f>
        <v>669306.18059639807</v>
      </c>
      <c r="S79" s="73">
        <f t="shared" si="23"/>
        <v>10.865095154207204</v>
      </c>
      <c r="T79" s="73">
        <f>IF(T78=1,1,IF(U79=$U$62,1,T78))</f>
        <v>1</v>
      </c>
      <c r="U79" s="73">
        <f t="shared" ref="U79:U87" si="27">ABS(W79-V79)</f>
        <v>3.6841168195453911E-3</v>
      </c>
      <c r="V79" s="73">
        <f t="shared" ref="V79:V103" si="28">$W$2^($AC$62+$AE$62*$AD$62^A78)</f>
        <v>0.96056120685228619</v>
      </c>
      <c r="W79" s="73">
        <f t="shared" si="13"/>
        <v>0.9568770900327408</v>
      </c>
      <c r="X79" s="73">
        <f t="shared" si="14"/>
        <v>-4.4080328345020209E-2</v>
      </c>
      <c r="Y79" s="73"/>
      <c r="Z79" s="73"/>
      <c r="AA79" s="73"/>
      <c r="AB79" s="73"/>
      <c r="AC79" s="73"/>
      <c r="AD79" s="73"/>
      <c r="AE79" s="85"/>
    </row>
    <row r="80" spans="1:31" ht="15" x14ac:dyDescent="0.25">
      <c r="A80" s="77">
        <v>78</v>
      </c>
      <c r="B80" s="51">
        <v>10906</v>
      </c>
      <c r="C80" s="51">
        <v>19237</v>
      </c>
      <c r="D80" s="51">
        <v>30143</v>
      </c>
      <c r="E80" s="91">
        <v>6.5473765638523182E-2</v>
      </c>
      <c r="F80" s="160">
        <v>3.9663956364240999E-2</v>
      </c>
      <c r="G80" s="75">
        <f t="shared" si="15"/>
        <v>763.01552857890408</v>
      </c>
      <c r="H80" s="75">
        <f t="shared" si="16"/>
        <v>714.05688805373381</v>
      </c>
      <c r="I80" s="75">
        <f t="shared" si="17"/>
        <v>1477.0724166326379</v>
      </c>
      <c r="J80" s="73">
        <f t="shared" si="18"/>
        <v>4.9002170209754767E-2</v>
      </c>
      <c r="K80" s="73">
        <f t="shared" si="19"/>
        <v>4.7820936732028696E-2</v>
      </c>
      <c r="L80" s="73">
        <f t="shared" ref="L80:L102" si="29">IF(T79=1,1-V79,((105*K79+90*(K78+K80)+45*(K77+K81)-30*(K76+K82))/315))</f>
        <v>3.9438793147713813E-2</v>
      </c>
      <c r="M80" s="73">
        <f t="shared" si="26"/>
        <v>59404.286575900536</v>
      </c>
      <c r="N80" s="73">
        <f t="shared" si="20"/>
        <v>2342.8333703544558</v>
      </c>
      <c r="O80" s="73">
        <f t="shared" si="21"/>
        <v>8656.7780725095199</v>
      </c>
      <c r="P80" s="73">
        <f t="shared" si="22"/>
        <v>79902.116453499417</v>
      </c>
      <c r="Q80" s="73">
        <f t="shared" si="24"/>
        <v>58232.869890723305</v>
      </c>
      <c r="R80" s="73">
        <f>SUM(Q80:$Q$102)</f>
        <v>608803.28632113466</v>
      </c>
      <c r="S80" s="73">
        <f t="shared" si="23"/>
        <v>10.24847399763433</v>
      </c>
      <c r="T80" s="73">
        <f t="shared" ref="T80:T87" si="30">IF(T79=1,1,IF(U80=$U$62,1,T79))</f>
        <v>1</v>
      </c>
      <c r="U80" s="73">
        <f t="shared" si="27"/>
        <v>4.1383990209741262E-3</v>
      </c>
      <c r="V80" s="73">
        <f t="shared" si="28"/>
        <v>0.95631746228894543</v>
      </c>
      <c r="W80" s="73">
        <f t="shared" si="13"/>
        <v>0.9521790632679713</v>
      </c>
      <c r="X80" s="73">
        <f>LN(W80)</f>
        <v>-4.9002170209754628E-2</v>
      </c>
      <c r="Y80" s="73"/>
      <c r="Z80" s="73"/>
      <c r="AA80" s="73"/>
      <c r="AB80" s="73"/>
      <c r="AC80" s="73"/>
      <c r="AD80" s="73"/>
      <c r="AE80" s="85"/>
    </row>
    <row r="81" spans="1:31" ht="15" x14ac:dyDescent="0.25">
      <c r="A81" s="77">
        <v>79</v>
      </c>
      <c r="B81" s="51">
        <v>10032</v>
      </c>
      <c r="C81" s="51">
        <v>18096</v>
      </c>
      <c r="D81" s="51">
        <v>28128</v>
      </c>
      <c r="E81" s="91">
        <v>7.2263825603646872E-2</v>
      </c>
      <c r="F81" s="160">
        <v>4.510036937536082E-2</v>
      </c>
      <c r="G81" s="75">
        <f t="shared" si="15"/>
        <v>816.13628421652936</v>
      </c>
      <c r="H81" s="75">
        <f t="shared" si="16"/>
        <v>724.95069845578541</v>
      </c>
      <c r="I81" s="75">
        <f t="shared" si="17"/>
        <v>1541.0869826723147</v>
      </c>
      <c r="J81" s="73">
        <f t="shared" si="18"/>
        <v>5.4788359736643727E-2</v>
      </c>
      <c r="K81" s="73">
        <f t="shared" si="19"/>
        <v>5.3314516481752228E-2</v>
      </c>
      <c r="L81" s="73">
        <f t="shared" si="29"/>
        <v>4.368253771105457E-2</v>
      </c>
      <c r="M81" s="73">
        <f t="shared" si="26"/>
        <v>57061.45320554608</v>
      </c>
      <c r="N81" s="73">
        <f t="shared" si="20"/>
        <v>2492.5890814988452</v>
      </c>
      <c r="O81" s="73">
        <f t="shared" si="21"/>
        <v>8112.5514075923447</v>
      </c>
      <c r="P81" s="73">
        <f t="shared" si="22"/>
        <v>71245.338380989924</v>
      </c>
      <c r="Q81" s="73">
        <f t="shared" si="24"/>
        <v>55815.158664796661</v>
      </c>
      <c r="R81" s="73">
        <f>SUM(Q81:$Q$102)</f>
        <v>550570.41643041151</v>
      </c>
      <c r="S81" s="73">
        <f t="shared" si="23"/>
        <v>9.648727564773953</v>
      </c>
      <c r="T81" s="73">
        <f t="shared" si="30"/>
        <v>1</v>
      </c>
      <c r="U81" s="73">
        <f t="shared" si="27"/>
        <v>4.858288905635888E-3</v>
      </c>
      <c r="V81" s="73">
        <f t="shared" si="28"/>
        <v>0.95154377242388366</v>
      </c>
      <c r="W81" s="73">
        <f t="shared" si="13"/>
        <v>0.94668548351824777</v>
      </c>
      <c r="X81" s="73">
        <f t="shared" ref="X81:X102" si="31">LN(W81)</f>
        <v>-5.4788359736643553E-2</v>
      </c>
      <c r="Y81" s="84"/>
      <c r="Z81" s="84"/>
      <c r="AA81" s="73"/>
      <c r="AB81" s="73"/>
      <c r="AC81" s="73"/>
      <c r="AD81" s="73"/>
      <c r="AE81" s="85"/>
    </row>
    <row r="82" spans="1:31" ht="15" x14ac:dyDescent="0.25">
      <c r="A82" s="77">
        <v>80</v>
      </c>
      <c r="B82" s="51">
        <v>8482</v>
      </c>
      <c r="C82" s="51">
        <v>16460</v>
      </c>
      <c r="D82" s="51">
        <v>24942</v>
      </c>
      <c r="E82" s="91">
        <v>8.0088985319127795E-2</v>
      </c>
      <c r="F82" s="160">
        <v>5.1472633207314794E-2</v>
      </c>
      <c r="G82" s="75">
        <f t="shared" si="15"/>
        <v>847.23954259240156</v>
      </c>
      <c r="H82" s="75">
        <f t="shared" si="16"/>
        <v>679.31477347684199</v>
      </c>
      <c r="I82" s="75">
        <f t="shared" si="17"/>
        <v>1526.5543160692437</v>
      </c>
      <c r="J82" s="73">
        <f t="shared" si="18"/>
        <v>6.1204166308605715E-2</v>
      </c>
      <c r="K82" s="73">
        <f t="shared" si="19"/>
        <v>5.936882502465779E-2</v>
      </c>
      <c r="L82" s="73">
        <f t="shared" si="29"/>
        <v>4.845622757611634E-2</v>
      </c>
      <c r="M82" s="73">
        <f t="shared" si="26"/>
        <v>54568.864124047235</v>
      </c>
      <c r="N82" s="73">
        <f t="shared" si="20"/>
        <v>2644.2012985649999</v>
      </c>
      <c r="O82" s="73">
        <f t="shared" si="21"/>
        <v>7568.9508046803139</v>
      </c>
      <c r="P82" s="73">
        <f t="shared" si="22"/>
        <v>63132.786973397582</v>
      </c>
      <c r="Q82" s="73">
        <f t="shared" si="24"/>
        <v>53246.763474764739</v>
      </c>
      <c r="R82" s="73">
        <f>SUM(Q82:$Q$102)</f>
        <v>494755.25776561489</v>
      </c>
      <c r="S82" s="73">
        <f t="shared" si="23"/>
        <v>9.0666218860800463</v>
      </c>
      <c r="T82" s="73">
        <f t="shared" si="30"/>
        <v>1</v>
      </c>
      <c r="U82" s="73">
        <f t="shared" si="27"/>
        <v>5.5460800949684863E-3</v>
      </c>
      <c r="V82" s="73">
        <f t="shared" si="28"/>
        <v>0.9461772550703107</v>
      </c>
      <c r="W82" s="73">
        <f t="shared" si="13"/>
        <v>0.94063117497534221</v>
      </c>
      <c r="X82" s="73">
        <f t="shared" si="31"/>
        <v>-6.1204166308605534E-2</v>
      </c>
      <c r="Y82" s="73"/>
      <c r="Z82" s="73"/>
      <c r="AA82" s="73"/>
      <c r="AB82" s="73"/>
      <c r="AC82" s="73"/>
      <c r="AD82" s="73"/>
      <c r="AE82" s="85"/>
    </row>
    <row r="83" spans="1:31" ht="15" x14ac:dyDescent="0.25">
      <c r="A83" s="77">
        <v>81</v>
      </c>
      <c r="B83" s="51">
        <v>7408</v>
      </c>
      <c r="C83" s="51">
        <v>14827</v>
      </c>
      <c r="D83" s="51">
        <v>22235</v>
      </c>
      <c r="E83" s="91">
        <v>8.9026121448583628E-2</v>
      </c>
      <c r="F83" s="160">
        <v>5.8960984428399366E-2</v>
      </c>
      <c r="G83" s="75">
        <f t="shared" si="15"/>
        <v>874.21451611987743</v>
      </c>
      <c r="H83" s="75">
        <f t="shared" si="16"/>
        <v>659.50550769110748</v>
      </c>
      <c r="I83" s="75">
        <f t="shared" si="17"/>
        <v>1533.7200238109849</v>
      </c>
      <c r="J83" s="73">
        <f t="shared" si="18"/>
        <v>6.8977738871643129E-2</v>
      </c>
      <c r="K83" s="73">
        <f t="shared" si="19"/>
        <v>6.6652542785513469E-2</v>
      </c>
      <c r="L83" s="73">
        <f t="shared" si="29"/>
        <v>5.3822744929689303E-2</v>
      </c>
      <c r="M83" s="73">
        <f t="shared" si="26"/>
        <v>51924.662825482235</v>
      </c>
      <c r="N83" s="73">
        <f t="shared" si="20"/>
        <v>2794.7278828160488</v>
      </c>
      <c r="O83" s="73">
        <f t="shared" si="21"/>
        <v>7026.5248799768751</v>
      </c>
      <c r="P83" s="73">
        <f t="shared" si="22"/>
        <v>55563.836168717258</v>
      </c>
      <c r="Q83" s="73">
        <f t="shared" si="24"/>
        <v>50527.298884074211</v>
      </c>
      <c r="R83" s="73">
        <f>SUM(Q83:$Q$102)</f>
        <v>441508.49429085013</v>
      </c>
      <c r="S83" s="73">
        <f t="shared" si="23"/>
        <v>8.5028668510520991</v>
      </c>
      <c r="T83" s="73">
        <f t="shared" si="30"/>
        <v>1</v>
      </c>
      <c r="U83" s="73">
        <f t="shared" si="27"/>
        <v>6.8010164333855982E-3</v>
      </c>
      <c r="V83" s="73">
        <f t="shared" si="28"/>
        <v>0.94014847364787213</v>
      </c>
      <c r="W83" s="73">
        <f t="shared" si="13"/>
        <v>0.93334745721448653</v>
      </c>
      <c r="X83" s="73">
        <f t="shared" si="31"/>
        <v>-6.897773887164306E-2</v>
      </c>
      <c r="Y83" s="73"/>
      <c r="Z83" s="73"/>
      <c r="AA83" s="73"/>
      <c r="AB83" s="73"/>
      <c r="AC83" s="73"/>
      <c r="AD83" s="73"/>
      <c r="AE83" s="85"/>
    </row>
    <row r="84" spans="1:31" ht="15" x14ac:dyDescent="0.25">
      <c r="A84" s="77">
        <v>82</v>
      </c>
      <c r="B84" s="51">
        <v>6484</v>
      </c>
      <c r="C84" s="51">
        <v>13472</v>
      </c>
      <c r="D84" s="51">
        <v>19956</v>
      </c>
      <c r="E84" s="91">
        <v>9.9096937471653698E-2</v>
      </c>
      <c r="F84" s="160">
        <v>6.773725288665039E-2</v>
      </c>
      <c r="G84" s="75">
        <f t="shared" si="15"/>
        <v>912.55627088895403</v>
      </c>
      <c r="H84" s="75">
        <f t="shared" si="16"/>
        <v>642.54454256620261</v>
      </c>
      <c r="I84" s="75">
        <f t="shared" si="17"/>
        <v>1555.1008134551566</v>
      </c>
      <c r="J84" s="73">
        <f t="shared" si="18"/>
        <v>7.7926478926395898E-2</v>
      </c>
      <c r="K84" s="73">
        <f t="shared" si="19"/>
        <v>7.4967566578836853E-2</v>
      </c>
      <c r="L84" s="73">
        <f t="shared" si="29"/>
        <v>5.9851526352127871E-2</v>
      </c>
      <c r="M84" s="73">
        <f t="shared" si="26"/>
        <v>49129.934942666187</v>
      </c>
      <c r="N84" s="73">
        <f t="shared" si="20"/>
        <v>2940.5015958993099</v>
      </c>
      <c r="O84" s="73">
        <f t="shared" si="21"/>
        <v>6486.1834376778188</v>
      </c>
      <c r="P84" s="73">
        <f t="shared" si="22"/>
        <v>48537.311288740384</v>
      </c>
      <c r="Q84" s="73">
        <f t="shared" si="24"/>
        <v>47659.684144716535</v>
      </c>
      <c r="R84" s="73">
        <f>SUM(Q84:$Q$102)</f>
        <v>390981.19540677592</v>
      </c>
      <c r="S84" s="73">
        <f t="shared" si="23"/>
        <v>7.9581052949295463</v>
      </c>
      <c r="T84" s="73">
        <f t="shared" si="30"/>
        <v>1</v>
      </c>
      <c r="U84" s="73">
        <f t="shared" si="27"/>
        <v>8.3485759068745446E-3</v>
      </c>
      <c r="V84" s="73">
        <f t="shared" si="28"/>
        <v>0.93338100932803769</v>
      </c>
      <c r="W84" s="73">
        <f t="shared" si="13"/>
        <v>0.92503243342116315</v>
      </c>
      <c r="X84" s="73">
        <f t="shared" si="31"/>
        <v>-7.7926478926395801E-2</v>
      </c>
      <c r="Y84" s="73"/>
      <c r="Z84" s="73"/>
      <c r="AA84" s="73"/>
      <c r="AB84" s="73"/>
      <c r="AC84" s="73"/>
      <c r="AD84" s="73"/>
      <c r="AE84" s="85"/>
    </row>
    <row r="85" spans="1:31" ht="15" x14ac:dyDescent="0.25">
      <c r="A85" s="77">
        <v>83</v>
      </c>
      <c r="B85" s="51">
        <v>5656</v>
      </c>
      <c r="C85" s="51">
        <v>12315</v>
      </c>
      <c r="D85" s="51">
        <v>17971</v>
      </c>
      <c r="E85" s="91">
        <v>0.11026664338726547</v>
      </c>
      <c r="F85" s="160">
        <v>7.7943374740361726E-2</v>
      </c>
      <c r="G85" s="75">
        <f t="shared" si="15"/>
        <v>959.87265992755465</v>
      </c>
      <c r="H85" s="75">
        <f t="shared" si="16"/>
        <v>623.66813499837349</v>
      </c>
      <c r="I85" s="75">
        <f t="shared" si="17"/>
        <v>1583.5407949259281</v>
      </c>
      <c r="J85" s="73">
        <f t="shared" si="18"/>
        <v>8.8116454005115363E-2</v>
      </c>
      <c r="K85" s="73">
        <f t="shared" si="19"/>
        <v>8.4345761089175908E-2</v>
      </c>
      <c r="L85" s="73">
        <f t="shared" si="29"/>
        <v>6.6618990671962308E-2</v>
      </c>
      <c r="M85" s="73">
        <f t="shared" si="26"/>
        <v>46189.433346766877</v>
      </c>
      <c r="N85" s="73">
        <f t="shared" si="20"/>
        <v>3077.0934292714883</v>
      </c>
      <c r="O85" s="73">
        <f t="shared" si="21"/>
        <v>5949.244349983328</v>
      </c>
      <c r="P85" s="73">
        <f t="shared" si="22"/>
        <v>42051.127851062556</v>
      </c>
      <c r="Q85" s="73">
        <f t="shared" si="24"/>
        <v>44650.886632131136</v>
      </c>
      <c r="R85" s="73">
        <f>SUM(Q85:$Q$102)</f>
        <v>343321.51126205939</v>
      </c>
      <c r="S85" s="73">
        <f t="shared" si="23"/>
        <v>7.432901561804738</v>
      </c>
      <c r="T85" s="73">
        <f t="shared" si="30"/>
        <v>1</v>
      </c>
      <c r="U85" s="73">
        <f t="shared" si="27"/>
        <v>1.013684490380895E-2</v>
      </c>
      <c r="V85" s="73">
        <f t="shared" si="28"/>
        <v>0.92579108381463304</v>
      </c>
      <c r="W85" s="73">
        <f t="shared" si="13"/>
        <v>0.91565423891082409</v>
      </c>
      <c r="X85" s="73">
        <f t="shared" si="31"/>
        <v>-8.8116454005115197E-2</v>
      </c>
      <c r="Y85" s="73"/>
      <c r="Z85" s="73"/>
      <c r="AA85" s="73"/>
      <c r="AB85" s="73"/>
      <c r="AC85" s="73"/>
      <c r="AD85" s="73"/>
      <c r="AE85" s="85"/>
    </row>
    <row r="86" spans="1:31" ht="15" x14ac:dyDescent="0.25">
      <c r="A86" s="77">
        <v>84</v>
      </c>
      <c r="B86" s="51">
        <v>5159</v>
      </c>
      <c r="C86" s="51">
        <v>11425</v>
      </c>
      <c r="D86" s="51">
        <v>16584</v>
      </c>
      <c r="E86" s="91">
        <v>0.12245193869973632</v>
      </c>
      <c r="F86" s="160">
        <v>8.9666099482752518E-2</v>
      </c>
      <c r="G86" s="75">
        <f t="shared" si="15"/>
        <v>1024.4351865904475</v>
      </c>
      <c r="H86" s="75">
        <f t="shared" si="16"/>
        <v>631.72955175193965</v>
      </c>
      <c r="I86" s="75">
        <f t="shared" si="17"/>
        <v>1656.1647383423872</v>
      </c>
      <c r="J86" s="73">
        <f t="shared" si="18"/>
        <v>9.9865215770766236E-2</v>
      </c>
      <c r="K86" s="73">
        <f t="shared" si="19"/>
        <v>9.5040615930704231E-2</v>
      </c>
      <c r="L86" s="73">
        <f t="shared" si="29"/>
        <v>7.4208916185366958E-2</v>
      </c>
      <c r="M86" s="73">
        <f t="shared" si="26"/>
        <v>43112.339917495388</v>
      </c>
      <c r="N86" s="73">
        <f t="shared" si="20"/>
        <v>3199.3200194924648</v>
      </c>
      <c r="O86" s="73">
        <f t="shared" si="21"/>
        <v>5417.4748254893311</v>
      </c>
      <c r="P86" s="73">
        <f t="shared" si="22"/>
        <v>36101.883501079225</v>
      </c>
      <c r="Q86" s="73">
        <f t="shared" si="24"/>
        <v>41512.67990774916</v>
      </c>
      <c r="R86" s="73">
        <f>SUM(Q86:$Q$102)</f>
        <v>298670.62462992826</v>
      </c>
      <c r="S86" s="73">
        <f t="shared" si="23"/>
        <v>6.9277293972328549</v>
      </c>
      <c r="T86" s="73">
        <f t="shared" si="30"/>
        <v>1</v>
      </c>
      <c r="U86" s="73">
        <f t="shared" si="27"/>
        <v>1.2327879864232005E-2</v>
      </c>
      <c r="V86" s="73">
        <f t="shared" si="28"/>
        <v>0.91728726393352777</v>
      </c>
      <c r="W86" s="73">
        <f t="shared" si="13"/>
        <v>0.90495938406929577</v>
      </c>
      <c r="X86" s="73">
        <f t="shared" si="31"/>
        <v>-9.9865215770766125E-2</v>
      </c>
      <c r="Y86" s="73"/>
      <c r="Z86" s="73"/>
      <c r="AA86" s="73"/>
      <c r="AB86" s="73"/>
      <c r="AC86" s="73"/>
      <c r="AD86" s="73"/>
      <c r="AE86" s="85"/>
    </row>
    <row r="87" spans="1:31" ht="15" x14ac:dyDescent="0.25">
      <c r="A87" s="77">
        <v>85</v>
      </c>
      <c r="B87" s="51">
        <v>4513</v>
      </c>
      <c r="C87" s="51">
        <v>10165</v>
      </c>
      <c r="D87" s="51">
        <v>14678</v>
      </c>
      <c r="E87" s="91">
        <v>0.13553467155065829</v>
      </c>
      <c r="F87" s="160">
        <v>0.10291036872781269</v>
      </c>
      <c r="G87" s="75">
        <f t="shared" si="15"/>
        <v>1046.083898118216</v>
      </c>
      <c r="H87" s="75">
        <f t="shared" si="16"/>
        <v>611.66797270812083</v>
      </c>
      <c r="I87" s="75">
        <f t="shared" si="17"/>
        <v>1657.7518708263369</v>
      </c>
      <c r="J87" s="73">
        <f t="shared" si="18"/>
        <v>0.11294126385245516</v>
      </c>
      <c r="K87" s="73">
        <f t="shared" si="19"/>
        <v>0.10679687811434591</v>
      </c>
      <c r="L87" s="73">
        <f t="shared" si="29"/>
        <v>8.2712736066472226E-2</v>
      </c>
      <c r="M87" s="73">
        <f t="shared" si="26"/>
        <v>39913.019898002924</v>
      </c>
      <c r="N87" s="73">
        <f t="shared" si="20"/>
        <v>3301.3150804393736</v>
      </c>
      <c r="O87" s="73">
        <f t="shared" si="21"/>
        <v>4893.1218441251303</v>
      </c>
      <c r="P87" s="73">
        <f t="shared" si="22"/>
        <v>30684.408675589897</v>
      </c>
      <c r="Q87" s="73">
        <f t="shared" si="24"/>
        <v>38262.362357783233</v>
      </c>
      <c r="R87" s="73">
        <f>SUM(Q87:$Q$102)</f>
        <v>257157.94472217909</v>
      </c>
      <c r="S87" s="73">
        <f t="shared" si="23"/>
        <v>6.4429588484996136</v>
      </c>
      <c r="T87" s="73">
        <f t="shared" si="30"/>
        <v>1</v>
      </c>
      <c r="U87" s="73">
        <f t="shared" si="27"/>
        <v>1.4567166178775515E-2</v>
      </c>
      <c r="V87" s="73">
        <f t="shared" si="28"/>
        <v>0.90777028806442961</v>
      </c>
      <c r="W87" s="73">
        <f t="shared" si="13"/>
        <v>0.89320312188565409</v>
      </c>
      <c r="X87" s="73">
        <f t="shared" si="31"/>
        <v>-0.11294126385245494</v>
      </c>
      <c r="Y87" s="73"/>
      <c r="Z87" s="73"/>
      <c r="AA87" s="73"/>
      <c r="AB87" s="73"/>
      <c r="AC87" s="73"/>
      <c r="AD87" s="73"/>
      <c r="AE87" s="85"/>
    </row>
    <row r="88" spans="1:31" x14ac:dyDescent="0.3">
      <c r="A88" s="77">
        <v>86</v>
      </c>
      <c r="B88" s="51">
        <v>3835</v>
      </c>
      <c r="C88" s="51">
        <v>9084</v>
      </c>
      <c r="D88" s="51">
        <v>12919</v>
      </c>
      <c r="E88" s="91">
        <v>0.14937430094909168</v>
      </c>
      <c r="F88" s="160">
        <v>0.11757573969882062</v>
      </c>
      <c r="G88" s="75">
        <f t="shared" si="15"/>
        <v>1068.0580194240865</v>
      </c>
      <c r="H88" s="75">
        <f t="shared" si="16"/>
        <v>572.85044413976664</v>
      </c>
      <c r="I88" s="75">
        <f t="shared" si="17"/>
        <v>1640.9084635638533</v>
      </c>
      <c r="J88" s="73">
        <f t="shared" si="18"/>
        <v>0.12701512992985939</v>
      </c>
      <c r="K88" s="73">
        <f t="shared" si="19"/>
        <v>0.11927965274072816</v>
      </c>
      <c r="L88" s="73">
        <f t="shared" si="29"/>
        <v>9.2229711935570391E-2</v>
      </c>
      <c r="M88" s="73">
        <f t="shared" si="26"/>
        <v>36611.70481756355</v>
      </c>
      <c r="N88" s="73">
        <f t="shared" si="20"/>
        <v>3376.6869887940193</v>
      </c>
      <c r="O88" s="73">
        <f t="shared" si="21"/>
        <v>4378.9252180399199</v>
      </c>
      <c r="P88" s="73">
        <f t="shared" si="22"/>
        <v>25791.286831464771</v>
      </c>
      <c r="Q88" s="73">
        <f t="shared" si="24"/>
        <v>34923.361323166537</v>
      </c>
      <c r="R88" s="73">
        <f>SUM(Q88:$Q$102)</f>
        <v>218895.58236439584</v>
      </c>
      <c r="S88" s="73">
        <f t="shared" si="23"/>
        <v>5.9788415605106202</v>
      </c>
      <c r="T88" s="73">
        <f>T87</f>
        <v>1</v>
      </c>
      <c r="U88" s="73"/>
      <c r="V88" s="73">
        <f t="shared" si="28"/>
        <v>0.89713306499339396</v>
      </c>
      <c r="W88" s="73">
        <f t="shared" si="13"/>
        <v>0.88072034725927184</v>
      </c>
      <c r="X88" s="73">
        <f t="shared" si="31"/>
        <v>-0.12701512992985925</v>
      </c>
      <c r="Y88" s="73"/>
      <c r="Z88" s="73"/>
      <c r="AA88" s="73"/>
      <c r="AB88" s="73"/>
      <c r="AC88" s="73"/>
      <c r="AD88" s="73"/>
      <c r="AE88" s="85"/>
    </row>
    <row r="89" spans="1:31" x14ac:dyDescent="0.3">
      <c r="A89" s="77">
        <v>87</v>
      </c>
      <c r="B89" s="51">
        <v>3391</v>
      </c>
      <c r="C89" s="51">
        <v>8280</v>
      </c>
      <c r="D89" s="51">
        <v>11671</v>
      </c>
      <c r="E89" s="91">
        <v>0.16381175539740639</v>
      </c>
      <c r="F89" s="160">
        <v>0.13344161070236407</v>
      </c>
      <c r="G89" s="75">
        <f t="shared" si="15"/>
        <v>1104.8965366155744</v>
      </c>
      <c r="H89" s="75">
        <f t="shared" si="16"/>
        <v>555.48566255260505</v>
      </c>
      <c r="I89" s="75">
        <f t="shared" si="17"/>
        <v>1660.3821991681793</v>
      </c>
      <c r="J89" s="73">
        <f t="shared" si="18"/>
        <v>0.14226563269370057</v>
      </c>
      <c r="K89" s="73">
        <f t="shared" si="19"/>
        <v>0.13260918147827438</v>
      </c>
      <c r="L89" s="73">
        <f t="shared" si="29"/>
        <v>0.10286693500660604</v>
      </c>
      <c r="M89" s="73">
        <f t="shared" si="26"/>
        <v>33235.017828769531</v>
      </c>
      <c r="N89" s="73">
        <f t="shared" si="20"/>
        <v>3418.7844189354291</v>
      </c>
      <c r="O89" s="73">
        <f t="shared" si="21"/>
        <v>3878.1055674075069</v>
      </c>
      <c r="P89" s="73">
        <f t="shared" si="22"/>
        <v>21412.361613424851</v>
      </c>
      <c r="Q89" s="73">
        <f t="shared" si="24"/>
        <v>31525.625619301816</v>
      </c>
      <c r="R89" s="73">
        <f>SUM(Q89:$Q$102)</f>
        <v>183972.22104122929</v>
      </c>
      <c r="S89" s="73">
        <f t="shared" si="23"/>
        <v>5.5354933759649061</v>
      </c>
      <c r="T89" s="73">
        <f t="shared" ref="T89:T102" si="32">T88</f>
        <v>1</v>
      </c>
      <c r="U89" s="73"/>
      <c r="V89" s="73">
        <f t="shared" si="28"/>
        <v>0.88526090806787294</v>
      </c>
      <c r="W89" s="73">
        <f t="shared" si="13"/>
        <v>0.86739081852172562</v>
      </c>
      <c r="X89" s="73">
        <f t="shared" si="31"/>
        <v>-0.14226563269370029</v>
      </c>
      <c r="Y89" s="73"/>
      <c r="Z89" s="73"/>
      <c r="AA89" s="73"/>
      <c r="AB89" s="73"/>
      <c r="AC89" s="73"/>
      <c r="AD89" s="73"/>
      <c r="AE89" s="85"/>
    </row>
    <row r="90" spans="1:31" x14ac:dyDescent="0.3">
      <c r="A90" s="77">
        <v>88</v>
      </c>
      <c r="B90" s="51">
        <v>2763</v>
      </c>
      <c r="C90" s="51">
        <v>6897</v>
      </c>
      <c r="D90" s="51">
        <v>9660</v>
      </c>
      <c r="E90" s="91">
        <v>0.17866066084021096</v>
      </c>
      <c r="F90" s="160">
        <v>0.15016706631394844</v>
      </c>
      <c r="G90" s="75">
        <f t="shared" si="15"/>
        <v>1035.7022563673024</v>
      </c>
      <c r="H90" s="75">
        <f t="shared" si="16"/>
        <v>493.63940590150287</v>
      </c>
      <c r="I90" s="75">
        <f t="shared" si="17"/>
        <v>1529.3416622688053</v>
      </c>
      <c r="J90" s="73">
        <f t="shared" si="18"/>
        <v>0.15831694226385148</v>
      </c>
      <c r="K90" s="73">
        <f t="shared" si="19"/>
        <v>0.14642079623330528</v>
      </c>
      <c r="L90" s="73">
        <f t="shared" si="29"/>
        <v>0.11473909193212706</v>
      </c>
      <c r="M90" s="73">
        <f t="shared" si="26"/>
        <v>29816.233409834102</v>
      </c>
      <c r="N90" s="73">
        <f t="shared" si="20"/>
        <v>3421.0875462807126</v>
      </c>
      <c r="O90" s="73">
        <f t="shared" si="21"/>
        <v>3394.3187649329184</v>
      </c>
      <c r="P90" s="73">
        <f t="shared" si="22"/>
        <v>17534.256046017337</v>
      </c>
      <c r="Q90" s="73">
        <f t="shared" si="24"/>
        <v>28105.689636693744</v>
      </c>
      <c r="R90" s="73">
        <f>SUM(Q90:$Q$102)</f>
        <v>152446.59542192749</v>
      </c>
      <c r="S90" s="73">
        <f t="shared" si="23"/>
        <v>5.1128723513294938</v>
      </c>
      <c r="T90" s="73">
        <f t="shared" si="32"/>
        <v>1</v>
      </c>
      <c r="U90" s="73"/>
      <c r="V90" s="73">
        <f t="shared" si="28"/>
        <v>0.87203208153700351</v>
      </c>
      <c r="W90" s="73">
        <f t="shared" si="13"/>
        <v>0.85357920376669472</v>
      </c>
      <c r="X90" s="73">
        <f t="shared" si="31"/>
        <v>-0.15831694226385121</v>
      </c>
      <c r="Y90" s="73"/>
      <c r="Z90" s="73"/>
      <c r="AA90" s="73"/>
      <c r="AB90" s="73"/>
      <c r="AC90" s="73"/>
      <c r="AD90" s="73"/>
      <c r="AE90" s="85"/>
    </row>
    <row r="91" spans="1:31" x14ac:dyDescent="0.3">
      <c r="A91" s="77">
        <v>89</v>
      </c>
      <c r="B91" s="51">
        <v>2184</v>
      </c>
      <c r="C91" s="51">
        <v>5641</v>
      </c>
      <c r="D91" s="51">
        <v>7825</v>
      </c>
      <c r="E91" s="91">
        <v>0.19368061256088615</v>
      </c>
      <c r="F91" s="160">
        <v>0.16693504906870973</v>
      </c>
      <c r="G91" s="75">
        <f t="shared" si="15"/>
        <v>941.68061179659162</v>
      </c>
      <c r="H91" s="75">
        <f t="shared" si="16"/>
        <v>422.99845783297536</v>
      </c>
      <c r="I91" s="75">
        <f t="shared" si="17"/>
        <v>1364.679069629567</v>
      </c>
      <c r="J91" s="73">
        <f t="shared" si="18"/>
        <v>0.17439988110282006</v>
      </c>
      <c r="K91" s="73">
        <f t="shared" si="19"/>
        <v>0.16003905401686036</v>
      </c>
      <c r="L91" s="73">
        <f t="shared" si="29"/>
        <v>0.12796791846299649</v>
      </c>
      <c r="M91" s="73">
        <f t="shared" si="26"/>
        <v>26395.145863553389</v>
      </c>
      <c r="N91" s="73">
        <f t="shared" si="20"/>
        <v>3377.731873686098</v>
      </c>
      <c r="O91" s="73">
        <f t="shared" si="21"/>
        <v>2931.5684996256946</v>
      </c>
      <c r="P91" s="73">
        <f t="shared" si="22"/>
        <v>14139.937281084418</v>
      </c>
      <c r="Q91" s="73">
        <f t="shared" si="24"/>
        <v>24706.27992671034</v>
      </c>
      <c r="R91" s="73">
        <f>SUM(Q91:$Q$102)</f>
        <v>124340.90578523371</v>
      </c>
      <c r="S91" s="73">
        <f t="shared" si="23"/>
        <v>4.7107489546752062</v>
      </c>
      <c r="T91" s="73">
        <f t="shared" si="32"/>
        <v>1</v>
      </c>
      <c r="U91" s="73"/>
      <c r="V91" s="73">
        <f t="shared" si="28"/>
        <v>0.85731875138647495</v>
      </c>
      <c r="W91" s="73">
        <f t="shared" si="13"/>
        <v>0.83996094598313964</v>
      </c>
      <c r="X91" s="73">
        <f t="shared" si="31"/>
        <v>-0.17439988110281979</v>
      </c>
      <c r="Y91" s="73"/>
      <c r="Z91" s="73"/>
      <c r="AA91" s="73"/>
      <c r="AB91" s="73"/>
      <c r="AC91" s="73"/>
      <c r="AD91" s="73"/>
      <c r="AE91" s="85"/>
    </row>
    <row r="92" spans="1:31" x14ac:dyDescent="0.3">
      <c r="A92" s="77">
        <v>90</v>
      </c>
      <c r="B92" s="51">
        <v>1714</v>
      </c>
      <c r="C92" s="51">
        <v>4342</v>
      </c>
      <c r="D92" s="51">
        <v>6056</v>
      </c>
      <c r="E92" s="91">
        <v>0.20898054351376744</v>
      </c>
      <c r="F92" s="160">
        <v>0.18393942021921034</v>
      </c>
      <c r="G92" s="75">
        <f t="shared" si="15"/>
        <v>798.66496259181133</v>
      </c>
      <c r="H92" s="75">
        <f t="shared" si="16"/>
        <v>358.19265158259736</v>
      </c>
      <c r="I92" s="75">
        <f t="shared" si="17"/>
        <v>1156.8576141744088</v>
      </c>
      <c r="J92" s="73">
        <f t="shared" si="18"/>
        <v>0.19102668662060912</v>
      </c>
      <c r="K92" s="73">
        <f t="shared" si="19"/>
        <v>0.17388945824158542</v>
      </c>
      <c r="L92" s="73">
        <f t="shared" si="29"/>
        <v>0.14268124861352505</v>
      </c>
      <c r="M92" s="73">
        <f t="shared" si="26"/>
        <v>23017.413989867291</v>
      </c>
      <c r="N92" s="73">
        <f t="shared" si="20"/>
        <v>3284.153367928684</v>
      </c>
      <c r="O92" s="73">
        <f t="shared" si="21"/>
        <v>2494.0700301433217</v>
      </c>
      <c r="P92" s="73">
        <f t="shared" si="22"/>
        <v>11208.368781458725</v>
      </c>
      <c r="Q92" s="73">
        <f t="shared" si="24"/>
        <v>21375.337305902947</v>
      </c>
      <c r="R92" s="73">
        <f>SUM(Q92:$Q$102)</f>
        <v>99634.625858523374</v>
      </c>
      <c r="S92" s="73">
        <f t="shared" si="23"/>
        <v>4.3286628942062935</v>
      </c>
      <c r="T92" s="73">
        <f t="shared" si="32"/>
        <v>1</v>
      </c>
      <c r="U92" s="73"/>
      <c r="V92" s="73">
        <f t="shared" si="28"/>
        <v>0.84098844923455907</v>
      </c>
      <c r="W92" s="73">
        <f t="shared" si="13"/>
        <v>0.82611054175841458</v>
      </c>
      <c r="X92" s="73">
        <f t="shared" si="31"/>
        <v>-0.19102668662060865</v>
      </c>
      <c r="Y92" s="73"/>
      <c r="Z92" s="73"/>
      <c r="AA92" s="73"/>
      <c r="AB92" s="73"/>
      <c r="AC92" s="73"/>
      <c r="AD92" s="73"/>
      <c r="AE92" s="85"/>
    </row>
    <row r="93" spans="1:31" x14ac:dyDescent="0.3">
      <c r="A93" s="77">
        <v>91</v>
      </c>
      <c r="B93" s="51">
        <v>1245</v>
      </c>
      <c r="C93" s="51">
        <v>3323</v>
      </c>
      <c r="D93" s="51">
        <v>4568</v>
      </c>
      <c r="E93" s="91">
        <v>0.22403706041544078</v>
      </c>
      <c r="F93" s="160">
        <v>0.20031473705102928</v>
      </c>
      <c r="G93" s="75">
        <f t="shared" si="15"/>
        <v>665.64587122057026</v>
      </c>
      <c r="H93" s="75">
        <f t="shared" si="16"/>
        <v>278.92614021722375</v>
      </c>
      <c r="I93" s="75">
        <f t="shared" si="17"/>
        <v>944.572011437794</v>
      </c>
      <c r="J93" s="73">
        <f t="shared" si="18"/>
        <v>0.20678021266151358</v>
      </c>
      <c r="K93" s="73">
        <f t="shared" si="19"/>
        <v>0.18680163894892576</v>
      </c>
      <c r="L93" s="73">
        <f t="shared" si="29"/>
        <v>0.15901155076544093</v>
      </c>
      <c r="M93" s="73">
        <f t="shared" si="26"/>
        <v>19733.260621938607</v>
      </c>
      <c r="N93" s="73">
        <f t="shared" si="20"/>
        <v>3137.8163731530658</v>
      </c>
      <c r="O93" s="73">
        <f t="shared" si="21"/>
        <v>2086.0614674272206</v>
      </c>
      <c r="P93" s="73">
        <f t="shared" si="22"/>
        <v>8714.2987513154058</v>
      </c>
      <c r="Q93" s="73">
        <f t="shared" si="24"/>
        <v>18164.352435362074</v>
      </c>
      <c r="R93" s="73">
        <f>SUM(Q93:$Q$102)</f>
        <v>78259.288552620434</v>
      </c>
      <c r="S93" s="73">
        <f t="shared" si="23"/>
        <v>3.965856938291032</v>
      </c>
      <c r="T93" s="73">
        <f t="shared" si="32"/>
        <v>1</v>
      </c>
      <c r="U93" s="73"/>
      <c r="V93" s="73">
        <f t="shared" si="28"/>
        <v>0.82290617387814413</v>
      </c>
      <c r="W93" s="73">
        <f t="shared" si="13"/>
        <v>0.81319836105107424</v>
      </c>
      <c r="X93" s="73">
        <f t="shared" si="31"/>
        <v>-0.20678021266151331</v>
      </c>
      <c r="Y93" s="73"/>
      <c r="Z93" s="73"/>
      <c r="AA93" s="73"/>
      <c r="AB93" s="73"/>
      <c r="AC93" s="73"/>
      <c r="AD93" s="73"/>
      <c r="AE93" s="85"/>
    </row>
    <row r="94" spans="1:31" x14ac:dyDescent="0.3">
      <c r="A94" s="77">
        <v>92</v>
      </c>
      <c r="B94" s="51">
        <v>951</v>
      </c>
      <c r="C94" s="51">
        <v>2391</v>
      </c>
      <c r="D94" s="51">
        <v>3342</v>
      </c>
      <c r="E94" s="91">
        <v>0.23841600661524281</v>
      </c>
      <c r="F94" s="160">
        <v>0.21550640597711712</v>
      </c>
      <c r="G94" s="75">
        <f t="shared" si="15"/>
        <v>515.27581669128699</v>
      </c>
      <c r="H94" s="75">
        <f t="shared" si="16"/>
        <v>226.73362229109591</v>
      </c>
      <c r="I94" s="75">
        <f t="shared" si="17"/>
        <v>742.0094389823829</v>
      </c>
      <c r="J94" s="73">
        <f t="shared" si="18"/>
        <v>0.22202556522512953</v>
      </c>
      <c r="K94" s="73">
        <f t="shared" si="19"/>
        <v>0.19910511098521022</v>
      </c>
      <c r="L94" s="73">
        <f t="shared" si="29"/>
        <v>0.17709382612185587</v>
      </c>
      <c r="M94" s="73">
        <f t="shared" si="26"/>
        <v>16595.444248785541</v>
      </c>
      <c r="N94" s="73">
        <f t="shared" si="20"/>
        <v>2938.9507182093803</v>
      </c>
      <c r="O94" s="73">
        <f t="shared" si="21"/>
        <v>1711.5644863410603</v>
      </c>
      <c r="P94" s="73">
        <f t="shared" si="22"/>
        <v>6628.2372838881838</v>
      </c>
      <c r="Q94" s="73">
        <f t="shared" si="24"/>
        <v>15125.968889680851</v>
      </c>
      <c r="R94" s="73">
        <f>SUM(Q94:$Q$102)</f>
        <v>60094.936117258359</v>
      </c>
      <c r="S94" s="73">
        <f t="shared" si="23"/>
        <v>3.6211706789142522</v>
      </c>
      <c r="T94" s="73">
        <f t="shared" si="32"/>
        <v>1</v>
      </c>
      <c r="U94" s="73"/>
      <c r="V94" s="73">
        <f t="shared" si="28"/>
        <v>0.80293726914341235</v>
      </c>
      <c r="W94" s="73">
        <f t="shared" si="13"/>
        <v>0.80089488901478978</v>
      </c>
      <c r="X94" s="73">
        <f t="shared" si="31"/>
        <v>-0.22202556522512915</v>
      </c>
      <c r="Y94" s="73"/>
      <c r="Z94" s="73"/>
      <c r="AA94" s="73"/>
      <c r="AB94" s="73"/>
      <c r="AC94" s="73"/>
      <c r="AD94" s="73"/>
      <c r="AE94" s="85"/>
    </row>
    <row r="95" spans="1:31" x14ac:dyDescent="0.3">
      <c r="A95" s="77">
        <v>93</v>
      </c>
      <c r="B95" s="51">
        <v>663</v>
      </c>
      <c r="C95" s="51">
        <v>1682</v>
      </c>
      <c r="D95" s="51">
        <v>2345</v>
      </c>
      <c r="E95" s="91">
        <v>0.25164252869681086</v>
      </c>
      <c r="F95" s="160">
        <v>0.22904667539245854</v>
      </c>
      <c r="G95" s="75">
        <f t="shared" si="15"/>
        <v>385.25650801011528</v>
      </c>
      <c r="H95" s="75">
        <f t="shared" si="16"/>
        <v>166.83899652598561</v>
      </c>
      <c r="I95" s="75">
        <f t="shared" si="17"/>
        <v>552.09550453610086</v>
      </c>
      <c r="J95" s="73">
        <f t="shared" si="18"/>
        <v>0.23543518317104514</v>
      </c>
      <c r="K95" s="73">
        <f t="shared" si="19"/>
        <v>0.20977311865050963</v>
      </c>
      <c r="L95" s="73">
        <f t="shared" si="29"/>
        <v>0.19706273085658765</v>
      </c>
      <c r="M95" s="73">
        <f t="shared" si="26"/>
        <v>13656.493530576161</v>
      </c>
      <c r="N95" s="73">
        <f t="shared" si="20"/>
        <v>2691.1859090606613</v>
      </c>
      <c r="O95" s="73">
        <f t="shared" si="21"/>
        <v>1374.1043734640321</v>
      </c>
      <c r="P95" s="73">
        <f t="shared" si="22"/>
        <v>4916.6727975471231</v>
      </c>
      <c r="Q95" s="73">
        <f t="shared" si="24"/>
        <v>12310.900576045831</v>
      </c>
      <c r="R95" s="73">
        <f>SUM(Q95:$Q$102)</f>
        <v>44968.967227577508</v>
      </c>
      <c r="S95" s="73">
        <f t="shared" si="23"/>
        <v>3.2928633640029474</v>
      </c>
      <c r="T95" s="73">
        <f t="shared" si="32"/>
        <v>1</v>
      </c>
      <c r="U95" s="73"/>
      <c r="V95" s="73">
        <f t="shared" si="28"/>
        <v>0.78095122620552926</v>
      </c>
      <c r="W95" s="73">
        <f t="shared" si="13"/>
        <v>0.79022688134949037</v>
      </c>
      <c r="X95" s="73">
        <f t="shared" si="31"/>
        <v>-0.2354351831710447</v>
      </c>
      <c r="Y95" s="73"/>
      <c r="Z95" s="73"/>
      <c r="AA95" s="73"/>
      <c r="AB95" s="73"/>
      <c r="AC95" s="73"/>
      <c r="AD95" s="73"/>
      <c r="AE95" s="85"/>
    </row>
    <row r="96" spans="1:31" x14ac:dyDescent="0.3">
      <c r="A96" s="77">
        <v>94</v>
      </c>
      <c r="B96" s="51">
        <v>449</v>
      </c>
      <c r="C96" s="51">
        <v>1086</v>
      </c>
      <c r="D96" s="51">
        <v>1535</v>
      </c>
      <c r="E96" s="91">
        <v>0.26328379012723568</v>
      </c>
      <c r="F96" s="160">
        <v>0.24062441377873672</v>
      </c>
      <c r="G96" s="75">
        <f t="shared" si="15"/>
        <v>261.31811336370811</v>
      </c>
      <c r="H96" s="75">
        <f t="shared" si="16"/>
        <v>118.21442176712883</v>
      </c>
      <c r="I96" s="75">
        <f t="shared" si="17"/>
        <v>379.53253513083695</v>
      </c>
      <c r="J96" s="73">
        <f t="shared" si="18"/>
        <v>0.2472524658832814</v>
      </c>
      <c r="K96" s="73">
        <f t="shared" si="19"/>
        <v>0.21905649295130547</v>
      </c>
      <c r="L96" s="73">
        <f t="shared" si="29"/>
        <v>0.21904877379447074</v>
      </c>
      <c r="M96" s="73">
        <f t="shared" si="26"/>
        <v>10965.3076215155</v>
      </c>
      <c r="N96" s="73">
        <f t="shared" si="20"/>
        <v>2401.9371887721354</v>
      </c>
      <c r="O96" s="73">
        <f t="shared" si="21"/>
        <v>1076.4093786802241</v>
      </c>
      <c r="P96" s="73">
        <f t="shared" si="22"/>
        <v>3542.5684240830901</v>
      </c>
      <c r="Q96" s="73">
        <f t="shared" si="24"/>
        <v>9764.339027129432</v>
      </c>
      <c r="R96" s="73">
        <f>SUM(Q96:$Q$102)</f>
        <v>32658.066651531673</v>
      </c>
      <c r="S96" s="73">
        <f t="shared" si="23"/>
        <v>2.9783082954692381</v>
      </c>
      <c r="T96" s="73">
        <f t="shared" si="32"/>
        <v>1</v>
      </c>
      <c r="U96" s="73"/>
      <c r="V96" s="73">
        <f t="shared" si="28"/>
        <v>0.75682655977222302</v>
      </c>
      <c r="W96" s="73">
        <f t="shared" si="13"/>
        <v>0.78094350704869453</v>
      </c>
      <c r="X96" s="73">
        <f t="shared" si="31"/>
        <v>-0.2472524658832809</v>
      </c>
      <c r="Y96" s="73"/>
      <c r="Z96" s="73"/>
      <c r="AA96" s="73"/>
      <c r="AB96" s="73"/>
      <c r="AC96" s="73"/>
      <c r="AD96" s="73"/>
      <c r="AE96" s="85"/>
    </row>
    <row r="97" spans="1:31" x14ac:dyDescent="0.3">
      <c r="A97" s="77">
        <v>95</v>
      </c>
      <c r="B97" s="51">
        <v>314</v>
      </c>
      <c r="C97" s="51">
        <v>695</v>
      </c>
      <c r="D97" s="51">
        <v>1009</v>
      </c>
      <c r="E97" s="91">
        <v>0.27304448153981742</v>
      </c>
      <c r="F97" s="160">
        <v>0.25013303993445579</v>
      </c>
      <c r="G97" s="75">
        <f t="shared" si="15"/>
        <v>173.84246275444679</v>
      </c>
      <c r="H97" s="75">
        <f t="shared" si="16"/>
        <v>85.735967203502668</v>
      </c>
      <c r="I97" s="75">
        <f t="shared" si="17"/>
        <v>259.57842995794942</v>
      </c>
      <c r="J97" s="73">
        <f t="shared" si="18"/>
        <v>0.25726306239638197</v>
      </c>
      <c r="K97" s="73">
        <f t="shared" si="19"/>
        <v>0.22683520357324993</v>
      </c>
      <c r="L97" s="73">
        <f t="shared" si="29"/>
        <v>0.24317344022777698</v>
      </c>
      <c r="M97" s="73">
        <f t="shared" si="26"/>
        <v>8563.3704327433643</v>
      </c>
      <c r="N97" s="73">
        <f t="shared" si="20"/>
        <v>2082.3842480750309</v>
      </c>
      <c r="O97" s="73">
        <f t="shared" si="21"/>
        <v>820.12021871166144</v>
      </c>
      <c r="P97" s="73">
        <f t="shared" si="22"/>
        <v>2466.159045402866</v>
      </c>
      <c r="Q97" s="73">
        <f t="shared" si="24"/>
        <v>7522.1783087058484</v>
      </c>
      <c r="R97" s="73">
        <f>SUM(Q97:$Q$102)</f>
        <v>22893.72762440224</v>
      </c>
      <c r="S97" s="73">
        <f t="shared" si="23"/>
        <v>2.6734482414616272</v>
      </c>
      <c r="T97" s="73">
        <f t="shared" si="32"/>
        <v>1</v>
      </c>
      <c r="U97" s="73"/>
      <c r="V97" s="73">
        <f t="shared" si="28"/>
        <v>0.73045689539234004</v>
      </c>
      <c r="W97" s="73">
        <f t="shared" si="13"/>
        <v>0.77316479642675007</v>
      </c>
      <c r="X97" s="73">
        <f t="shared" si="31"/>
        <v>-0.25726306239638147</v>
      </c>
      <c r="Y97" s="73"/>
      <c r="Z97" s="73"/>
      <c r="AA97" s="73"/>
      <c r="AB97" s="73"/>
      <c r="AC97" s="73"/>
      <c r="AD97" s="73"/>
      <c r="AE97" s="85"/>
    </row>
    <row r="98" spans="1:31" x14ac:dyDescent="0.3">
      <c r="A98" s="77">
        <v>96</v>
      </c>
      <c r="B98" s="51">
        <v>209</v>
      </c>
      <c r="C98" s="51">
        <v>439</v>
      </c>
      <c r="D98" s="51">
        <v>648</v>
      </c>
      <c r="E98" s="91">
        <v>0.28084352514034888</v>
      </c>
      <c r="F98" s="160">
        <v>0.25768259370554508</v>
      </c>
      <c r="G98" s="75">
        <f t="shared" si="15"/>
        <v>113.12265863673429</v>
      </c>
      <c r="H98" s="75">
        <f t="shared" si="16"/>
        <v>58.696296754332913</v>
      </c>
      <c r="I98" s="75">
        <f t="shared" si="17"/>
        <v>171.81895539106719</v>
      </c>
      <c r="J98" s="73">
        <f t="shared" si="18"/>
        <v>0.26515270893683207</v>
      </c>
      <c r="K98" s="73">
        <f t="shared" si="19"/>
        <v>0.23291120028392254</v>
      </c>
      <c r="L98" s="73">
        <f t="shared" si="29"/>
        <v>0.26954310460765996</v>
      </c>
      <c r="M98" s="73">
        <f t="shared" si="26"/>
        <v>6480.9861846683334</v>
      </c>
      <c r="N98" s="73">
        <f t="shared" si="20"/>
        <v>1746.905137134856</v>
      </c>
      <c r="O98" s="73">
        <f t="shared" si="21"/>
        <v>605.55001339238027</v>
      </c>
      <c r="P98" s="73">
        <f t="shared" si="22"/>
        <v>1646.038826691205</v>
      </c>
      <c r="Q98" s="73">
        <f t="shared" si="24"/>
        <v>5607.5336161009054</v>
      </c>
      <c r="R98" s="73">
        <f>SUM(Q98:$Q$102)</f>
        <v>15371.549315696395</v>
      </c>
      <c r="S98" s="73">
        <f t="shared" si="23"/>
        <v>2.3717917115854861</v>
      </c>
      <c r="T98" s="73">
        <f t="shared" si="32"/>
        <v>1</v>
      </c>
      <c r="U98" s="73"/>
      <c r="V98" s="73">
        <f t="shared" si="28"/>
        <v>0.70175837303331423</v>
      </c>
      <c r="W98" s="73">
        <f t="shared" si="13"/>
        <v>0.76708879971607746</v>
      </c>
      <c r="X98" s="73">
        <f t="shared" si="31"/>
        <v>-0.26515270893683163</v>
      </c>
      <c r="Y98" s="73"/>
      <c r="Z98" s="73"/>
      <c r="AA98" s="73"/>
      <c r="AB98" s="73"/>
      <c r="AC98" s="73"/>
      <c r="AD98" s="73"/>
      <c r="AE98" s="85"/>
    </row>
    <row r="99" spans="1:31" x14ac:dyDescent="0.3">
      <c r="A99" s="77">
        <v>97</v>
      </c>
      <c r="B99" s="51">
        <v>128</v>
      </c>
      <c r="C99" s="51">
        <v>230</v>
      </c>
      <c r="D99" s="51">
        <v>358</v>
      </c>
      <c r="E99" s="91">
        <v>0.28684215175587829</v>
      </c>
      <c r="F99" s="160">
        <v>0.26357080956048745</v>
      </c>
      <c r="G99" s="75">
        <f t="shared" si="15"/>
        <v>60.621286198912117</v>
      </c>
      <c r="H99" s="75">
        <f t="shared" si="16"/>
        <v>36.715795424752422</v>
      </c>
      <c r="I99" s="75">
        <f t="shared" si="17"/>
        <v>97.337081623664545</v>
      </c>
      <c r="J99" s="73">
        <f t="shared" si="18"/>
        <v>0.27189128945157692</v>
      </c>
      <c r="K99" s="73">
        <f t="shared" si="19"/>
        <v>0.23806291281366687</v>
      </c>
      <c r="L99" s="73">
        <f t="shared" si="29"/>
        <v>0.29824162696668577</v>
      </c>
      <c r="M99" s="73">
        <f t="shared" si="26"/>
        <v>4734.0810475334774</v>
      </c>
      <c r="N99" s="73">
        <f t="shared" si="20"/>
        <v>1411.9000338085366</v>
      </c>
      <c r="O99" s="73">
        <f t="shared" si="21"/>
        <v>431.53969052428107</v>
      </c>
      <c r="P99" s="73">
        <f t="shared" si="22"/>
        <v>1040.4888132988247</v>
      </c>
      <c r="Q99" s="73">
        <f t="shared" si="24"/>
        <v>4028.1310306292089</v>
      </c>
      <c r="R99" s="73">
        <f>SUM(Q99:$Q$102)</f>
        <v>9764.0156995954894</v>
      </c>
      <c r="S99" s="73">
        <f t="shared" si="23"/>
        <v>2.0624944105430298</v>
      </c>
      <c r="T99" s="73">
        <f t="shared" si="32"/>
        <v>1</v>
      </c>
      <c r="U99" s="73"/>
      <c r="V99" s="73">
        <f t="shared" si="28"/>
        <v>0.67067841181176713</v>
      </c>
      <c r="W99" s="73">
        <f t="shared" si="13"/>
        <v>0.76193708718633313</v>
      </c>
      <c r="X99" s="73">
        <f t="shared" si="31"/>
        <v>-0.27189128945157637</v>
      </c>
      <c r="Y99" s="73"/>
      <c r="Z99" s="73"/>
      <c r="AA99" s="73"/>
      <c r="AB99" s="73"/>
      <c r="AC99" s="73"/>
      <c r="AD99" s="73"/>
      <c r="AE99" s="85"/>
    </row>
    <row r="100" spans="1:31" x14ac:dyDescent="0.3">
      <c r="A100" s="77">
        <v>98</v>
      </c>
      <c r="B100" s="51">
        <v>72</v>
      </c>
      <c r="C100" s="51">
        <v>116</v>
      </c>
      <c r="D100" s="51">
        <v>188</v>
      </c>
      <c r="E100" s="91">
        <v>0.29140824704582668</v>
      </c>
      <c r="F100" s="160">
        <v>0.26821830085982723</v>
      </c>
      <c r="G100" s="75">
        <f t="shared" si="15"/>
        <v>31.113322899739959</v>
      </c>
      <c r="H100" s="75">
        <f t="shared" si="16"/>
        <v>20.98139378729952</v>
      </c>
      <c r="I100" s="75">
        <f t="shared" si="17"/>
        <v>52.09471668703948</v>
      </c>
      <c r="J100" s="73">
        <f t="shared" si="18"/>
        <v>0.27709955684595466</v>
      </c>
      <c r="K100" s="73">
        <f t="shared" si="19"/>
        <v>0.24202096864765665</v>
      </c>
      <c r="L100" s="73">
        <f t="shared" si="29"/>
        <v>0.32932158818823287</v>
      </c>
      <c r="M100" s="73">
        <f t="shared" si="26"/>
        <v>3322.1810137249408</v>
      </c>
      <c r="N100" s="73">
        <f t="shared" si="20"/>
        <v>1094.0659276886909</v>
      </c>
      <c r="O100" s="73">
        <f t="shared" si="21"/>
        <v>295.45033280157992</v>
      </c>
      <c r="P100" s="73">
        <f t="shared" si="22"/>
        <v>608.94912277454364</v>
      </c>
      <c r="Q100" s="73">
        <f t="shared" si="24"/>
        <v>2775.1480498805954</v>
      </c>
      <c r="R100" s="73">
        <f>SUM(Q100:$Q$102)</f>
        <v>5735.8846689662796</v>
      </c>
      <c r="S100" s="73">
        <f t="shared" si="23"/>
        <v>1.7265418847647356</v>
      </c>
      <c r="T100" s="73">
        <f t="shared" si="32"/>
        <v>1</v>
      </c>
      <c r="U100" s="73"/>
      <c r="V100" s="73">
        <f t="shared" si="28"/>
        <v>0.6372057829743234</v>
      </c>
      <c r="W100" s="73">
        <f t="shared" si="13"/>
        <v>0.75797903135234335</v>
      </c>
      <c r="X100" s="73">
        <f t="shared" si="31"/>
        <v>-0.27709955684595422</v>
      </c>
      <c r="Y100" s="73"/>
      <c r="Z100" s="73"/>
      <c r="AA100" s="73"/>
      <c r="AB100" s="73"/>
      <c r="AC100" s="73"/>
      <c r="AD100" s="73"/>
      <c r="AE100" s="85"/>
    </row>
    <row r="101" spans="1:31" x14ac:dyDescent="0.3">
      <c r="A101" s="77">
        <v>99</v>
      </c>
      <c r="B101" s="51">
        <v>36</v>
      </c>
      <c r="C101" s="51">
        <v>43</v>
      </c>
      <c r="D101" s="51">
        <v>79</v>
      </c>
      <c r="E101" s="91">
        <v>0.29502189154901537</v>
      </c>
      <c r="F101" s="160">
        <v>0.27207992449958224</v>
      </c>
      <c r="G101" s="75">
        <f t="shared" si="15"/>
        <v>11.699436753482036</v>
      </c>
      <c r="H101" s="75">
        <f t="shared" si="16"/>
        <v>10.620788095764553</v>
      </c>
      <c r="I101" s="75">
        <f t="shared" si="17"/>
        <v>22.320224849246589</v>
      </c>
      <c r="J101" s="73">
        <f t="shared" si="18"/>
        <v>0.28253449176261503</v>
      </c>
      <c r="K101" s="73">
        <f t="shared" si="19"/>
        <v>0.24612936081624615</v>
      </c>
      <c r="L101" s="73">
        <f t="shared" si="29"/>
        <v>0.3627942170256766</v>
      </c>
      <c r="M101" s="73">
        <f t="shared" si="26"/>
        <v>2228.11508603625</v>
      </c>
      <c r="N101" s="73">
        <f t="shared" si="20"/>
        <v>808.3472680816194</v>
      </c>
      <c r="O101" s="73">
        <f t="shared" si="21"/>
        <v>193.31918046109433</v>
      </c>
      <c r="P101" s="73">
        <f t="shared" si="22"/>
        <v>313.49878997296372</v>
      </c>
      <c r="Q101" s="73">
        <f t="shared" si="24"/>
        <v>1823.9414519954403</v>
      </c>
      <c r="R101" s="73">
        <f>SUM(Q101:$Q$102)</f>
        <v>2960.7366190856847</v>
      </c>
      <c r="S101" s="73">
        <f t="shared" si="23"/>
        <v>1.328807761161362</v>
      </c>
      <c r="T101" s="73">
        <f t="shared" si="32"/>
        <v>1</v>
      </c>
      <c r="U101" s="73"/>
      <c r="V101" s="73">
        <f t="shared" si="28"/>
        <v>0.60138179315538054</v>
      </c>
      <c r="W101" s="73">
        <f t="shared" si="13"/>
        <v>0.75387063918375385</v>
      </c>
      <c r="X101" s="73">
        <f t="shared" si="31"/>
        <v>-0.28253449176261458</v>
      </c>
      <c r="Y101" s="73"/>
      <c r="Z101" s="73"/>
      <c r="AA101" s="73"/>
      <c r="AB101" s="73"/>
      <c r="AC101" s="73"/>
      <c r="AD101" s="73"/>
      <c r="AE101" s="85"/>
    </row>
    <row r="102" spans="1:31" x14ac:dyDescent="0.3">
      <c r="A102" s="77">
        <v>100</v>
      </c>
      <c r="B102" s="51">
        <v>32</v>
      </c>
      <c r="C102" s="51">
        <v>23</v>
      </c>
      <c r="D102" s="51">
        <v>55</v>
      </c>
      <c r="E102" s="92">
        <v>0.30357855178119925</v>
      </c>
      <c r="F102" s="161">
        <v>0.27554541872600508</v>
      </c>
      <c r="G102" s="75">
        <f t="shared" si="15"/>
        <v>6.3375446306981171</v>
      </c>
      <c r="H102" s="75">
        <f t="shared" si="16"/>
        <v>9.7145136569983759</v>
      </c>
      <c r="I102" s="75">
        <f t="shared" si="17"/>
        <v>16.052058287696493</v>
      </c>
      <c r="J102" s="73">
        <f t="shared" si="18"/>
        <v>0.29185560523084531</v>
      </c>
      <c r="K102" s="73">
        <f t="shared" si="19"/>
        <v>0.25312362677089817</v>
      </c>
      <c r="L102" s="73">
        <f t="shared" si="29"/>
        <v>0.39861820684461946</v>
      </c>
      <c r="M102" s="73">
        <f t="shared" si="26"/>
        <v>1419.7678179546306</v>
      </c>
      <c r="N102" s="73">
        <f t="shared" si="20"/>
        <v>1419.7678179546306</v>
      </c>
      <c r="O102" s="73">
        <f t="shared" si="21"/>
        <v>120.17960951186939</v>
      </c>
      <c r="P102" s="73">
        <f t="shared" si="22"/>
        <v>120.17960951186939</v>
      </c>
      <c r="Q102">
        <f>M102-0.5*(M102*L102)</f>
        <v>1136.7951670902441</v>
      </c>
      <c r="R102">
        <f>M102-0.5*(M102*L102)</f>
        <v>1136.7951670902441</v>
      </c>
      <c r="S102" s="73">
        <f t="shared" si="23"/>
        <v>0.80069089657769033</v>
      </c>
      <c r="T102" s="73">
        <f t="shared" si="32"/>
        <v>1</v>
      </c>
      <c r="U102" s="73"/>
      <c r="V102" s="73">
        <f t="shared" si="28"/>
        <v>0.56331217913686027</v>
      </c>
      <c r="W102" s="73">
        <f t="shared" si="13"/>
        <v>0.74687637322910183</v>
      </c>
      <c r="X102" s="73">
        <f t="shared" si="31"/>
        <v>-0.29185560523084481</v>
      </c>
      <c r="Y102" s="73"/>
      <c r="Z102" s="73"/>
      <c r="AA102" s="73"/>
      <c r="AB102" s="73"/>
      <c r="AC102" s="73"/>
      <c r="AD102" s="73"/>
      <c r="AE102" s="85"/>
    </row>
    <row r="103" spans="1:31" x14ac:dyDescent="0.3">
      <c r="A103" s="77" t="s">
        <v>9</v>
      </c>
      <c r="B103" s="51">
        <v>2684793</v>
      </c>
      <c r="C103" s="51">
        <v>2807885</v>
      </c>
      <c r="D103" s="51">
        <v>5492678</v>
      </c>
      <c r="T103" s="73"/>
      <c r="U103" s="73"/>
      <c r="V103" s="73">
        <f t="shared" si="28"/>
        <v>0.52317905448300439</v>
      </c>
      <c r="W103" s="73"/>
      <c r="X103" s="73"/>
      <c r="Y103" s="73"/>
      <c r="Z103" s="73"/>
      <c r="AA103" s="73"/>
      <c r="AB103" s="73"/>
      <c r="AC103" s="73"/>
      <c r="AD103" s="73"/>
      <c r="AE103" s="85"/>
    </row>
  </sheetData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04"/>
  <sheetViews>
    <sheetView workbookViewId="0">
      <selection activeCell="D3" sqref="D3"/>
    </sheetView>
  </sheetViews>
  <sheetFormatPr defaultRowHeight="14.4" x14ac:dyDescent="0.3"/>
  <cols>
    <col min="1" max="1" width="9.109375" style="73"/>
  </cols>
  <sheetData>
    <row r="1" spans="1:23" s="73" customFormat="1" x14ac:dyDescent="0.3">
      <c r="A1" s="73" t="s">
        <v>39</v>
      </c>
    </row>
    <row r="2" spans="1:23" ht="72" x14ac:dyDescent="0.3">
      <c r="A2" s="79" t="s">
        <v>0</v>
      </c>
      <c r="B2" s="79" t="s">
        <v>1</v>
      </c>
      <c r="C2" s="79" t="s">
        <v>2</v>
      </c>
      <c r="D2" s="80" t="s">
        <v>3</v>
      </c>
      <c r="E2" s="81" t="s">
        <v>5</v>
      </c>
      <c r="F2" s="81" t="s">
        <v>4</v>
      </c>
      <c r="G2" s="7" t="s">
        <v>6</v>
      </c>
      <c r="H2" s="7" t="s">
        <v>7</v>
      </c>
      <c r="I2" s="86" t="s">
        <v>8</v>
      </c>
      <c r="J2" s="82" t="s">
        <v>10</v>
      </c>
      <c r="K2" s="7" t="s">
        <v>13</v>
      </c>
      <c r="L2" s="83" t="s">
        <v>14</v>
      </c>
      <c r="M2" s="79" t="s">
        <v>15</v>
      </c>
      <c r="N2" s="79" t="s">
        <v>16</v>
      </c>
      <c r="O2" s="79" t="s">
        <v>17</v>
      </c>
      <c r="P2" s="79" t="s">
        <v>18</v>
      </c>
      <c r="Q2" s="79" t="s">
        <v>19</v>
      </c>
      <c r="R2" s="79" t="s">
        <v>20</v>
      </c>
      <c r="S2" s="79" t="s">
        <v>21</v>
      </c>
    </row>
    <row r="3" spans="1:23" ht="28.8" x14ac:dyDescent="0.3">
      <c r="A3" s="77">
        <v>0</v>
      </c>
      <c r="B3" s="52">
        <v>28150</v>
      </c>
      <c r="C3" s="52">
        <v>26836</v>
      </c>
      <c r="D3" s="52">
        <v>54986</v>
      </c>
      <c r="E3" s="93">
        <v>7.3936567508721667E-3</v>
      </c>
      <c r="F3" s="162">
        <v>5.1342218314904837E-3</v>
      </c>
      <c r="G3" s="75">
        <f>C3*F3</f>
        <v>137.78197706987862</v>
      </c>
      <c r="H3" s="75">
        <f>B3*E3</f>
        <v>208.13143753705148</v>
      </c>
      <c r="I3" s="13">
        <f>G3+H3</f>
        <v>345.91341460693013</v>
      </c>
      <c r="J3">
        <f>I3/D3</f>
        <v>6.2909361402344261E-3</v>
      </c>
      <c r="K3">
        <f>1-($W$3^((-1)*J3))</f>
        <v>6.2711896311821169E-3</v>
      </c>
      <c r="M3">
        <v>100000</v>
      </c>
      <c r="N3">
        <f>M3-M4</f>
        <v>627.11896311820601</v>
      </c>
      <c r="O3">
        <f>M3*$W$4^A3</f>
        <v>100000</v>
      </c>
      <c r="P3">
        <f>SUM(O3:O103)</f>
        <v>3451479.3680529231</v>
      </c>
      <c r="Q3">
        <f>M3-(I3/D3)*M3*K3</f>
        <v>99996.054834650698</v>
      </c>
      <c r="R3">
        <f>SUM(Q3:$Q$103)</f>
        <v>7809004.0089152902</v>
      </c>
      <c r="S3">
        <f>R3/M3</f>
        <v>78.090040089152907</v>
      </c>
      <c r="V3" s="76" t="s">
        <v>11</v>
      </c>
      <c r="W3" s="73">
        <v>2.7182818284590402</v>
      </c>
    </row>
    <row r="4" spans="1:23" x14ac:dyDescent="0.3">
      <c r="A4" s="77">
        <v>1</v>
      </c>
      <c r="B4" s="52">
        <v>28719</v>
      </c>
      <c r="C4" s="52">
        <v>27442</v>
      </c>
      <c r="D4" s="52">
        <v>56161</v>
      </c>
      <c r="E4" s="94">
        <v>9.7951652087510058E-4</v>
      </c>
      <c r="F4" s="163">
        <v>7.2750114062626755E-4</v>
      </c>
      <c r="G4" s="75">
        <f t="shared" ref="G4:G67" si="0">C4*F4</f>
        <v>19.964086301066033</v>
      </c>
      <c r="H4" s="75">
        <f t="shared" ref="H4:H67" si="1">B4*E4</f>
        <v>28.130734963012014</v>
      </c>
      <c r="I4" s="75">
        <f t="shared" ref="I4:I67" si="2">G4+H4</f>
        <v>48.09482126407805</v>
      </c>
      <c r="J4" s="73">
        <f t="shared" ref="J4:J67" si="3">I4/D4</f>
        <v>8.5637401869763808E-4</v>
      </c>
      <c r="K4" s="73">
        <f t="shared" ref="K4:K67" si="4">1-($W$3^((-1)*J4))</f>
        <v>8.5600743511926591E-4</v>
      </c>
      <c r="M4">
        <f>M3*(1-K3)</f>
        <v>99372.881036881794</v>
      </c>
      <c r="N4" s="73">
        <f t="shared" ref="N4:N67" si="5">M4-M5</f>
        <v>85.063925016787834</v>
      </c>
      <c r="O4" s="73">
        <f t="shared" ref="O4:O67" si="6">M4*$W$4^A4</f>
        <v>96949.152231104192</v>
      </c>
      <c r="P4" s="73">
        <f t="shared" ref="P4:P67" si="7">SUM(O4:O104)</f>
        <v>3351479.3680529236</v>
      </c>
      <c r="Q4">
        <f>AVERAGEA(M4:M5)</f>
        <v>99330.3490743734</v>
      </c>
      <c r="R4" s="73">
        <f>SUM(Q4:$Q$103)</f>
        <v>7709007.9540806413</v>
      </c>
      <c r="S4" s="73">
        <f t="shared" ref="S4:S67" si="8">R4/M4</f>
        <v>77.576576965897544</v>
      </c>
      <c r="V4" s="78" t="s">
        <v>12</v>
      </c>
      <c r="W4" s="73">
        <f>1/1.025</f>
        <v>0.97560975609756106</v>
      </c>
    </row>
    <row r="5" spans="1:23" x14ac:dyDescent="0.3">
      <c r="A5" s="77">
        <v>2</v>
      </c>
      <c r="B5" s="52">
        <v>29278</v>
      </c>
      <c r="C5" s="52">
        <v>27983</v>
      </c>
      <c r="D5" s="52">
        <v>57261</v>
      </c>
      <c r="E5" s="94">
        <v>3.2827223279789414E-4</v>
      </c>
      <c r="F5" s="163">
        <v>2.7045460200910348E-4</v>
      </c>
      <c r="G5" s="75">
        <f t="shared" si="0"/>
        <v>7.5681311280207426</v>
      </c>
      <c r="H5" s="75">
        <f t="shared" si="1"/>
        <v>9.611154431856745</v>
      </c>
      <c r="I5" s="75">
        <f t="shared" si="2"/>
        <v>17.179285559877489</v>
      </c>
      <c r="J5" s="73">
        <f t="shared" si="3"/>
        <v>3.0001721171264017E-4</v>
      </c>
      <c r="K5" s="73">
        <f t="shared" si="4"/>
        <v>2.9997221104938188E-4</v>
      </c>
      <c r="M5" s="73">
        <f t="shared" ref="M5:M9" si="9">M4*(1-K4)</f>
        <v>99287.817111865006</v>
      </c>
      <c r="N5" s="73">
        <f t="shared" si="5"/>
        <v>29.783586029312573</v>
      </c>
      <c r="O5" s="73">
        <f t="shared" si="6"/>
        <v>94503.573693625236</v>
      </c>
      <c r="P5" s="73">
        <f t="shared" si="7"/>
        <v>3254530.2158218194</v>
      </c>
      <c r="Q5" s="73">
        <f t="shared" ref="Q5:Q68" si="10">AVERAGEA(M5:M6)</f>
        <v>99272.92531885035</v>
      </c>
      <c r="R5" s="73">
        <f>SUM(Q5:$Q$103)</f>
        <v>7609677.6050062664</v>
      </c>
      <c r="S5" s="73">
        <f t="shared" si="8"/>
        <v>76.642611615004483</v>
      </c>
    </row>
    <row r="6" spans="1:23" x14ac:dyDescent="0.3">
      <c r="A6" s="77">
        <v>3</v>
      </c>
      <c r="B6" s="52">
        <v>29771</v>
      </c>
      <c r="C6" s="52">
        <v>28442</v>
      </c>
      <c r="D6" s="52">
        <v>58213</v>
      </c>
      <c r="E6" s="94">
        <v>2.4683003640332032E-4</v>
      </c>
      <c r="F6" s="163">
        <v>2.5982568080106216E-4</v>
      </c>
      <c r="G6" s="75">
        <f t="shared" si="0"/>
        <v>7.3899620133438102</v>
      </c>
      <c r="H6" s="75">
        <f t="shared" si="1"/>
        <v>7.3483770137632494</v>
      </c>
      <c r="I6" s="75">
        <f t="shared" si="2"/>
        <v>14.73833902710706</v>
      </c>
      <c r="J6" s="73">
        <f t="shared" si="3"/>
        <v>2.5317951363281501E-4</v>
      </c>
      <c r="K6" s="73">
        <f t="shared" si="4"/>
        <v>2.5314746640436869E-4</v>
      </c>
      <c r="M6" s="73">
        <f t="shared" si="9"/>
        <v>99258.033525835694</v>
      </c>
      <c r="N6" s="73">
        <f t="shared" si="5"/>
        <v>25.126919707341585</v>
      </c>
      <c r="O6" s="73">
        <f t="shared" si="6"/>
        <v>92170.951461143719</v>
      </c>
      <c r="P6" s="73">
        <f t="shared" si="7"/>
        <v>3160026.6421281938</v>
      </c>
      <c r="Q6" s="73">
        <f t="shared" si="10"/>
        <v>99245.470065982023</v>
      </c>
      <c r="R6" s="73">
        <f>SUM(Q6:$Q$103)</f>
        <v>7510404.6796874162</v>
      </c>
      <c r="S6" s="73">
        <f t="shared" si="8"/>
        <v>75.665459136187167</v>
      </c>
    </row>
    <row r="7" spans="1:23" x14ac:dyDescent="0.3">
      <c r="A7" s="77">
        <v>4</v>
      </c>
      <c r="B7" s="52">
        <v>30020</v>
      </c>
      <c r="C7" s="52">
        <v>28680</v>
      </c>
      <c r="D7" s="52">
        <v>58700</v>
      </c>
      <c r="E7" s="94">
        <v>1.7246516218287388E-4</v>
      </c>
      <c r="F7" s="163">
        <v>2.0794516577238845E-4</v>
      </c>
      <c r="G7" s="75">
        <f t="shared" si="0"/>
        <v>5.963867354352101</v>
      </c>
      <c r="H7" s="75">
        <f t="shared" si="1"/>
        <v>5.1774041687298737</v>
      </c>
      <c r="I7" s="75">
        <f t="shared" si="2"/>
        <v>11.141271523081976</v>
      </c>
      <c r="J7" s="73">
        <f t="shared" si="3"/>
        <v>1.8980019630463331E-4</v>
      </c>
      <c r="K7" s="73">
        <f t="shared" si="4"/>
        <v>1.8978218538689973E-4</v>
      </c>
      <c r="M7" s="73">
        <f t="shared" si="9"/>
        <v>99232.906606128352</v>
      </c>
      <c r="N7" s="73">
        <f t="shared" si="5"/>
        <v>18.832637878003879</v>
      </c>
      <c r="O7" s="73">
        <f t="shared" si="6"/>
        <v>89900.115725175856</v>
      </c>
      <c r="P7" s="73">
        <f t="shared" si="7"/>
        <v>3067855.69066705</v>
      </c>
      <c r="Q7" s="73">
        <f t="shared" si="10"/>
        <v>99223.490287189343</v>
      </c>
      <c r="R7" s="73">
        <f>SUM(Q7:$Q$103)</f>
        <v>7411159.209621435</v>
      </c>
      <c r="S7" s="73">
        <f t="shared" si="8"/>
        <v>74.684491899824508</v>
      </c>
    </row>
    <row r="8" spans="1:23" x14ac:dyDescent="0.3">
      <c r="A8" s="77">
        <v>5</v>
      </c>
      <c r="B8" s="52">
        <v>30258</v>
      </c>
      <c r="C8" s="52">
        <v>28907</v>
      </c>
      <c r="D8" s="52">
        <v>59165</v>
      </c>
      <c r="E8" s="94">
        <v>1.4556301202931521E-4</v>
      </c>
      <c r="F8" s="163">
        <v>1.4459357432681404E-4</v>
      </c>
      <c r="G8" s="75">
        <f t="shared" si="0"/>
        <v>4.1797664530652137</v>
      </c>
      <c r="H8" s="75">
        <f t="shared" si="1"/>
        <v>4.4044456179830194</v>
      </c>
      <c r="I8" s="75">
        <f t="shared" si="2"/>
        <v>8.584212071048233</v>
      </c>
      <c r="J8" s="73">
        <f t="shared" si="3"/>
        <v>1.4508936146451844E-4</v>
      </c>
      <c r="K8" s="73">
        <f t="shared" si="4"/>
        <v>1.4507883651215803E-4</v>
      </c>
      <c r="M8" s="73">
        <f t="shared" si="9"/>
        <v>99214.073968250348</v>
      </c>
      <c r="N8" s="73">
        <f t="shared" si="5"/>
        <v>14.393862416938646</v>
      </c>
      <c r="O8" s="73">
        <f t="shared" si="6"/>
        <v>87690.784668045861</v>
      </c>
      <c r="P8" s="73">
        <f t="shared" si="7"/>
        <v>2977955.5749418736</v>
      </c>
      <c r="Q8" s="73">
        <f t="shared" si="10"/>
        <v>99206.877037041879</v>
      </c>
      <c r="R8" s="73">
        <f>SUM(Q8:$Q$103)</f>
        <v>7311935.7193342447</v>
      </c>
      <c r="S8" s="73">
        <f t="shared" si="8"/>
        <v>73.698573467249702</v>
      </c>
    </row>
    <row r="9" spans="1:23" x14ac:dyDescent="0.3">
      <c r="A9" s="77">
        <v>6</v>
      </c>
      <c r="B9" s="52">
        <v>30440</v>
      </c>
      <c r="C9" s="52">
        <v>29073</v>
      </c>
      <c r="D9" s="52">
        <v>59513</v>
      </c>
      <c r="E9" s="94">
        <v>1.3077618987671947E-4</v>
      </c>
      <c r="F9" s="163">
        <v>1.0517930650299631E-4</v>
      </c>
      <c r="G9" s="75">
        <f t="shared" si="0"/>
        <v>3.0578779779616116</v>
      </c>
      <c r="H9" s="75">
        <f t="shared" si="1"/>
        <v>3.9808272198473409</v>
      </c>
      <c r="I9" s="75">
        <f t="shared" si="2"/>
        <v>7.0387051978089525</v>
      </c>
      <c r="J9" s="73">
        <f t="shared" si="3"/>
        <v>1.1827172546853549E-4</v>
      </c>
      <c r="K9" s="73">
        <f t="shared" si="4"/>
        <v>1.1826473164378015E-4</v>
      </c>
      <c r="L9">
        <f>((105*K9+90*(K8+K10)+45*(K7+K11)-30*(K6+K12))/315)</f>
        <v>1.1725268367543528E-4</v>
      </c>
      <c r="M9" s="73">
        <f t="shared" si="9"/>
        <v>99199.680105833409</v>
      </c>
      <c r="N9" s="73">
        <f t="shared" si="5"/>
        <v>11.6314287121495</v>
      </c>
      <c r="O9" s="73">
        <f t="shared" si="6"/>
        <v>85539.573259544777</v>
      </c>
      <c r="P9" s="73">
        <f t="shared" si="7"/>
        <v>2890264.7902738284</v>
      </c>
      <c r="Q9" s="73">
        <f t="shared" si="10"/>
        <v>99193.864391477342</v>
      </c>
      <c r="R9" s="73">
        <f>SUM(Q9:$Q$103)</f>
        <v>7212728.842297202</v>
      </c>
      <c r="S9" s="73">
        <f t="shared" si="8"/>
        <v>72.709194572020195</v>
      </c>
    </row>
    <row r="10" spans="1:23" x14ac:dyDescent="0.3">
      <c r="A10" s="77">
        <v>7</v>
      </c>
      <c r="B10" s="52">
        <v>30619</v>
      </c>
      <c r="C10" s="52">
        <v>29241</v>
      </c>
      <c r="D10" s="52">
        <v>59860</v>
      </c>
      <c r="E10" s="94">
        <v>1.1837894737854142E-4</v>
      </c>
      <c r="F10" s="163">
        <v>8.7174083020167417E-5</v>
      </c>
      <c r="G10" s="75">
        <f t="shared" si="0"/>
        <v>2.5490573615927152</v>
      </c>
      <c r="H10" s="75">
        <f t="shared" si="1"/>
        <v>3.6246449897835595</v>
      </c>
      <c r="I10" s="75">
        <f t="shared" si="2"/>
        <v>6.1737023513762743</v>
      </c>
      <c r="J10" s="73">
        <f t="shared" si="3"/>
        <v>1.0313568913091003E-4</v>
      </c>
      <c r="K10" s="73">
        <f t="shared" si="4"/>
        <v>1.0313037082854137E-4</v>
      </c>
      <c r="L10" s="73">
        <f t="shared" ref="L10:L73" si="11">((105*K10+90*(K9+K11)+45*(K8+K12)-30*(K7+K13))/315)</f>
        <v>1.0437576545030942E-4</v>
      </c>
      <c r="M10" s="73">
        <f>M9*(1-L9)</f>
        <v>99188.04867712126</v>
      </c>
      <c r="N10" s="73">
        <f t="shared" si="5"/>
        <v>10.352828504197532</v>
      </c>
      <c r="O10" s="73">
        <f t="shared" si="6"/>
        <v>83443.457087824063</v>
      </c>
      <c r="P10" s="73">
        <f t="shared" si="7"/>
        <v>2804725.2170142834</v>
      </c>
      <c r="Q10" s="73">
        <f t="shared" si="10"/>
        <v>99182.872262869161</v>
      </c>
      <c r="R10" s="73">
        <f>SUM(Q10:$Q$103)</f>
        <v>7113534.9779057242</v>
      </c>
      <c r="S10" s="73">
        <f t="shared" si="8"/>
        <v>71.717662286732065</v>
      </c>
    </row>
    <row r="11" spans="1:23" x14ac:dyDescent="0.3">
      <c r="A11" s="77">
        <v>8</v>
      </c>
      <c r="B11" s="52">
        <v>30766</v>
      </c>
      <c r="C11" s="52">
        <v>29371</v>
      </c>
      <c r="D11" s="52">
        <v>60137</v>
      </c>
      <c r="E11" s="94">
        <v>1.1876880589888463E-4</v>
      </c>
      <c r="F11" s="163">
        <v>8.6054620268864143E-5</v>
      </c>
      <c r="G11" s="75">
        <f t="shared" si="0"/>
        <v>2.5275102519168087</v>
      </c>
      <c r="H11" s="75">
        <f t="shared" si="1"/>
        <v>3.6540410822850844</v>
      </c>
      <c r="I11" s="75">
        <f t="shared" si="2"/>
        <v>6.1815513342018935</v>
      </c>
      <c r="J11" s="73">
        <f t="shared" si="3"/>
        <v>1.0279114911289046E-4</v>
      </c>
      <c r="K11" s="73">
        <f t="shared" si="4"/>
        <v>1.0278586628376107E-4</v>
      </c>
      <c r="L11" s="73">
        <f t="shared" si="11"/>
        <v>1.0406942899360547E-4</v>
      </c>
      <c r="M11" s="73">
        <f t="shared" ref="M11:M74" si="12">M10*(1-L10)</f>
        <v>99177.695848617062</v>
      </c>
      <c r="N11" s="73">
        <f t="shared" si="5"/>
        <v>10.321366175878211</v>
      </c>
      <c r="O11" s="73">
        <f t="shared" si="6"/>
        <v>81399.753768896277</v>
      </c>
      <c r="P11" s="73">
        <f t="shared" si="7"/>
        <v>2721281.7599264598</v>
      </c>
      <c r="Q11" s="73">
        <f t="shared" si="10"/>
        <v>99172.535165529116</v>
      </c>
      <c r="R11" s="73">
        <f>SUM(Q11:$Q$103)</f>
        <v>7014352.1056428552</v>
      </c>
      <c r="S11" s="73">
        <f t="shared" si="8"/>
        <v>70.725096460694431</v>
      </c>
    </row>
    <row r="12" spans="1:23" x14ac:dyDescent="0.3">
      <c r="A12" s="77">
        <v>9</v>
      </c>
      <c r="B12" s="52">
        <v>31023</v>
      </c>
      <c r="C12" s="52">
        <v>29713</v>
      </c>
      <c r="D12" s="52">
        <v>60736</v>
      </c>
      <c r="E12" s="94">
        <v>1.2699681950770349E-4</v>
      </c>
      <c r="F12" s="163">
        <v>9.861504532830417E-5</v>
      </c>
      <c r="G12" s="75">
        <f t="shared" si="0"/>
        <v>2.9301488418399018</v>
      </c>
      <c r="H12" s="75">
        <f t="shared" si="1"/>
        <v>3.9398223315874854</v>
      </c>
      <c r="I12" s="75">
        <f t="shared" si="2"/>
        <v>6.8699711734273876</v>
      </c>
      <c r="J12" s="73">
        <f t="shared" si="3"/>
        <v>1.1311201220737927E-4</v>
      </c>
      <c r="K12" s="73">
        <f t="shared" si="4"/>
        <v>1.1310561528488083E-4</v>
      </c>
      <c r="L12" s="73">
        <f t="shared" si="11"/>
        <v>1.1203017354909943E-4</v>
      </c>
      <c r="M12" s="73">
        <f t="shared" si="12"/>
        <v>99167.374482441184</v>
      </c>
      <c r="N12" s="73">
        <f t="shared" si="5"/>
        <v>11.109738173676305</v>
      </c>
      <c r="O12" s="73">
        <f t="shared" si="6"/>
        <v>79406.129310245204</v>
      </c>
      <c r="P12" s="73">
        <f t="shared" si="7"/>
        <v>2639882.0061575631</v>
      </c>
      <c r="Q12" s="73">
        <f t="shared" si="10"/>
        <v>99161.819613354339</v>
      </c>
      <c r="R12" s="73">
        <f>SUM(Q12:$Q$103)</f>
        <v>6915179.5704773273</v>
      </c>
      <c r="S12" s="73">
        <f t="shared" si="8"/>
        <v>69.732405507032411</v>
      </c>
    </row>
    <row r="13" spans="1:23" x14ac:dyDescent="0.3">
      <c r="A13" s="77">
        <v>10</v>
      </c>
      <c r="B13" s="52">
        <v>29263</v>
      </c>
      <c r="C13" s="52">
        <v>28505</v>
      </c>
      <c r="D13" s="52">
        <v>57768</v>
      </c>
      <c r="E13" s="94">
        <v>1.3116096475540223E-4</v>
      </c>
      <c r="F13" s="163">
        <v>1.2002277051318544E-4</v>
      </c>
      <c r="G13" s="75">
        <f t="shared" si="0"/>
        <v>3.4212490734783509</v>
      </c>
      <c r="H13" s="75">
        <f t="shared" si="1"/>
        <v>3.8381633116373357</v>
      </c>
      <c r="I13" s="75">
        <f t="shared" si="2"/>
        <v>7.2594123851156862</v>
      </c>
      <c r="J13" s="73">
        <f t="shared" si="3"/>
        <v>1.2566494227107889E-4</v>
      </c>
      <c r="K13" s="73">
        <f t="shared" si="4"/>
        <v>1.256570467629281E-4</v>
      </c>
      <c r="L13" s="73">
        <f t="shared" si="11"/>
        <v>1.2413953017006589E-4</v>
      </c>
      <c r="M13" s="73">
        <f t="shared" si="12"/>
        <v>99156.264744267508</v>
      </c>
      <c r="N13" s="73">
        <f t="shared" si="5"/>
        <v>12.309212118780124</v>
      </c>
      <c r="O13" s="73">
        <f t="shared" si="6"/>
        <v>77460.715539314842</v>
      </c>
      <c r="P13" s="73">
        <f t="shared" si="7"/>
        <v>2560475.8768473184</v>
      </c>
      <c r="Q13" s="73">
        <f t="shared" si="10"/>
        <v>99150.110138208111</v>
      </c>
      <c r="R13" s="73">
        <f>SUM(Q13:$Q$103)</f>
        <v>6816017.7508639731</v>
      </c>
      <c r="S13" s="73">
        <f t="shared" si="8"/>
        <v>68.74016249445323</v>
      </c>
    </row>
    <row r="14" spans="1:23" x14ac:dyDescent="0.3">
      <c r="A14" s="77">
        <v>11</v>
      </c>
      <c r="B14" s="52">
        <v>30850</v>
      </c>
      <c r="C14" s="52">
        <v>28916</v>
      </c>
      <c r="D14" s="52">
        <v>59766</v>
      </c>
      <c r="E14" s="94">
        <v>1.3201232439246919E-4</v>
      </c>
      <c r="F14" s="163">
        <v>1.4137595539832958E-4</v>
      </c>
      <c r="G14" s="75">
        <f t="shared" si="0"/>
        <v>4.0880271262980976</v>
      </c>
      <c r="H14" s="75">
        <f t="shared" si="1"/>
        <v>4.0725802075076745</v>
      </c>
      <c r="I14" s="75">
        <f t="shared" si="2"/>
        <v>8.1606073338057712</v>
      </c>
      <c r="J14" s="73">
        <f t="shared" si="3"/>
        <v>1.3654263852032545E-4</v>
      </c>
      <c r="K14" s="73">
        <f t="shared" si="4"/>
        <v>1.3653331699847726E-4</v>
      </c>
      <c r="L14" s="73">
        <f t="shared" si="11"/>
        <v>1.3595240570365852E-4</v>
      </c>
      <c r="M14" s="73">
        <f t="shared" si="12"/>
        <v>99143.955532148728</v>
      </c>
      <c r="N14" s="73">
        <f t="shared" si="5"/>
        <v>13.478859265567735</v>
      </c>
      <c r="O14" s="73">
        <f t="shared" si="6"/>
        <v>75562.048392664539</v>
      </c>
      <c r="P14" s="73">
        <f t="shared" si="7"/>
        <v>2483015.1613080027</v>
      </c>
      <c r="Q14" s="73">
        <f t="shared" si="10"/>
        <v>99137.216102515944</v>
      </c>
      <c r="R14" s="73">
        <f>SUM(Q14:$Q$103)</f>
        <v>6716867.6407257635</v>
      </c>
      <c r="S14" s="73">
        <f t="shared" si="8"/>
        <v>67.748634847917998</v>
      </c>
    </row>
    <row r="15" spans="1:23" x14ac:dyDescent="0.3">
      <c r="A15" s="77">
        <v>12</v>
      </c>
      <c r="B15" s="52">
        <v>29325</v>
      </c>
      <c r="C15" s="52">
        <v>27789</v>
      </c>
      <c r="D15" s="52">
        <v>57114</v>
      </c>
      <c r="E15" s="94">
        <v>1.3927378073955098E-4</v>
      </c>
      <c r="F15" s="163">
        <v>1.5335089512107092E-4</v>
      </c>
      <c r="G15" s="75">
        <f t="shared" si="0"/>
        <v>4.2614680245194396</v>
      </c>
      <c r="H15" s="75">
        <f t="shared" si="1"/>
        <v>4.0842036201873322</v>
      </c>
      <c r="I15" s="75">
        <f t="shared" si="2"/>
        <v>8.3456716447067727</v>
      </c>
      <c r="J15" s="73">
        <f t="shared" si="3"/>
        <v>1.4612304592055841E-4</v>
      </c>
      <c r="K15" s="73">
        <f t="shared" si="4"/>
        <v>1.4611237046835424E-4</v>
      </c>
      <c r="L15" s="73">
        <f t="shared" si="11"/>
        <v>1.4592478135179112E-4</v>
      </c>
      <c r="M15" s="73">
        <f t="shared" si="12"/>
        <v>99130.47667288316</v>
      </c>
      <c r="N15" s="73">
        <f t="shared" si="5"/>
        <v>14.465593133791117</v>
      </c>
      <c r="O15" s="73">
        <f t="shared" si="6"/>
        <v>73709.049317468947</v>
      </c>
      <c r="P15" s="73">
        <f t="shared" si="7"/>
        <v>2407453.1129153385</v>
      </c>
      <c r="Q15" s="73">
        <f t="shared" si="10"/>
        <v>99123.243876316265</v>
      </c>
      <c r="R15" s="73">
        <f>SUM(Q15:$Q$103)</f>
        <v>6617730.4246232491</v>
      </c>
      <c r="S15" s="73">
        <f t="shared" si="8"/>
        <v>66.757778704735202</v>
      </c>
    </row>
    <row r="16" spans="1:23" x14ac:dyDescent="0.3">
      <c r="A16" s="77">
        <v>13</v>
      </c>
      <c r="B16" s="52">
        <v>27949</v>
      </c>
      <c r="C16" s="52">
        <v>26534</v>
      </c>
      <c r="D16" s="52">
        <v>54483</v>
      </c>
      <c r="E16" s="94">
        <v>1.5692714260661709E-4</v>
      </c>
      <c r="F16" s="163">
        <v>1.5395663821435779E-4</v>
      </c>
      <c r="G16" s="75">
        <f t="shared" si="0"/>
        <v>4.0850854383797692</v>
      </c>
      <c r="H16" s="75">
        <f t="shared" si="1"/>
        <v>4.3859567087123414</v>
      </c>
      <c r="I16" s="75">
        <f t="shared" si="2"/>
        <v>8.4710421470921098</v>
      </c>
      <c r="J16" s="73">
        <f t="shared" si="3"/>
        <v>1.5548046449520236E-4</v>
      </c>
      <c r="K16" s="73">
        <f t="shared" si="4"/>
        <v>1.554683780342625E-4</v>
      </c>
      <c r="L16" s="73">
        <f t="shared" si="11"/>
        <v>1.5488084927897528E-4</v>
      </c>
      <c r="M16" s="73">
        <f t="shared" si="12"/>
        <v>99116.011079749369</v>
      </c>
      <c r="N16" s="73">
        <f t="shared" si="5"/>
        <v>15.351171973175951</v>
      </c>
      <c r="O16" s="73">
        <f t="shared" si="6"/>
        <v>71900.773990793808</v>
      </c>
      <c r="P16" s="73">
        <f t="shared" si="7"/>
        <v>2333744.0635978696</v>
      </c>
      <c r="Q16" s="73">
        <f t="shared" si="10"/>
        <v>99108.335493762774</v>
      </c>
      <c r="R16" s="73">
        <f>SUM(Q16:$Q$103)</f>
        <v>6518607.1807469334</v>
      </c>
      <c r="S16" s="73">
        <f t="shared" si="8"/>
        <v>65.767448767707378</v>
      </c>
    </row>
    <row r="17" spans="1:19" x14ac:dyDescent="0.3">
      <c r="A17" s="77">
        <v>14</v>
      </c>
      <c r="B17" s="52">
        <v>27796</v>
      </c>
      <c r="C17" s="52">
        <v>26260</v>
      </c>
      <c r="D17" s="52">
        <v>54056</v>
      </c>
      <c r="E17" s="94">
        <v>1.8108342763452028E-4</v>
      </c>
      <c r="F17" s="163">
        <v>1.4954740294494763E-4</v>
      </c>
      <c r="G17" s="75">
        <f t="shared" si="0"/>
        <v>3.9271148013343247</v>
      </c>
      <c r="H17" s="75">
        <f t="shared" si="1"/>
        <v>5.0333949545291254</v>
      </c>
      <c r="I17" s="75">
        <f t="shared" si="2"/>
        <v>8.9605097558634501</v>
      </c>
      <c r="J17" s="73">
        <f t="shared" si="3"/>
        <v>1.6576346299880586E-4</v>
      </c>
      <c r="K17" s="73">
        <f t="shared" si="4"/>
        <v>1.657497249950568E-4</v>
      </c>
      <c r="L17" s="73">
        <f t="shared" si="11"/>
        <v>1.6463861500056902E-4</v>
      </c>
      <c r="M17" s="73">
        <f t="shared" si="12"/>
        <v>99100.659907776193</v>
      </c>
      <c r="N17" s="73">
        <f t="shared" si="5"/>
        <v>16.315795392860309</v>
      </c>
      <c r="O17" s="73">
        <f t="shared" si="6"/>
        <v>70136.232134492006</v>
      </c>
      <c r="P17" s="73">
        <f t="shared" si="7"/>
        <v>2261843.2896070755</v>
      </c>
      <c r="Q17" s="73">
        <f t="shared" si="10"/>
        <v>99092.50201007977</v>
      </c>
      <c r="R17" s="73">
        <f>SUM(Q17:$Q$103)</f>
        <v>6419498.8452531714</v>
      </c>
      <c r="S17" s="73">
        <f t="shared" si="8"/>
        <v>64.777559011485948</v>
      </c>
    </row>
    <row r="18" spans="1:19" x14ac:dyDescent="0.3">
      <c r="A18" s="77">
        <v>15</v>
      </c>
      <c r="B18" s="52">
        <v>28074</v>
      </c>
      <c r="C18" s="52">
        <v>26501</v>
      </c>
      <c r="D18" s="52">
        <v>54575</v>
      </c>
      <c r="E18" s="94">
        <v>2.0852519483033658E-4</v>
      </c>
      <c r="F18" s="163">
        <v>1.4815224617193952E-4</v>
      </c>
      <c r="G18" s="75">
        <f t="shared" si="0"/>
        <v>3.9261826758025693</v>
      </c>
      <c r="H18" s="75">
        <f t="shared" si="1"/>
        <v>5.8541363196668694</v>
      </c>
      <c r="I18" s="75">
        <f t="shared" si="2"/>
        <v>9.7803189954694396</v>
      </c>
      <c r="J18" s="73">
        <f t="shared" si="3"/>
        <v>1.7920877682949042E-4</v>
      </c>
      <c r="K18" s="73">
        <f t="shared" si="4"/>
        <v>1.7919271989574881E-4</v>
      </c>
      <c r="L18" s="73">
        <f t="shared" si="11"/>
        <v>1.7871266384572064E-4</v>
      </c>
      <c r="M18" s="73">
        <f t="shared" si="12"/>
        <v>99084.344112383333</v>
      </c>
      <c r="N18" s="73">
        <f t="shared" si="5"/>
        <v>17.707627081734245</v>
      </c>
      <c r="O18" s="73">
        <f t="shared" si="6"/>
        <v>68414.326831582483</v>
      </c>
      <c r="P18" s="73">
        <f t="shared" si="7"/>
        <v>2191707.0574725838</v>
      </c>
      <c r="Q18" s="73">
        <f t="shared" si="10"/>
        <v>99075.490298842458</v>
      </c>
      <c r="R18" s="73">
        <f>SUM(Q18:$Q$103)</f>
        <v>6320406.3432430904</v>
      </c>
      <c r="S18" s="73">
        <f t="shared" si="8"/>
        <v>63.788143322363482</v>
      </c>
    </row>
    <row r="19" spans="1:19" x14ac:dyDescent="0.3">
      <c r="A19" s="77">
        <v>16</v>
      </c>
      <c r="B19" s="52">
        <v>27790</v>
      </c>
      <c r="C19" s="52">
        <v>26290</v>
      </c>
      <c r="D19" s="52">
        <v>54080</v>
      </c>
      <c r="E19" s="94">
        <v>2.4615427730084255E-4</v>
      </c>
      <c r="F19" s="163">
        <v>1.5415185252694517E-4</v>
      </c>
      <c r="G19" s="75">
        <f t="shared" si="0"/>
        <v>4.0526522029333885</v>
      </c>
      <c r="H19" s="75">
        <f t="shared" si="1"/>
        <v>6.8406273661904144</v>
      </c>
      <c r="I19" s="75">
        <f t="shared" si="2"/>
        <v>10.893279569123802</v>
      </c>
      <c r="J19" s="73">
        <f t="shared" si="3"/>
        <v>2.0142898611545491E-4</v>
      </c>
      <c r="K19" s="73">
        <f t="shared" si="4"/>
        <v>2.0140870065932237E-4</v>
      </c>
      <c r="L19" s="73">
        <f t="shared" si="11"/>
        <v>2.0293061226173137E-4</v>
      </c>
      <c r="M19" s="73">
        <f t="shared" si="12"/>
        <v>99066.636485301598</v>
      </c>
      <c r="N19" s="73">
        <f t="shared" si="5"/>
        <v>20.103653196667437</v>
      </c>
      <c r="O19" s="73">
        <f t="shared" si="6"/>
        <v>66733.756414623596</v>
      </c>
      <c r="P19" s="73">
        <f t="shared" si="7"/>
        <v>2123292.7306410018</v>
      </c>
      <c r="Q19" s="73">
        <f t="shared" si="10"/>
        <v>99056.584658703272</v>
      </c>
      <c r="R19" s="73">
        <f>SUM(Q19:$Q$103)</f>
        <v>6221330.8529442493</v>
      </c>
      <c r="S19" s="73">
        <f t="shared" si="8"/>
        <v>62.799455736718194</v>
      </c>
    </row>
    <row r="20" spans="1:19" x14ac:dyDescent="0.3">
      <c r="A20" s="77">
        <v>17</v>
      </c>
      <c r="B20" s="52">
        <v>26574</v>
      </c>
      <c r="C20" s="52">
        <v>25213</v>
      </c>
      <c r="D20" s="52">
        <v>51787</v>
      </c>
      <c r="E20" s="94">
        <v>3.0955045176849687E-4</v>
      </c>
      <c r="F20" s="163">
        <v>1.6706287952540199E-4</v>
      </c>
      <c r="G20" s="75">
        <f t="shared" si="0"/>
        <v>4.2121563814739602</v>
      </c>
      <c r="H20" s="75">
        <f t="shared" si="1"/>
        <v>8.2259937052960357</v>
      </c>
      <c r="I20" s="75">
        <f t="shared" si="2"/>
        <v>12.438150086769996</v>
      </c>
      <c r="J20" s="73">
        <f t="shared" si="3"/>
        <v>2.4017900412786985E-4</v>
      </c>
      <c r="K20" s="73">
        <f t="shared" si="4"/>
        <v>2.4015016345979578E-4</v>
      </c>
      <c r="L20" s="73">
        <f t="shared" si="11"/>
        <v>2.447905145560803E-4</v>
      </c>
      <c r="M20" s="73">
        <f t="shared" si="12"/>
        <v>99046.532832104931</v>
      </c>
      <c r="N20" s="73">
        <f t="shared" si="5"/>
        <v>24.24565173695737</v>
      </c>
      <c r="O20" s="73">
        <f t="shared" si="6"/>
        <v>65092.891797634984</v>
      </c>
      <c r="P20" s="73">
        <f t="shared" si="7"/>
        <v>2056558.9742263791</v>
      </c>
      <c r="Q20" s="73">
        <f t="shared" si="10"/>
        <v>99034.41000623646</v>
      </c>
      <c r="R20" s="73">
        <f>SUM(Q20:$Q$103)</f>
        <v>6122274.2682855465</v>
      </c>
      <c r="S20" s="73">
        <f t="shared" si="8"/>
        <v>61.812100769478661</v>
      </c>
    </row>
    <row r="21" spans="1:19" x14ac:dyDescent="0.3">
      <c r="A21" s="77">
        <v>18</v>
      </c>
      <c r="B21" s="52">
        <v>26160</v>
      </c>
      <c r="C21" s="52">
        <v>24983</v>
      </c>
      <c r="D21" s="52">
        <v>51143</v>
      </c>
      <c r="E21" s="94">
        <v>4.1170605923838331E-4</v>
      </c>
      <c r="F21" s="163">
        <v>1.8206320612169737E-4</v>
      </c>
      <c r="G21" s="75">
        <f t="shared" si="0"/>
        <v>4.5484850785383655</v>
      </c>
      <c r="H21" s="75">
        <f t="shared" si="1"/>
        <v>10.770230509676107</v>
      </c>
      <c r="I21" s="75">
        <f t="shared" si="2"/>
        <v>15.318715588214474</v>
      </c>
      <c r="J21" s="73">
        <f t="shared" si="3"/>
        <v>2.9952712176083677E-4</v>
      </c>
      <c r="K21" s="73">
        <f t="shared" si="4"/>
        <v>2.9948226799092481E-4</v>
      </c>
      <c r="L21" s="73">
        <f t="shared" si="11"/>
        <v>3.0494839690083033E-4</v>
      </c>
      <c r="M21" s="73">
        <f t="shared" si="12"/>
        <v>99022.287180367974</v>
      </c>
      <c r="N21" s="73">
        <f t="shared" si="5"/>
        <v>30.196687733114231</v>
      </c>
      <c r="O21" s="73">
        <f t="shared" si="6"/>
        <v>63489.714805032098</v>
      </c>
      <c r="P21" s="73">
        <f t="shared" si="7"/>
        <v>1991466.0824287443</v>
      </c>
      <c r="Q21" s="73">
        <f t="shared" si="10"/>
        <v>99007.188836501417</v>
      </c>
      <c r="R21" s="73">
        <f>SUM(Q21:$Q$103)</f>
        <v>6023239.8582793102</v>
      </c>
      <c r="S21" s="73">
        <f t="shared" si="8"/>
        <v>60.827113065042084</v>
      </c>
    </row>
    <row r="22" spans="1:19" x14ac:dyDescent="0.3">
      <c r="A22" s="77">
        <v>19</v>
      </c>
      <c r="B22" s="52">
        <v>26846</v>
      </c>
      <c r="C22" s="52">
        <v>25106</v>
      </c>
      <c r="D22" s="52">
        <v>51952</v>
      </c>
      <c r="E22" s="94">
        <v>5.4492951200851966E-4</v>
      </c>
      <c r="F22" s="163">
        <v>1.9254310820690149E-4</v>
      </c>
      <c r="G22" s="75">
        <f t="shared" si="0"/>
        <v>4.8339872746424692</v>
      </c>
      <c r="H22" s="75">
        <f t="shared" si="1"/>
        <v>14.629177679380719</v>
      </c>
      <c r="I22" s="75">
        <f t="shared" si="2"/>
        <v>19.463164954023188</v>
      </c>
      <c r="J22" s="73">
        <f t="shared" si="3"/>
        <v>3.7463745291852456E-4</v>
      </c>
      <c r="K22" s="73">
        <f t="shared" si="4"/>
        <v>3.7456728507079262E-4</v>
      </c>
      <c r="L22" s="73">
        <f t="shared" si="11"/>
        <v>3.7227249107407712E-4</v>
      </c>
      <c r="M22" s="73">
        <f t="shared" si="12"/>
        <v>98992.090492634859</v>
      </c>
      <c r="N22" s="73">
        <f t="shared" si="5"/>
        <v>36.852032124326797</v>
      </c>
      <c r="O22" s="73">
        <f t="shared" si="6"/>
        <v>61922.296310519632</v>
      </c>
      <c r="P22" s="73">
        <f t="shared" si="7"/>
        <v>1927976.3676237122</v>
      </c>
      <c r="Q22" s="73">
        <f t="shared" si="10"/>
        <v>98973.664476572696</v>
      </c>
      <c r="R22" s="73">
        <f>SUM(Q22:$Q$103)</f>
        <v>5924232.6694428083</v>
      </c>
      <c r="S22" s="73">
        <f t="shared" si="8"/>
        <v>59.845515333203103</v>
      </c>
    </row>
    <row r="23" spans="1:19" x14ac:dyDescent="0.3">
      <c r="A23" s="77">
        <v>20</v>
      </c>
      <c r="B23" s="52">
        <v>28495</v>
      </c>
      <c r="C23" s="52">
        <v>27101</v>
      </c>
      <c r="D23" s="52">
        <v>55596</v>
      </c>
      <c r="E23" s="94">
        <v>6.6891773369012048E-4</v>
      </c>
      <c r="F23" s="163">
        <v>1.949669751801898E-4</v>
      </c>
      <c r="G23" s="75">
        <f t="shared" si="0"/>
        <v>5.2837999943583238</v>
      </c>
      <c r="H23" s="75">
        <f t="shared" si="1"/>
        <v>19.060810821499985</v>
      </c>
      <c r="I23" s="75">
        <f t="shared" si="2"/>
        <v>24.34461081585831</v>
      </c>
      <c r="J23" s="73">
        <f t="shared" si="3"/>
        <v>4.3788421497694638E-4</v>
      </c>
      <c r="K23" s="73">
        <f t="shared" si="4"/>
        <v>4.3778835767593893E-4</v>
      </c>
      <c r="L23" s="73">
        <f t="shared" si="11"/>
        <v>4.3013247092880231E-4</v>
      </c>
      <c r="M23" s="73">
        <f t="shared" si="12"/>
        <v>98955.238460510533</v>
      </c>
      <c r="N23" s="73">
        <f t="shared" si="5"/>
        <v>42.563861230373732</v>
      </c>
      <c r="O23" s="73">
        <f t="shared" si="6"/>
        <v>60389.506676116172</v>
      </c>
      <c r="P23" s="73">
        <f t="shared" si="7"/>
        <v>1866054.0713131926</v>
      </c>
      <c r="Q23" s="73">
        <f t="shared" si="10"/>
        <v>98933.956529895338</v>
      </c>
      <c r="R23" s="73">
        <f>SUM(Q23:$Q$103)</f>
        <v>5825259.0049662348</v>
      </c>
      <c r="S23" s="73">
        <f t="shared" si="8"/>
        <v>58.86761626359867</v>
      </c>
    </row>
    <row r="24" spans="1:19" x14ac:dyDescent="0.3">
      <c r="A24" s="77">
        <v>21</v>
      </c>
      <c r="B24" s="52">
        <v>28823</v>
      </c>
      <c r="C24" s="52">
        <v>27819</v>
      </c>
      <c r="D24" s="52">
        <v>56642</v>
      </c>
      <c r="E24" s="94">
        <v>7.388829644012359E-4</v>
      </c>
      <c r="F24" s="163">
        <v>1.9160729839949101E-4</v>
      </c>
      <c r="G24" s="75">
        <f t="shared" si="0"/>
        <v>5.3303234341754404</v>
      </c>
      <c r="H24" s="75">
        <f t="shared" si="1"/>
        <v>21.296823682936822</v>
      </c>
      <c r="I24" s="75">
        <f t="shared" si="2"/>
        <v>26.627147117112262</v>
      </c>
      <c r="J24" s="73">
        <f t="shared" si="3"/>
        <v>4.70095461267474E-4</v>
      </c>
      <c r="K24" s="73">
        <f t="shared" si="4"/>
        <v>4.699849837084269E-4</v>
      </c>
      <c r="L24" s="73">
        <f t="shared" si="11"/>
        <v>4.6502619701176205E-4</v>
      </c>
      <c r="M24" s="73">
        <f t="shared" si="12"/>
        <v>98912.674599280159</v>
      </c>
      <c r="N24" s="73">
        <f t="shared" si="5"/>
        <v>45.996984905155841</v>
      </c>
      <c r="O24" s="73">
        <f t="shared" si="6"/>
        <v>58891.249939894056</v>
      </c>
      <c r="P24" s="73">
        <f t="shared" si="7"/>
        <v>1805664.5646370766</v>
      </c>
      <c r="Q24" s="73">
        <f t="shared" si="10"/>
        <v>98889.676106827581</v>
      </c>
      <c r="R24" s="73">
        <f>SUM(Q24:$Q$103)</f>
        <v>5726325.0484363399</v>
      </c>
      <c r="S24" s="73">
        <f t="shared" si="8"/>
        <v>57.892732874074092</v>
      </c>
    </row>
    <row r="25" spans="1:19" x14ac:dyDescent="0.3">
      <c r="A25" s="77">
        <v>22</v>
      </c>
      <c r="B25" s="52">
        <v>29552</v>
      </c>
      <c r="C25" s="52">
        <v>28024</v>
      </c>
      <c r="D25" s="52">
        <v>57576</v>
      </c>
      <c r="E25" s="94">
        <v>7.5266523952300811E-4</v>
      </c>
      <c r="F25" s="163">
        <v>1.8803901390632185E-4</v>
      </c>
      <c r="G25" s="75">
        <f t="shared" si="0"/>
        <v>5.2696053257107636</v>
      </c>
      <c r="H25" s="75">
        <f t="shared" si="1"/>
        <v>22.242763158383937</v>
      </c>
      <c r="I25" s="75">
        <f t="shared" si="2"/>
        <v>27.512368484094701</v>
      </c>
      <c r="J25" s="73">
        <f t="shared" si="3"/>
        <v>4.7784438801053738E-4</v>
      </c>
      <c r="K25" s="73">
        <f t="shared" si="4"/>
        <v>4.7773023856356733E-4</v>
      </c>
      <c r="L25" s="73">
        <f t="shared" si="11"/>
        <v>4.7727995790352348E-4</v>
      </c>
      <c r="M25" s="73">
        <f t="shared" si="12"/>
        <v>98866.677614375003</v>
      </c>
      <c r="N25" s="73">
        <f t="shared" si="5"/>
        <v>47.187083729848382</v>
      </c>
      <c r="O25" s="73">
        <f t="shared" si="6"/>
        <v>57428.159966729021</v>
      </c>
      <c r="P25" s="73">
        <f t="shared" si="7"/>
        <v>1746773.3146971823</v>
      </c>
      <c r="Q25" s="73">
        <f t="shared" si="10"/>
        <v>98843.084072510072</v>
      </c>
      <c r="R25" s="73">
        <f>SUM(Q25:$Q$103)</f>
        <v>5627435.3723295126</v>
      </c>
      <c r="S25" s="73">
        <f t="shared" si="8"/>
        <v>56.919434415294802</v>
      </c>
    </row>
    <row r="26" spans="1:19" x14ac:dyDescent="0.3">
      <c r="A26" s="77">
        <v>23</v>
      </c>
      <c r="B26" s="52">
        <v>30560</v>
      </c>
      <c r="C26" s="52">
        <v>28924</v>
      </c>
      <c r="D26" s="52">
        <v>59484</v>
      </c>
      <c r="E26" s="94">
        <v>7.4623326296975275E-4</v>
      </c>
      <c r="F26" s="163">
        <v>1.8905587955465866E-4</v>
      </c>
      <c r="G26" s="75">
        <f t="shared" si="0"/>
        <v>5.4682522602389474</v>
      </c>
      <c r="H26" s="75">
        <f t="shared" si="1"/>
        <v>22.804888516355643</v>
      </c>
      <c r="I26" s="75">
        <f t="shared" si="2"/>
        <v>28.273140776594591</v>
      </c>
      <c r="J26" s="73">
        <f t="shared" si="3"/>
        <v>4.75306650134399E-4</v>
      </c>
      <c r="K26" s="73">
        <f t="shared" si="4"/>
        <v>4.7519370982296305E-4</v>
      </c>
      <c r="L26" s="73">
        <f t="shared" si="11"/>
        <v>4.7972844605168171E-4</v>
      </c>
      <c r="M26" s="73">
        <f t="shared" si="12"/>
        <v>98819.490530645155</v>
      </c>
      <c r="N26" s="73">
        <f t="shared" si="5"/>
        <v>47.406520631891908</v>
      </c>
      <c r="O26" s="73">
        <f t="shared" si="6"/>
        <v>56000.73234825136</v>
      </c>
      <c r="P26" s="73">
        <f t="shared" si="7"/>
        <v>1689345.1547304529</v>
      </c>
      <c r="Q26" s="73">
        <f t="shared" si="10"/>
        <v>98795.787270329209</v>
      </c>
      <c r="R26" s="73">
        <f>SUM(Q26:$Q$103)</f>
        <v>5528592.288257001</v>
      </c>
      <c r="S26" s="73">
        <f t="shared" si="8"/>
        <v>55.946375138844857</v>
      </c>
    </row>
    <row r="27" spans="1:19" x14ac:dyDescent="0.3">
      <c r="A27" s="77">
        <v>24</v>
      </c>
      <c r="B27" s="52">
        <v>31297</v>
      </c>
      <c r="C27" s="52">
        <v>29324</v>
      </c>
      <c r="D27" s="52">
        <v>60621</v>
      </c>
      <c r="E27" s="94">
        <v>7.5302617900028222E-4</v>
      </c>
      <c r="F27" s="163">
        <v>1.9688229409090441E-4</v>
      </c>
      <c r="G27" s="75">
        <f t="shared" si="0"/>
        <v>5.7733763919216807</v>
      </c>
      <c r="H27" s="75">
        <f t="shared" si="1"/>
        <v>23.567460324171833</v>
      </c>
      <c r="I27" s="75">
        <f t="shared" si="2"/>
        <v>29.340836716093513</v>
      </c>
      <c r="J27" s="73">
        <f t="shared" si="3"/>
        <v>4.8400449870661177E-4</v>
      </c>
      <c r="K27" s="73">
        <f t="shared" si="4"/>
        <v>4.8388738742421999E-4</v>
      </c>
      <c r="L27" s="73">
        <f t="shared" si="11"/>
        <v>4.8693214803038502E-4</v>
      </c>
      <c r="M27" s="73">
        <f t="shared" si="12"/>
        <v>98772.084010013263</v>
      </c>
      <c r="N27" s="73">
        <f t="shared" si="5"/>
        <v>48.09530303243082</v>
      </c>
      <c r="O27" s="73">
        <f t="shared" si="6"/>
        <v>54608.650930677235</v>
      </c>
      <c r="P27" s="73">
        <f t="shared" si="7"/>
        <v>1633344.4223822015</v>
      </c>
      <c r="Q27" s="73">
        <f t="shared" si="10"/>
        <v>98748.036358497047</v>
      </c>
      <c r="R27" s="73">
        <f>SUM(Q27:$Q$103)</f>
        <v>5429796.5009866729</v>
      </c>
      <c r="S27" s="73">
        <f t="shared" si="8"/>
        <v>54.972987108748399</v>
      </c>
    </row>
    <row r="28" spans="1:19" x14ac:dyDescent="0.3">
      <c r="A28" s="77">
        <v>25</v>
      </c>
      <c r="B28" s="52">
        <v>31754</v>
      </c>
      <c r="C28" s="52">
        <v>30254</v>
      </c>
      <c r="D28" s="52">
        <v>62008</v>
      </c>
      <c r="E28" s="94">
        <v>7.8324846013360424E-4</v>
      </c>
      <c r="F28" s="163">
        <v>2.1136911554381878E-4</v>
      </c>
      <c r="G28" s="75">
        <f t="shared" si="0"/>
        <v>6.3947612216626935</v>
      </c>
      <c r="H28" s="75">
        <f t="shared" si="1"/>
        <v>24.871271603082469</v>
      </c>
      <c r="I28" s="75">
        <f t="shared" si="2"/>
        <v>31.266032824745164</v>
      </c>
      <c r="J28" s="73">
        <f t="shared" si="3"/>
        <v>5.042257906196808E-4</v>
      </c>
      <c r="K28" s="73">
        <f t="shared" si="4"/>
        <v>5.0409869015910491E-4</v>
      </c>
      <c r="L28" s="73">
        <f t="shared" si="11"/>
        <v>5.0645040509411654E-4</v>
      </c>
      <c r="M28" s="73">
        <f t="shared" si="12"/>
        <v>98723.988706980832</v>
      </c>
      <c r="N28" s="73">
        <f t="shared" si="5"/>
        <v>49.998804073155043</v>
      </c>
      <c r="O28" s="73">
        <f t="shared" si="6"/>
        <v>53250.790461442462</v>
      </c>
      <c r="P28" s="73">
        <f t="shared" si="7"/>
        <v>1578735.7714515245</v>
      </c>
      <c r="Q28" s="73">
        <f t="shared" si="10"/>
        <v>98698.989304944262</v>
      </c>
      <c r="R28" s="73">
        <f>SUM(Q28:$Q$103)</f>
        <v>5331048.4646281749</v>
      </c>
      <c r="S28" s="73">
        <f t="shared" si="8"/>
        <v>53.999524679367148</v>
      </c>
    </row>
    <row r="29" spans="1:19" x14ac:dyDescent="0.3">
      <c r="A29" s="77">
        <v>26</v>
      </c>
      <c r="B29" s="52">
        <v>34037</v>
      </c>
      <c r="C29" s="52">
        <v>32754</v>
      </c>
      <c r="D29" s="52">
        <v>66791</v>
      </c>
      <c r="E29" s="94">
        <v>8.2655340716506702E-4</v>
      </c>
      <c r="F29" s="163">
        <v>2.3072538396240203E-4</v>
      </c>
      <c r="G29" s="75">
        <f t="shared" si="0"/>
        <v>7.5571792263045161</v>
      </c>
      <c r="H29" s="75">
        <f t="shared" si="1"/>
        <v>28.133398319677386</v>
      </c>
      <c r="I29" s="75">
        <f t="shared" si="2"/>
        <v>35.690577545981903</v>
      </c>
      <c r="J29" s="73">
        <f t="shared" si="3"/>
        <v>5.3436207791441811E-4</v>
      </c>
      <c r="K29" s="73">
        <f t="shared" si="4"/>
        <v>5.3421933192643323E-4</v>
      </c>
      <c r="L29" s="73">
        <f t="shared" si="11"/>
        <v>5.3467291088813535E-4</v>
      </c>
      <c r="M29" s="73">
        <f t="shared" si="12"/>
        <v>98673.989902907677</v>
      </c>
      <c r="N29" s="73">
        <f t="shared" si="5"/>
        <v>52.758309410332004</v>
      </c>
      <c r="O29" s="73">
        <f t="shared" si="6"/>
        <v>51925.679587357743</v>
      </c>
      <c r="P29" s="73">
        <f t="shared" si="7"/>
        <v>1525484.980990082</v>
      </c>
      <c r="Q29" s="73">
        <f t="shared" si="10"/>
        <v>98647.610748202511</v>
      </c>
      <c r="R29" s="73">
        <f>SUM(Q29:$Q$103)</f>
        <v>5232349.47532323</v>
      </c>
      <c r="S29" s="73">
        <f t="shared" si="8"/>
        <v>53.02663326446725</v>
      </c>
    </row>
    <row r="30" spans="1:19" x14ac:dyDescent="0.3">
      <c r="A30" s="77">
        <v>27</v>
      </c>
      <c r="B30" s="52">
        <v>37687</v>
      </c>
      <c r="C30" s="52">
        <v>35623</v>
      </c>
      <c r="D30" s="52">
        <v>73310</v>
      </c>
      <c r="E30" s="94">
        <v>8.6403089481389725E-4</v>
      </c>
      <c r="F30" s="163">
        <v>2.5233820027357459E-4</v>
      </c>
      <c r="G30" s="75">
        <f t="shared" si="0"/>
        <v>8.9890437083455481</v>
      </c>
      <c r="H30" s="75">
        <f t="shared" si="1"/>
        <v>32.562732332851347</v>
      </c>
      <c r="I30" s="75">
        <f t="shared" si="2"/>
        <v>41.551776041196895</v>
      </c>
      <c r="J30" s="73">
        <f t="shared" si="3"/>
        <v>5.6679547184827306E-4</v>
      </c>
      <c r="K30" s="73">
        <f t="shared" si="4"/>
        <v>5.6663487363850518E-4</v>
      </c>
      <c r="L30" s="73">
        <f t="shared" si="11"/>
        <v>5.6208546177476712E-4</v>
      </c>
      <c r="M30" s="73">
        <f t="shared" si="12"/>
        <v>98621.231593497345</v>
      </c>
      <c r="N30" s="73">
        <f t="shared" si="5"/>
        <v>55.433560501027387</v>
      </c>
      <c r="O30" s="73">
        <f t="shared" si="6"/>
        <v>50632.113495710182</v>
      </c>
      <c r="P30" s="73">
        <f t="shared" si="7"/>
        <v>1473559.3014027243</v>
      </c>
      <c r="Q30" s="73">
        <f t="shared" si="10"/>
        <v>98593.514813246831</v>
      </c>
      <c r="R30" s="73">
        <f>SUM(Q30:$Q$103)</f>
        <v>5133701.8645750284</v>
      </c>
      <c r="S30" s="73">
        <f t="shared" si="8"/>
        <v>52.054732856464575</v>
      </c>
    </row>
    <row r="31" spans="1:19" x14ac:dyDescent="0.3">
      <c r="A31" s="77">
        <v>28</v>
      </c>
      <c r="B31" s="52">
        <v>38145</v>
      </c>
      <c r="C31" s="52">
        <v>36308</v>
      </c>
      <c r="D31" s="52">
        <v>74453</v>
      </c>
      <c r="E31" s="94">
        <v>8.8353731783581246E-4</v>
      </c>
      <c r="F31" s="163">
        <v>2.7365629853635861E-4</v>
      </c>
      <c r="G31" s="75">
        <f t="shared" si="0"/>
        <v>9.9359128872581088</v>
      </c>
      <c r="H31" s="75">
        <f t="shared" si="1"/>
        <v>33.702530988847066</v>
      </c>
      <c r="I31" s="75">
        <f t="shared" si="2"/>
        <v>43.638443876105171</v>
      </c>
      <c r="J31" s="73">
        <f t="shared" si="3"/>
        <v>5.8612069192786286E-4</v>
      </c>
      <c r="K31" s="73">
        <f t="shared" si="4"/>
        <v>5.8594895674923819E-4</v>
      </c>
      <c r="L31" s="73">
        <f t="shared" si="11"/>
        <v>5.8371930825645054E-4</v>
      </c>
      <c r="M31" s="73">
        <f t="shared" si="12"/>
        <v>98565.798032996317</v>
      </c>
      <c r="N31" s="73">
        <f t="shared" si="5"/>
        <v>57.534759445567033</v>
      </c>
      <c r="O31" s="73">
        <f t="shared" si="6"/>
        <v>49369.41845933201</v>
      </c>
      <c r="P31" s="73">
        <f t="shared" si="7"/>
        <v>1422927.1879070143</v>
      </c>
      <c r="Q31" s="73">
        <f t="shared" si="10"/>
        <v>98537.030653273541</v>
      </c>
      <c r="R31" s="73">
        <f>SUM(Q31:$Q$103)</f>
        <v>5035108.3497617822</v>
      </c>
      <c r="S31" s="73">
        <f t="shared" si="8"/>
        <v>51.083727319655111</v>
      </c>
    </row>
    <row r="32" spans="1:19" x14ac:dyDescent="0.3">
      <c r="A32" s="77">
        <v>29</v>
      </c>
      <c r="B32" s="52">
        <v>39822</v>
      </c>
      <c r="C32" s="52">
        <v>38042</v>
      </c>
      <c r="D32" s="52">
        <v>77864</v>
      </c>
      <c r="E32" s="94">
        <v>8.8874454385591312E-4</v>
      </c>
      <c r="F32" s="163">
        <v>2.9291895711245231E-4</v>
      </c>
      <c r="G32" s="75">
        <f t="shared" si="0"/>
        <v>11.14322296647191</v>
      </c>
      <c r="H32" s="75">
        <f t="shared" si="1"/>
        <v>35.39158522543017</v>
      </c>
      <c r="I32" s="75">
        <f t="shared" si="2"/>
        <v>46.53480819190208</v>
      </c>
      <c r="J32" s="73">
        <f t="shared" si="3"/>
        <v>5.9764214774352825E-4</v>
      </c>
      <c r="K32" s="73">
        <f t="shared" si="4"/>
        <v>5.9746359524714965E-4</v>
      </c>
      <c r="L32" s="73">
        <f t="shared" si="11"/>
        <v>5.978346054890274E-4</v>
      </c>
      <c r="M32" s="73">
        <f t="shared" si="12"/>
        <v>98508.26327355075</v>
      </c>
      <c r="N32" s="73">
        <f t="shared" si="5"/>
        <v>58.891648711549351</v>
      </c>
      <c r="O32" s="73">
        <f t="shared" si="6"/>
        <v>48137.171294185275</v>
      </c>
      <c r="P32" s="73">
        <f t="shared" si="7"/>
        <v>1373557.7694476822</v>
      </c>
      <c r="Q32" s="73">
        <f t="shared" si="10"/>
        <v>98478.817449194976</v>
      </c>
      <c r="R32" s="73">
        <f>SUM(Q32:$Q$103)</f>
        <v>4936571.3191085085</v>
      </c>
      <c r="S32" s="73">
        <f t="shared" si="8"/>
        <v>50.113271263345545</v>
      </c>
    </row>
    <row r="33" spans="1:19" x14ac:dyDescent="0.3">
      <c r="A33" s="77">
        <v>30</v>
      </c>
      <c r="B33" s="52">
        <v>40763</v>
      </c>
      <c r="C33" s="52">
        <v>38493</v>
      </c>
      <c r="D33" s="52">
        <v>79256</v>
      </c>
      <c r="E33" s="94">
        <v>8.9464159311498589E-4</v>
      </c>
      <c r="F33" s="163">
        <v>3.0954425232689888E-4</v>
      </c>
      <c r="G33" s="75">
        <f t="shared" si="0"/>
        <v>11.915286904819318</v>
      </c>
      <c r="H33" s="75">
        <f t="shared" si="1"/>
        <v>36.468275260146171</v>
      </c>
      <c r="I33" s="75">
        <f t="shared" si="2"/>
        <v>48.38356216496549</v>
      </c>
      <c r="J33" s="73">
        <f t="shared" si="3"/>
        <v>6.1047191587975031E-4</v>
      </c>
      <c r="K33" s="73">
        <f t="shared" si="4"/>
        <v>6.1028561581188967E-4</v>
      </c>
      <c r="L33" s="73">
        <f t="shared" si="11"/>
        <v>6.099887057708761E-4</v>
      </c>
      <c r="M33" s="73">
        <f t="shared" si="12"/>
        <v>98449.371624839201</v>
      </c>
      <c r="N33" s="73">
        <f t="shared" si="5"/>
        <v>60.05300478139543</v>
      </c>
      <c r="O33" s="73">
        <f t="shared" si="6"/>
        <v>46935.017782805138</v>
      </c>
      <c r="P33" s="73">
        <f t="shared" si="7"/>
        <v>1325420.5981534971</v>
      </c>
      <c r="Q33" s="73">
        <f t="shared" si="10"/>
        <v>98419.345122448503</v>
      </c>
      <c r="R33" s="73">
        <f>SUM(Q33:$Q$103)</f>
        <v>4838092.5016593132</v>
      </c>
      <c r="S33" s="73">
        <f t="shared" si="8"/>
        <v>49.142949536497007</v>
      </c>
    </row>
    <row r="34" spans="1:19" x14ac:dyDescent="0.3">
      <c r="A34" s="77">
        <v>31</v>
      </c>
      <c r="B34" s="52">
        <v>40514</v>
      </c>
      <c r="C34" s="52">
        <v>38771</v>
      </c>
      <c r="D34" s="52">
        <v>79285</v>
      </c>
      <c r="E34" s="94">
        <v>9.1654747928023494E-4</v>
      </c>
      <c r="F34" s="163">
        <v>3.2427035688054664E-4</v>
      </c>
      <c r="G34" s="75">
        <f t="shared" si="0"/>
        <v>12.572286006615673</v>
      </c>
      <c r="H34" s="75">
        <f t="shared" si="1"/>
        <v>37.13300457555944</v>
      </c>
      <c r="I34" s="75">
        <f t="shared" si="2"/>
        <v>49.70529058217511</v>
      </c>
      <c r="J34" s="73">
        <f t="shared" si="3"/>
        <v>6.2691922283124313E-4</v>
      </c>
      <c r="K34" s="73">
        <f t="shared" si="4"/>
        <v>6.2672275003494704E-4</v>
      </c>
      <c r="L34" s="73">
        <f t="shared" si="11"/>
        <v>6.2833840204781647E-4</v>
      </c>
      <c r="M34" s="73">
        <f t="shared" si="12"/>
        <v>98389.318620057806</v>
      </c>
      <c r="N34" s="73">
        <f t="shared" si="5"/>
        <v>61.82178724030382</v>
      </c>
      <c r="O34" s="73">
        <f t="shared" si="6"/>
        <v>45762.329709319492</v>
      </c>
      <c r="P34" s="73">
        <f t="shared" si="7"/>
        <v>1278485.5803706918</v>
      </c>
      <c r="Q34" s="73">
        <f t="shared" si="10"/>
        <v>98358.407726437654</v>
      </c>
      <c r="R34" s="73">
        <f>SUM(Q34:$Q$103)</f>
        <v>4739673.1565368641</v>
      </c>
      <c r="S34" s="73">
        <f t="shared" si="8"/>
        <v>48.172639296748081</v>
      </c>
    </row>
    <row r="35" spans="1:19" x14ac:dyDescent="0.3">
      <c r="A35" s="77">
        <v>32</v>
      </c>
      <c r="B35" s="52">
        <v>41856</v>
      </c>
      <c r="C35" s="52">
        <v>39915</v>
      </c>
      <c r="D35" s="52">
        <v>81771</v>
      </c>
      <c r="E35" s="94">
        <v>9.6318420795627878E-4</v>
      </c>
      <c r="F35" s="163">
        <v>3.3919796571321953E-4</v>
      </c>
      <c r="G35" s="75">
        <f t="shared" si="0"/>
        <v>13.539086801443158</v>
      </c>
      <c r="H35" s="75">
        <f t="shared" si="1"/>
        <v>40.315038208218006</v>
      </c>
      <c r="I35" s="75">
        <f t="shared" si="2"/>
        <v>53.854125009661161</v>
      </c>
      <c r="J35" s="73">
        <f t="shared" si="3"/>
        <v>6.5859687431560289E-4</v>
      </c>
      <c r="K35" s="73">
        <f t="shared" si="4"/>
        <v>6.5838004699736441E-4</v>
      </c>
      <c r="L35" s="73">
        <f t="shared" si="11"/>
        <v>6.5883017926568076E-4</v>
      </c>
      <c r="M35" s="73">
        <f t="shared" si="12"/>
        <v>98327.496832817502</v>
      </c>
      <c r="N35" s="73">
        <f t="shared" si="5"/>
        <v>64.781122365107876</v>
      </c>
      <c r="O35" s="73">
        <f t="shared" si="6"/>
        <v>44618.122419703359</v>
      </c>
      <c r="P35" s="73">
        <f t="shared" si="7"/>
        <v>1232723.2506613724</v>
      </c>
      <c r="Q35" s="73">
        <f t="shared" si="10"/>
        <v>98295.106271634955</v>
      </c>
      <c r="R35" s="73">
        <f>SUM(Q35:$Q$103)</f>
        <v>4641314.7488104273</v>
      </c>
      <c r="S35" s="73">
        <f t="shared" si="8"/>
        <v>47.202612680173054</v>
      </c>
    </row>
    <row r="36" spans="1:19" x14ac:dyDescent="0.3">
      <c r="A36" s="77">
        <v>33</v>
      </c>
      <c r="B36" s="52">
        <v>42131</v>
      </c>
      <c r="C36" s="52">
        <v>40440</v>
      </c>
      <c r="D36" s="52">
        <v>82571</v>
      </c>
      <c r="E36" s="94">
        <v>1.0359700283976347E-3</v>
      </c>
      <c r="F36" s="163">
        <v>3.577066010422256E-4</v>
      </c>
      <c r="G36" s="75">
        <f t="shared" si="0"/>
        <v>14.465654946147604</v>
      </c>
      <c r="H36" s="75">
        <f t="shared" si="1"/>
        <v>43.64645326642075</v>
      </c>
      <c r="I36" s="75">
        <f t="shared" si="2"/>
        <v>58.112108212568351</v>
      </c>
      <c r="J36" s="73">
        <f t="shared" si="3"/>
        <v>7.0378351010122627E-4</v>
      </c>
      <c r="K36" s="73">
        <f t="shared" si="4"/>
        <v>7.0353591257510395E-4</v>
      </c>
      <c r="L36" s="73">
        <f t="shared" si="11"/>
        <v>7.0429677893051111E-4</v>
      </c>
      <c r="M36" s="73">
        <f t="shared" si="12"/>
        <v>98262.715710452394</v>
      </c>
      <c r="N36" s="73">
        <f t="shared" si="5"/>
        <v>69.206114163825987</v>
      </c>
      <c r="O36" s="73">
        <f t="shared" si="6"/>
        <v>43501.196735718142</v>
      </c>
      <c r="P36" s="73">
        <f t="shared" si="7"/>
        <v>1188105.1282416689</v>
      </c>
      <c r="Q36" s="73">
        <f t="shared" si="10"/>
        <v>98228.112653370481</v>
      </c>
      <c r="R36" s="73">
        <f>SUM(Q36:$Q$103)</f>
        <v>4543019.6425387925</v>
      </c>
      <c r="S36" s="73">
        <f t="shared" si="8"/>
        <v>46.233402055827192</v>
      </c>
    </row>
    <row r="37" spans="1:19" x14ac:dyDescent="0.3">
      <c r="A37" s="77">
        <v>34</v>
      </c>
      <c r="B37" s="52">
        <v>43565</v>
      </c>
      <c r="C37" s="52">
        <v>41352</v>
      </c>
      <c r="D37" s="52">
        <v>84917</v>
      </c>
      <c r="E37" s="94">
        <v>1.1319871718567438E-3</v>
      </c>
      <c r="F37" s="163">
        <v>3.8416070404715584E-4</v>
      </c>
      <c r="G37" s="75">
        <f t="shared" si="0"/>
        <v>15.885813433757988</v>
      </c>
      <c r="H37" s="75">
        <f t="shared" si="1"/>
        <v>49.315021141939042</v>
      </c>
      <c r="I37" s="75">
        <f t="shared" si="2"/>
        <v>65.20083457569703</v>
      </c>
      <c r="J37" s="73">
        <f t="shared" si="3"/>
        <v>7.6781839414601354E-4</v>
      </c>
      <c r="K37" s="73">
        <f t="shared" si="4"/>
        <v>7.675236970321464E-4</v>
      </c>
      <c r="L37" s="73">
        <f t="shared" si="11"/>
        <v>7.6617146122446938E-4</v>
      </c>
      <c r="M37" s="73">
        <f t="shared" si="12"/>
        <v>98193.509596288568</v>
      </c>
      <c r="N37" s="73">
        <f t="shared" si="5"/>
        <v>75.23306473014236</v>
      </c>
      <c r="O37" s="73">
        <f t="shared" si="6"/>
        <v>42410.301446807374</v>
      </c>
      <c r="P37" s="73">
        <f t="shared" si="7"/>
        <v>1144603.9315059509</v>
      </c>
      <c r="Q37" s="73">
        <f t="shared" si="10"/>
        <v>98155.89306392349</v>
      </c>
      <c r="R37" s="73">
        <f>SUM(Q37:$Q$103)</f>
        <v>4444791.5298854215</v>
      </c>
      <c r="S37" s="73">
        <f t="shared" si="8"/>
        <v>45.265634644893289</v>
      </c>
    </row>
    <row r="38" spans="1:19" x14ac:dyDescent="0.3">
      <c r="A38" s="77">
        <v>35</v>
      </c>
      <c r="B38" s="52">
        <v>45182</v>
      </c>
      <c r="C38" s="52">
        <v>42825</v>
      </c>
      <c r="D38" s="52">
        <v>88007</v>
      </c>
      <c r="E38" s="94">
        <v>1.2484831037852947E-3</v>
      </c>
      <c r="F38" s="163">
        <v>4.2341648625720131E-4</v>
      </c>
      <c r="G38" s="75">
        <f t="shared" si="0"/>
        <v>18.132811023964646</v>
      </c>
      <c r="H38" s="75">
        <f t="shared" si="1"/>
        <v>56.408963595227185</v>
      </c>
      <c r="I38" s="75">
        <f t="shared" si="2"/>
        <v>74.541774619191827</v>
      </c>
      <c r="J38" s="73">
        <f t="shared" si="3"/>
        <v>8.4699824581217211E-4</v>
      </c>
      <c r="K38" s="73">
        <f t="shared" si="4"/>
        <v>8.4663964405018444E-4</v>
      </c>
      <c r="L38" s="73">
        <f t="shared" si="11"/>
        <v>8.454185738961369E-4</v>
      </c>
      <c r="M38" s="73">
        <f t="shared" si="12"/>
        <v>98118.276531558426</v>
      </c>
      <c r="N38" s="73">
        <f t="shared" si="5"/>
        <v>82.951013418452931</v>
      </c>
      <c r="O38" s="73">
        <f t="shared" si="6"/>
        <v>41344.202813831136</v>
      </c>
      <c r="P38" s="73">
        <f t="shared" si="7"/>
        <v>1102193.6300591433</v>
      </c>
      <c r="Q38" s="73">
        <f t="shared" si="10"/>
        <v>98076.801024849206</v>
      </c>
      <c r="R38" s="73">
        <f>SUM(Q38:$Q$103)</f>
        <v>4346635.6368214982</v>
      </c>
      <c r="S38" s="73">
        <f t="shared" si="8"/>
        <v>44.299959095015915</v>
      </c>
    </row>
    <row r="39" spans="1:19" x14ac:dyDescent="0.3">
      <c r="A39" s="77">
        <v>36</v>
      </c>
      <c r="B39" s="52">
        <v>45178</v>
      </c>
      <c r="C39" s="52">
        <v>42901</v>
      </c>
      <c r="D39" s="52">
        <v>88079</v>
      </c>
      <c r="E39" s="94">
        <v>1.3867875795301441E-3</v>
      </c>
      <c r="F39" s="163">
        <v>4.8012406389455952E-4</v>
      </c>
      <c r="G39" s="75">
        <f t="shared" si="0"/>
        <v>20.597802465140497</v>
      </c>
      <c r="H39" s="75">
        <f t="shared" si="1"/>
        <v>62.652289268012851</v>
      </c>
      <c r="I39" s="75">
        <f t="shared" si="2"/>
        <v>83.25009173315334</v>
      </c>
      <c r="J39" s="73">
        <f t="shared" si="3"/>
        <v>9.4517526008643766E-4</v>
      </c>
      <c r="K39" s="73">
        <f t="shared" si="4"/>
        <v>9.4472872264683705E-4</v>
      </c>
      <c r="L39" s="73">
        <f t="shared" si="11"/>
        <v>9.466202583371967E-4</v>
      </c>
      <c r="M39" s="73">
        <f t="shared" si="12"/>
        <v>98035.325518139973</v>
      </c>
      <c r="N39" s="73">
        <f t="shared" si="5"/>
        <v>92.802225168154109</v>
      </c>
      <c r="O39" s="73">
        <f t="shared" si="6"/>
        <v>40301.706982292089</v>
      </c>
      <c r="P39" s="73">
        <f t="shared" si="7"/>
        <v>1060849.4272453124</v>
      </c>
      <c r="Q39" s="73">
        <f t="shared" si="10"/>
        <v>97988.924405555896</v>
      </c>
      <c r="R39" s="73">
        <f>SUM(Q39:$Q$103)</f>
        <v>4248558.8357966496</v>
      </c>
      <c r="S39" s="73">
        <f t="shared" si="8"/>
        <v>43.337019725716289</v>
      </c>
    </row>
    <row r="40" spans="1:19" x14ac:dyDescent="0.3">
      <c r="A40" s="77">
        <v>37</v>
      </c>
      <c r="B40" s="52">
        <v>45516</v>
      </c>
      <c r="C40" s="52">
        <v>42829</v>
      </c>
      <c r="D40" s="52">
        <v>88345</v>
      </c>
      <c r="E40" s="94">
        <v>1.5531978696964575E-3</v>
      </c>
      <c r="F40" s="163">
        <v>5.57668305856059E-4</v>
      </c>
      <c r="G40" s="75">
        <f t="shared" si="0"/>
        <v>23.88437587150915</v>
      </c>
      <c r="H40" s="75">
        <f t="shared" si="1"/>
        <v>70.695354237103956</v>
      </c>
      <c r="I40" s="75">
        <f t="shared" si="2"/>
        <v>94.579730108613106</v>
      </c>
      <c r="J40" s="73">
        <f t="shared" si="3"/>
        <v>1.0705725293860785E-3</v>
      </c>
      <c r="K40" s="73">
        <f t="shared" si="4"/>
        <v>1.0699996710628046E-3</v>
      </c>
      <c r="L40" s="73">
        <f t="shared" si="11"/>
        <v>1.0711014394141666E-3</v>
      </c>
      <c r="M40" s="73">
        <f t="shared" si="12"/>
        <v>97942.523292971819</v>
      </c>
      <c r="N40" s="73">
        <f t="shared" si="5"/>
        <v>104.90637767895532</v>
      </c>
      <c r="O40" s="73">
        <f t="shared" si="6"/>
        <v>39281.518604894722</v>
      </c>
      <c r="P40" s="73">
        <f t="shared" si="7"/>
        <v>1020547.7202630198</v>
      </c>
      <c r="Q40" s="73">
        <f t="shared" si="10"/>
        <v>97890.070104132348</v>
      </c>
      <c r="R40" s="73">
        <f>SUM(Q40:$Q$103)</f>
        <v>4150569.9113910915</v>
      </c>
      <c r="S40" s="73">
        <f t="shared" si="8"/>
        <v>42.37760853858795</v>
      </c>
    </row>
    <row r="41" spans="1:19" x14ac:dyDescent="0.3">
      <c r="A41" s="77">
        <v>38</v>
      </c>
      <c r="B41" s="52">
        <v>45936</v>
      </c>
      <c r="C41" s="52">
        <v>42788</v>
      </c>
      <c r="D41" s="52">
        <v>88724</v>
      </c>
      <c r="E41" s="94">
        <v>1.755873250045603E-3</v>
      </c>
      <c r="F41" s="163">
        <v>6.5667690862023669E-4</v>
      </c>
      <c r="G41" s="75">
        <f t="shared" si="0"/>
        <v>28.097891566042687</v>
      </c>
      <c r="H41" s="75">
        <f t="shared" si="1"/>
        <v>80.657793614094814</v>
      </c>
      <c r="I41" s="75">
        <f t="shared" si="2"/>
        <v>108.7556851801375</v>
      </c>
      <c r="J41" s="73">
        <f t="shared" si="3"/>
        <v>1.2257752714050032E-3</v>
      </c>
      <c r="K41" s="73">
        <f t="shared" si="4"/>
        <v>1.2250243157626572E-3</v>
      </c>
      <c r="L41" s="73">
        <f t="shared" si="11"/>
        <v>1.2260218698294575E-3</v>
      </c>
      <c r="M41" s="73">
        <f t="shared" si="12"/>
        <v>97837.616915292863</v>
      </c>
      <c r="N41" s="73">
        <f t="shared" si="5"/>
        <v>119.95105803014303</v>
      </c>
      <c r="O41" s="73">
        <f t="shared" si="6"/>
        <v>38282.384501243563</v>
      </c>
      <c r="P41" s="73">
        <f t="shared" si="7"/>
        <v>981266.20165812492</v>
      </c>
      <c r="Q41" s="73">
        <f t="shared" si="10"/>
        <v>97777.641386277799</v>
      </c>
      <c r="R41" s="73">
        <f>SUM(Q41:$Q$103)</f>
        <v>4052679.8412869591</v>
      </c>
      <c r="S41" s="73">
        <f t="shared" si="8"/>
        <v>41.422511801322202</v>
      </c>
    </row>
    <row r="42" spans="1:19" x14ac:dyDescent="0.3">
      <c r="A42" s="77">
        <v>39</v>
      </c>
      <c r="B42" s="52">
        <v>45554</v>
      </c>
      <c r="C42" s="52">
        <v>43119</v>
      </c>
      <c r="D42" s="52">
        <v>88673</v>
      </c>
      <c r="E42" s="94">
        <v>1.9991346117179229E-3</v>
      </c>
      <c r="F42" s="163">
        <v>7.7366531633050572E-4</v>
      </c>
      <c r="G42" s="75">
        <f t="shared" si="0"/>
        <v>33.35967477485508</v>
      </c>
      <c r="H42" s="75">
        <f t="shared" si="1"/>
        <v>91.068578102198259</v>
      </c>
      <c r="I42" s="75">
        <f t="shared" si="2"/>
        <v>124.42825287705334</v>
      </c>
      <c r="J42" s="73">
        <f t="shared" si="3"/>
        <v>1.4032259298439585E-3</v>
      </c>
      <c r="K42" s="73">
        <f t="shared" si="4"/>
        <v>1.4022418686794325E-3</v>
      </c>
      <c r="L42" s="73">
        <f t="shared" si="11"/>
        <v>1.4074683101115149E-3</v>
      </c>
      <c r="M42" s="73">
        <f t="shared" si="12"/>
        <v>97717.66585726272</v>
      </c>
      <c r="N42" s="73">
        <f t="shared" si="5"/>
        <v>137.53451803216012</v>
      </c>
      <c r="O42" s="73">
        <f t="shared" si="6"/>
        <v>37302.877522552015</v>
      </c>
      <c r="P42" s="73">
        <f t="shared" si="7"/>
        <v>942983.81715688121</v>
      </c>
      <c r="Q42" s="73">
        <f t="shared" si="10"/>
        <v>97648.89859824664</v>
      </c>
      <c r="R42" s="73">
        <f>SUM(Q42:$Q$103)</f>
        <v>3954902.1999006816</v>
      </c>
      <c r="S42" s="73">
        <f t="shared" si="8"/>
        <v>40.472745283106242</v>
      </c>
    </row>
    <row r="43" spans="1:19" x14ac:dyDescent="0.3">
      <c r="A43" s="77">
        <v>40</v>
      </c>
      <c r="B43" s="52">
        <v>46588</v>
      </c>
      <c r="C43" s="52">
        <v>43303</v>
      </c>
      <c r="D43" s="52">
        <v>89891</v>
      </c>
      <c r="E43" s="94">
        <v>2.2780847647178885E-3</v>
      </c>
      <c r="F43" s="163">
        <v>9.0118651128717026E-4</v>
      </c>
      <c r="G43" s="75">
        <f t="shared" si="0"/>
        <v>39.024079498268335</v>
      </c>
      <c r="H43" s="75">
        <f t="shared" si="1"/>
        <v>106.13141301867699</v>
      </c>
      <c r="I43" s="75">
        <f t="shared" si="2"/>
        <v>145.15549251694534</v>
      </c>
      <c r="J43" s="73">
        <f t="shared" si="3"/>
        <v>1.6147945013065307E-3</v>
      </c>
      <c r="K43" s="73">
        <f t="shared" si="4"/>
        <v>1.6134914221618279E-3</v>
      </c>
      <c r="L43" s="73">
        <f t="shared" si="11"/>
        <v>1.6090472600913727E-3</v>
      </c>
      <c r="M43" s="73">
        <f t="shared" si="12"/>
        <v>97580.13133923056</v>
      </c>
      <c r="N43" s="73">
        <f t="shared" si="5"/>
        <v>157.01104297074198</v>
      </c>
      <c r="O43" s="73">
        <f t="shared" si="6"/>
        <v>36341.829175183469</v>
      </c>
      <c r="P43" s="73">
        <f t="shared" si="7"/>
        <v>905680.93963432929</v>
      </c>
      <c r="Q43" s="73">
        <f t="shared" si="10"/>
        <v>97501.625817745196</v>
      </c>
      <c r="R43" s="73">
        <f>SUM(Q43:$Q$103)</f>
        <v>3857253.3013024349</v>
      </c>
      <c r="S43" s="73">
        <f t="shared" si="8"/>
        <v>39.529084951658461</v>
      </c>
    </row>
    <row r="44" spans="1:19" x14ac:dyDescent="0.3">
      <c r="A44" s="77">
        <v>41</v>
      </c>
      <c r="B44" s="52">
        <v>48222</v>
      </c>
      <c r="C44" s="52">
        <v>45848</v>
      </c>
      <c r="D44" s="52">
        <v>94070</v>
      </c>
      <c r="E44" s="94">
        <v>2.5772707705724795E-3</v>
      </c>
      <c r="F44" s="163">
        <v>1.0305598319794397E-3</v>
      </c>
      <c r="G44" s="75">
        <f t="shared" si="0"/>
        <v>47.249107176593348</v>
      </c>
      <c r="H44" s="75">
        <f t="shared" si="1"/>
        <v>124.2811510985461</v>
      </c>
      <c r="I44" s="75">
        <f t="shared" si="2"/>
        <v>171.53025827513946</v>
      </c>
      <c r="J44" s="73">
        <f t="shared" si="3"/>
        <v>1.8234321066773621E-3</v>
      </c>
      <c r="K44" s="73">
        <f t="shared" si="4"/>
        <v>1.8217706643495202E-3</v>
      </c>
      <c r="L44" s="73">
        <f t="shared" si="11"/>
        <v>1.8219581127928695E-3</v>
      </c>
      <c r="M44" s="73">
        <f t="shared" si="12"/>
        <v>97423.120296259818</v>
      </c>
      <c r="N44" s="73">
        <f t="shared" si="5"/>
        <v>177.50084439736384</v>
      </c>
      <c r="O44" s="73">
        <f t="shared" si="6"/>
        <v>35398.393614168228</v>
      </c>
      <c r="P44" s="73">
        <f t="shared" si="7"/>
        <v>869339.11045914574</v>
      </c>
      <c r="Q44" s="73">
        <f t="shared" si="10"/>
        <v>97334.369874061143</v>
      </c>
      <c r="R44" s="73">
        <f>SUM(Q44:$Q$103)</f>
        <v>3759751.6754846894</v>
      </c>
      <c r="S44" s="73">
        <f t="shared" si="8"/>
        <v>38.591985804308408</v>
      </c>
    </row>
    <row r="45" spans="1:19" x14ac:dyDescent="0.3">
      <c r="A45" s="77">
        <v>42</v>
      </c>
      <c r="B45" s="52">
        <v>47840</v>
      </c>
      <c r="C45" s="52">
        <v>45279</v>
      </c>
      <c r="D45" s="52">
        <v>93119</v>
      </c>
      <c r="E45" s="94">
        <v>2.8764104436827579E-3</v>
      </c>
      <c r="F45" s="163">
        <v>1.1562460917449217E-3</v>
      </c>
      <c r="G45" s="75">
        <f t="shared" si="0"/>
        <v>52.353666788118311</v>
      </c>
      <c r="H45" s="75">
        <f t="shared" si="1"/>
        <v>137.60747562578314</v>
      </c>
      <c r="I45" s="75">
        <f t="shared" si="2"/>
        <v>189.96114241390146</v>
      </c>
      <c r="J45" s="73">
        <f t="shared" si="3"/>
        <v>2.0399826288287188E-3</v>
      </c>
      <c r="K45" s="73">
        <f t="shared" si="4"/>
        <v>2.0379032784522133E-3</v>
      </c>
      <c r="L45" s="73">
        <f t="shared" si="11"/>
        <v>2.0365390763078368E-3</v>
      </c>
      <c r="M45" s="73">
        <f t="shared" si="12"/>
        <v>97245.619451862454</v>
      </c>
      <c r="N45" s="73">
        <f t="shared" si="5"/>
        <v>198.04450401348004</v>
      </c>
      <c r="O45" s="73">
        <f t="shared" si="6"/>
        <v>34472.096803651773</v>
      </c>
      <c r="P45" s="73">
        <f t="shared" si="7"/>
        <v>833940.71684497758</v>
      </c>
      <c r="Q45" s="73">
        <f t="shared" si="10"/>
        <v>97146.597199855722</v>
      </c>
      <c r="R45" s="73">
        <f>SUM(Q45:$Q$103)</f>
        <v>3662417.3056106279</v>
      </c>
      <c r="S45" s="73">
        <f t="shared" si="8"/>
        <v>37.661514485221218</v>
      </c>
    </row>
    <row r="46" spans="1:19" x14ac:dyDescent="0.3">
      <c r="A46" s="77">
        <v>43</v>
      </c>
      <c r="B46" s="52">
        <v>47802</v>
      </c>
      <c r="C46" s="52">
        <v>44781</v>
      </c>
      <c r="D46" s="52">
        <v>92583</v>
      </c>
      <c r="E46" s="94">
        <v>3.1619072481778635E-3</v>
      </c>
      <c r="F46" s="163">
        <v>1.2790241003173889E-3</v>
      </c>
      <c r="G46" s="75">
        <f t="shared" si="0"/>
        <v>57.275978236312987</v>
      </c>
      <c r="H46" s="75">
        <f t="shared" si="1"/>
        <v>151.14549027739824</v>
      </c>
      <c r="I46" s="75">
        <f t="shared" si="2"/>
        <v>208.42146851371123</v>
      </c>
      <c r="J46" s="73">
        <f t="shared" si="3"/>
        <v>2.2511850827226514E-3</v>
      </c>
      <c r="K46" s="73">
        <f t="shared" si="4"/>
        <v>2.2486530659533432E-3</v>
      </c>
      <c r="L46" s="73">
        <f t="shared" si="11"/>
        <v>2.2410339364941343E-3</v>
      </c>
      <c r="M46" s="73">
        <f t="shared" si="12"/>
        <v>97047.574947848974</v>
      </c>
      <c r="N46" s="73">
        <f t="shared" si="5"/>
        <v>217.48690891258593</v>
      </c>
      <c r="O46" s="73">
        <f t="shared" si="6"/>
        <v>33562.822469725725</v>
      </c>
      <c r="P46" s="73">
        <f t="shared" si="7"/>
        <v>799468.6200413258</v>
      </c>
      <c r="Q46" s="73">
        <f t="shared" si="10"/>
        <v>96938.831493392674</v>
      </c>
      <c r="R46" s="73">
        <f>SUM(Q46:$Q$103)</f>
        <v>3565270.708410772</v>
      </c>
      <c r="S46" s="73">
        <f t="shared" si="8"/>
        <v>36.73734980319356</v>
      </c>
    </row>
    <row r="47" spans="1:19" x14ac:dyDescent="0.3">
      <c r="A47" s="77">
        <v>44</v>
      </c>
      <c r="B47" s="52">
        <v>47447</v>
      </c>
      <c r="C47" s="52">
        <v>44489</v>
      </c>
      <c r="D47" s="52">
        <v>91936</v>
      </c>
      <c r="E47" s="94">
        <v>3.4371514938956013E-3</v>
      </c>
      <c r="F47" s="163">
        <v>1.4057868271603099E-3</v>
      </c>
      <c r="G47" s="75">
        <f t="shared" si="0"/>
        <v>62.54205015353503</v>
      </c>
      <c r="H47" s="75">
        <f t="shared" si="1"/>
        <v>163.08252693086459</v>
      </c>
      <c r="I47" s="75">
        <f t="shared" si="2"/>
        <v>225.62457708439962</v>
      </c>
      <c r="J47" s="73">
        <f t="shared" si="3"/>
        <v>2.454148288857462E-3</v>
      </c>
      <c r="K47" s="73">
        <f t="shared" si="4"/>
        <v>2.4511393289268213E-3</v>
      </c>
      <c r="L47" s="73">
        <f t="shared" si="11"/>
        <v>2.4467123437389225E-3</v>
      </c>
      <c r="M47" s="73">
        <f t="shared" si="12"/>
        <v>96830.088038936388</v>
      </c>
      <c r="N47" s="73">
        <f t="shared" si="5"/>
        <v>236.91537165018963</v>
      </c>
      <c r="O47" s="73">
        <f t="shared" si="6"/>
        <v>32670.836142016145</v>
      </c>
      <c r="P47" s="73">
        <f t="shared" si="7"/>
        <v>765905.79757160007</v>
      </c>
      <c r="Q47" s="73">
        <f t="shared" si="10"/>
        <v>96711.630353111294</v>
      </c>
      <c r="R47" s="73">
        <f>SUM(Q47:$Q$103)</f>
        <v>3468331.8769173794</v>
      </c>
      <c r="S47" s="73">
        <f t="shared" si="8"/>
        <v>35.818741335056174</v>
      </c>
    </row>
    <row r="48" spans="1:19" x14ac:dyDescent="0.3">
      <c r="A48" s="77">
        <v>45</v>
      </c>
      <c r="B48" s="52">
        <v>45820</v>
      </c>
      <c r="C48" s="52">
        <v>43911</v>
      </c>
      <c r="D48" s="52">
        <v>89731</v>
      </c>
      <c r="E48" s="94">
        <v>3.7243170037502432E-3</v>
      </c>
      <c r="F48" s="163">
        <v>1.5463623127818737E-3</v>
      </c>
      <c r="G48" s="75">
        <f t="shared" si="0"/>
        <v>67.902315516564855</v>
      </c>
      <c r="H48" s="75">
        <f t="shared" si="1"/>
        <v>170.64820511183615</v>
      </c>
      <c r="I48" s="75">
        <f t="shared" si="2"/>
        <v>238.55052062840099</v>
      </c>
      <c r="J48" s="73">
        <f t="shared" si="3"/>
        <v>2.6585073233152531E-3</v>
      </c>
      <c r="K48" s="73">
        <f t="shared" si="4"/>
        <v>2.6549766222125903E-3</v>
      </c>
      <c r="L48" s="73">
        <f t="shared" si="11"/>
        <v>2.6612712100327787E-3</v>
      </c>
      <c r="M48" s="73">
        <f t="shared" si="12"/>
        <v>96593.172667286199</v>
      </c>
      <c r="N48" s="73">
        <f t="shared" si="5"/>
        <v>257.06062950516935</v>
      </c>
      <c r="O48" s="73">
        <f t="shared" si="6"/>
        <v>31796.000003850924</v>
      </c>
      <c r="P48" s="73">
        <f t="shared" si="7"/>
        <v>733234.96142958396</v>
      </c>
      <c r="Q48" s="73">
        <f t="shared" si="10"/>
        <v>96464.642352533614</v>
      </c>
      <c r="R48" s="73">
        <f>SUM(Q48:$Q$103)</f>
        <v>3371620.2465642681</v>
      </c>
      <c r="S48" s="73">
        <f t="shared" si="8"/>
        <v>34.905368086187266</v>
      </c>
    </row>
    <row r="49" spans="1:31" x14ac:dyDescent="0.3">
      <c r="A49" s="77">
        <v>46</v>
      </c>
      <c r="B49" s="52">
        <v>45860</v>
      </c>
      <c r="C49" s="52">
        <v>43627</v>
      </c>
      <c r="D49" s="52">
        <v>89487</v>
      </c>
      <c r="E49" s="94">
        <v>4.0568974778477452E-3</v>
      </c>
      <c r="F49" s="163">
        <v>1.7093713301191589E-3</v>
      </c>
      <c r="G49" s="75">
        <f t="shared" si="0"/>
        <v>74.574743019108539</v>
      </c>
      <c r="H49" s="75">
        <f t="shared" si="1"/>
        <v>186.04931833409759</v>
      </c>
      <c r="I49" s="75">
        <f t="shared" si="2"/>
        <v>260.62406135320612</v>
      </c>
      <c r="J49" s="73">
        <f t="shared" si="3"/>
        <v>2.9124237191235163E-3</v>
      </c>
      <c r="K49" s="73">
        <f t="shared" si="4"/>
        <v>2.9081867274667328E-3</v>
      </c>
      <c r="L49" s="73">
        <f t="shared" si="11"/>
        <v>2.9065696024545905E-3</v>
      </c>
      <c r="M49" s="73">
        <f t="shared" si="12"/>
        <v>96336.112037781029</v>
      </c>
      <c r="N49" s="73">
        <f t="shared" si="5"/>
        <v>280.00761486767442</v>
      </c>
      <c r="O49" s="73">
        <f t="shared" si="6"/>
        <v>30937.933877508767</v>
      </c>
      <c r="P49" s="73">
        <f t="shared" si="7"/>
        <v>701438.96142573305</v>
      </c>
      <c r="Q49" s="73">
        <f t="shared" si="10"/>
        <v>96196.108230347192</v>
      </c>
      <c r="R49" s="73">
        <f>SUM(Q49:$Q$103)</f>
        <v>3275155.6042117346</v>
      </c>
      <c r="S49" s="73">
        <f t="shared" si="8"/>
        <v>33.997174423307499</v>
      </c>
    </row>
    <row r="50" spans="1:31" x14ac:dyDescent="0.3">
      <c r="A50" s="77">
        <v>47</v>
      </c>
      <c r="B50" s="52">
        <v>42846</v>
      </c>
      <c r="C50" s="52">
        <v>41631</v>
      </c>
      <c r="D50" s="52">
        <v>84477</v>
      </c>
      <c r="E50" s="94">
        <v>4.4679786718551063E-3</v>
      </c>
      <c r="F50" s="163">
        <v>1.8988343366052271E-3</v>
      </c>
      <c r="G50" s="75">
        <f t="shared" si="0"/>
        <v>79.050372267212211</v>
      </c>
      <c r="H50" s="75">
        <f t="shared" si="1"/>
        <v>191.43501417430389</v>
      </c>
      <c r="I50" s="75">
        <f t="shared" si="2"/>
        <v>270.48538644151608</v>
      </c>
      <c r="J50" s="73">
        <f t="shared" si="3"/>
        <v>3.2018820086120018E-3</v>
      </c>
      <c r="K50" s="73">
        <f t="shared" si="4"/>
        <v>3.1967614510118869E-3</v>
      </c>
      <c r="L50" s="73">
        <f t="shared" si="11"/>
        <v>3.2040994958929328E-3</v>
      </c>
      <c r="M50" s="73">
        <f t="shared" si="12"/>
        <v>96056.104422913355</v>
      </c>
      <c r="N50" s="73">
        <f t="shared" si="5"/>
        <v>307.77331575889548</v>
      </c>
      <c r="O50" s="73">
        <f t="shared" si="6"/>
        <v>30095.620116426977</v>
      </c>
      <c r="P50" s="73">
        <f t="shared" si="7"/>
        <v>670501.0275482242</v>
      </c>
      <c r="Q50" s="73">
        <f t="shared" si="10"/>
        <v>95902.217765033914</v>
      </c>
      <c r="R50" s="73">
        <f>SUM(Q50:$Q$103)</f>
        <v>3178959.4959813878</v>
      </c>
      <c r="S50" s="73">
        <f t="shared" si="8"/>
        <v>33.094820106228191</v>
      </c>
    </row>
    <row r="51" spans="1:31" x14ac:dyDescent="0.3">
      <c r="A51" s="77">
        <v>48</v>
      </c>
      <c r="B51" s="52">
        <v>40229</v>
      </c>
      <c r="C51" s="52">
        <v>39240</v>
      </c>
      <c r="D51" s="52">
        <v>79469</v>
      </c>
      <c r="E51" s="94">
        <v>4.9790577607371237E-3</v>
      </c>
      <c r="F51" s="163">
        <v>2.1124859705197088E-3</v>
      </c>
      <c r="G51" s="75">
        <f t="shared" si="0"/>
        <v>82.893949483193367</v>
      </c>
      <c r="H51" s="75">
        <f t="shared" si="1"/>
        <v>200.30251465669375</v>
      </c>
      <c r="I51" s="75">
        <f t="shared" si="2"/>
        <v>283.1964641398871</v>
      </c>
      <c r="J51" s="73">
        <f t="shared" si="3"/>
        <v>3.5636092581998904E-3</v>
      </c>
      <c r="K51" s="73">
        <f t="shared" si="4"/>
        <v>3.5572671385761812E-3</v>
      </c>
      <c r="L51" s="73">
        <f t="shared" si="11"/>
        <v>3.5646972191667827E-3</v>
      </c>
      <c r="M51" s="73">
        <f t="shared" si="12"/>
        <v>95748.331107154459</v>
      </c>
      <c r="N51" s="73">
        <f t="shared" si="5"/>
        <v>341.31380963753327</v>
      </c>
      <c r="O51" s="73">
        <f t="shared" si="6"/>
        <v>29267.503175788628</v>
      </c>
      <c r="P51" s="73">
        <f t="shared" si="7"/>
        <v>640405.40743179724</v>
      </c>
      <c r="Q51" s="73">
        <f t="shared" si="10"/>
        <v>95577.674202335693</v>
      </c>
      <c r="R51" s="73">
        <f>SUM(Q51:$Q$103)</f>
        <v>3083057.2782163536</v>
      </c>
      <c r="S51" s="73">
        <f t="shared" si="8"/>
        <v>32.199592855211478</v>
      </c>
    </row>
    <row r="52" spans="1:31" x14ac:dyDescent="0.3">
      <c r="A52" s="77">
        <v>49</v>
      </c>
      <c r="B52" s="52">
        <v>37823</v>
      </c>
      <c r="C52" s="52">
        <v>36918</v>
      </c>
      <c r="D52" s="52">
        <v>74741</v>
      </c>
      <c r="E52" s="94">
        <v>5.5917232544777339E-3</v>
      </c>
      <c r="F52" s="163">
        <v>2.3424939794589811E-3</v>
      </c>
      <c r="G52" s="75">
        <f t="shared" si="0"/>
        <v>86.480192733666669</v>
      </c>
      <c r="H52" s="75">
        <f t="shared" si="1"/>
        <v>211.49574865411134</v>
      </c>
      <c r="I52" s="75">
        <f t="shared" si="2"/>
        <v>297.97594138777799</v>
      </c>
      <c r="J52" s="73">
        <f t="shared" si="3"/>
        <v>3.9867802329080155E-3</v>
      </c>
      <c r="K52" s="73">
        <f t="shared" si="4"/>
        <v>3.978843575334956E-3</v>
      </c>
      <c r="L52" s="73">
        <f t="shared" si="11"/>
        <v>3.9812992903818702E-3</v>
      </c>
      <c r="M52" s="73">
        <f t="shared" si="12"/>
        <v>95407.017297516926</v>
      </c>
      <c r="N52" s="73">
        <f t="shared" si="5"/>
        <v>379.84389026404824</v>
      </c>
      <c r="O52" s="73">
        <f t="shared" si="6"/>
        <v>28451.876476688722</v>
      </c>
      <c r="P52" s="73">
        <f t="shared" si="7"/>
        <v>611137.90425600845</v>
      </c>
      <c r="Q52" s="73">
        <f t="shared" si="10"/>
        <v>95217.095352384902</v>
      </c>
      <c r="R52" s="73">
        <f>SUM(Q52:$Q$103)</f>
        <v>2987479.6040140181</v>
      </c>
      <c r="S52" s="73">
        <f t="shared" si="8"/>
        <v>31.312996555566471</v>
      </c>
    </row>
    <row r="53" spans="1:31" x14ac:dyDescent="0.3">
      <c r="A53" s="77">
        <v>50</v>
      </c>
      <c r="B53" s="52">
        <v>36533</v>
      </c>
      <c r="C53" s="52">
        <v>35760</v>
      </c>
      <c r="D53" s="52">
        <v>72293</v>
      </c>
      <c r="E53" s="94">
        <v>6.2844471706668152E-3</v>
      </c>
      <c r="F53" s="163">
        <v>2.5788625561515375E-3</v>
      </c>
      <c r="G53" s="75">
        <f t="shared" si="0"/>
        <v>92.220125007978979</v>
      </c>
      <c r="H53" s="75">
        <f t="shared" si="1"/>
        <v>229.58970848597076</v>
      </c>
      <c r="I53" s="75">
        <f t="shared" si="2"/>
        <v>321.80983349394972</v>
      </c>
      <c r="J53" s="73">
        <f t="shared" si="3"/>
        <v>4.4514660270558656E-3</v>
      </c>
      <c r="K53" s="73">
        <f t="shared" si="4"/>
        <v>4.4415729371890533E-3</v>
      </c>
      <c r="L53" s="73">
        <f t="shared" si="11"/>
        <v>4.437276282990954E-3</v>
      </c>
      <c r="M53" s="73">
        <f t="shared" si="12"/>
        <v>95027.173407252878</v>
      </c>
      <c r="N53" s="73">
        <f t="shared" si="5"/>
        <v>421.66182279966597</v>
      </c>
      <c r="O53" s="73">
        <f t="shared" si="6"/>
        <v>27647.415649816641</v>
      </c>
      <c r="P53" s="73">
        <f t="shared" si="7"/>
        <v>582686.02777931967</v>
      </c>
      <c r="Q53" s="73">
        <f t="shared" si="10"/>
        <v>94816.342495853052</v>
      </c>
      <c r="R53" s="73">
        <f>SUM(Q53:$Q$103)</f>
        <v>2892262.5086616334</v>
      </c>
      <c r="S53" s="73">
        <f t="shared" si="8"/>
        <v>30.436162678083864</v>
      </c>
    </row>
    <row r="54" spans="1:31" x14ac:dyDescent="0.3">
      <c r="A54" s="77">
        <v>51</v>
      </c>
      <c r="B54" s="52">
        <v>35684</v>
      </c>
      <c r="C54" s="52">
        <v>35229</v>
      </c>
      <c r="D54" s="52">
        <v>70913</v>
      </c>
      <c r="E54" s="94">
        <v>7.0179739311270967E-3</v>
      </c>
      <c r="F54" s="163">
        <v>2.8145018380808027E-3</v>
      </c>
      <c r="G54" s="75">
        <f t="shared" si="0"/>
        <v>99.152085253748595</v>
      </c>
      <c r="H54" s="75">
        <f t="shared" si="1"/>
        <v>250.42938175833933</v>
      </c>
      <c r="I54" s="75">
        <f t="shared" si="2"/>
        <v>349.58146701208796</v>
      </c>
      <c r="J54" s="73">
        <f t="shared" si="3"/>
        <v>4.9297232808101187E-3</v>
      </c>
      <c r="K54" s="73">
        <f t="shared" si="4"/>
        <v>4.9175921375770315E-3</v>
      </c>
      <c r="L54" s="73">
        <f t="shared" si="11"/>
        <v>4.9124776840159525E-3</v>
      </c>
      <c r="M54" s="73">
        <f t="shared" si="12"/>
        <v>94605.511584453212</v>
      </c>
      <c r="N54" s="73">
        <f t="shared" si="5"/>
        <v>464.74746444354241</v>
      </c>
      <c r="O54" s="73">
        <f t="shared" si="6"/>
        <v>26853.401393236803</v>
      </c>
      <c r="P54" s="73">
        <f t="shared" si="7"/>
        <v>555038.61212950316</v>
      </c>
      <c r="Q54" s="73">
        <f t="shared" si="10"/>
        <v>94373.137852231448</v>
      </c>
      <c r="R54" s="73">
        <f>SUM(Q54:$Q$103)</f>
        <v>2797446.1661657807</v>
      </c>
      <c r="S54" s="73">
        <f t="shared" si="8"/>
        <v>29.569589755545415</v>
      </c>
    </row>
    <row r="55" spans="1:31" x14ac:dyDescent="0.3">
      <c r="A55" s="77">
        <v>52</v>
      </c>
      <c r="B55" s="52">
        <v>33585</v>
      </c>
      <c r="C55" s="52">
        <v>33680</v>
      </c>
      <c r="D55" s="52">
        <v>67265</v>
      </c>
      <c r="E55" s="94">
        <v>7.7505244438069365E-3</v>
      </c>
      <c r="F55" s="163">
        <v>3.049534729878386E-3</v>
      </c>
      <c r="G55" s="75">
        <f t="shared" si="0"/>
        <v>102.70832970230404</v>
      </c>
      <c r="H55" s="75">
        <f t="shared" si="1"/>
        <v>260.30136344525596</v>
      </c>
      <c r="I55" s="75">
        <f t="shared" si="2"/>
        <v>363.00969314756003</v>
      </c>
      <c r="J55" s="73">
        <f t="shared" si="3"/>
        <v>5.3967099256308632E-3</v>
      </c>
      <c r="K55" s="73">
        <f t="shared" si="4"/>
        <v>5.3821738473750491E-3</v>
      </c>
      <c r="L55" s="73">
        <f t="shared" si="11"/>
        <v>5.3811402920987692E-3</v>
      </c>
      <c r="M55" s="73">
        <f t="shared" si="12"/>
        <v>94140.76412000967</v>
      </c>
      <c r="N55" s="73">
        <f t="shared" si="5"/>
        <v>506.58465893515677</v>
      </c>
      <c r="O55" s="73">
        <f t="shared" si="6"/>
        <v>26069.741129904975</v>
      </c>
      <c r="P55" s="73">
        <f t="shared" si="7"/>
        <v>528185.21073626622</v>
      </c>
      <c r="Q55" s="73">
        <f t="shared" si="10"/>
        <v>93887.471790542098</v>
      </c>
      <c r="R55" s="73">
        <f>SUM(Q55:$Q$103)</f>
        <v>2703073.0283135497</v>
      </c>
      <c r="S55" s="73">
        <f t="shared" si="8"/>
        <v>28.713098449760832</v>
      </c>
    </row>
    <row r="56" spans="1:31" x14ac:dyDescent="0.3">
      <c r="A56" s="77">
        <v>53</v>
      </c>
      <c r="B56" s="52">
        <v>33758</v>
      </c>
      <c r="C56" s="52">
        <v>33806</v>
      </c>
      <c r="D56" s="52">
        <v>67564</v>
      </c>
      <c r="E56" s="94">
        <v>8.4572138571206244E-3</v>
      </c>
      <c r="F56" s="163">
        <v>3.2925032824561392E-3</v>
      </c>
      <c r="G56" s="75">
        <f t="shared" si="0"/>
        <v>111.30636596671225</v>
      </c>
      <c r="H56" s="75">
        <f t="shared" si="1"/>
        <v>285.49862538867802</v>
      </c>
      <c r="I56" s="75">
        <f t="shared" si="2"/>
        <v>396.80499135539026</v>
      </c>
      <c r="J56" s="73">
        <f t="shared" si="3"/>
        <v>5.8730239677252721E-3</v>
      </c>
      <c r="K56" s="73">
        <f t="shared" si="4"/>
        <v>5.8558114754075907E-3</v>
      </c>
      <c r="L56" s="73">
        <f t="shared" si="11"/>
        <v>5.8389533350148874E-3</v>
      </c>
      <c r="M56" s="73">
        <f t="shared" si="12"/>
        <v>93634.179461074513</v>
      </c>
      <c r="N56" s="73">
        <f t="shared" si="5"/>
        <v>546.7256044356327</v>
      </c>
      <c r="O56" s="73">
        <f t="shared" si="6"/>
        <v>25297.030434640255</v>
      </c>
      <c r="P56" s="73">
        <f t="shared" si="7"/>
        <v>502115.46960636135</v>
      </c>
      <c r="Q56" s="73">
        <f t="shared" si="10"/>
        <v>93360.816658856696</v>
      </c>
      <c r="R56" s="73">
        <f>SUM(Q56:$Q$103)</f>
        <v>2609185.5565230073</v>
      </c>
      <c r="S56" s="73">
        <f t="shared" si="8"/>
        <v>27.865738467945828</v>
      </c>
    </row>
    <row r="57" spans="1:31" x14ac:dyDescent="0.3">
      <c r="A57" s="77">
        <v>54</v>
      </c>
      <c r="B57" s="52">
        <v>34455</v>
      </c>
      <c r="C57" s="52">
        <v>35306</v>
      </c>
      <c r="D57" s="52">
        <v>69761</v>
      </c>
      <c r="E57" s="94">
        <v>9.1430170610001023E-3</v>
      </c>
      <c r="F57" s="163">
        <v>3.5579524493862496E-3</v>
      </c>
      <c r="G57" s="75">
        <f t="shared" si="0"/>
        <v>125.61706917803093</v>
      </c>
      <c r="H57" s="75">
        <f t="shared" si="1"/>
        <v>315.02265283675854</v>
      </c>
      <c r="I57" s="75">
        <f t="shared" si="2"/>
        <v>440.63972201478947</v>
      </c>
      <c r="J57" s="73">
        <f t="shared" si="3"/>
        <v>6.3164192315876989E-3</v>
      </c>
      <c r="K57" s="73">
        <f t="shared" si="4"/>
        <v>6.2965125905820596E-3</v>
      </c>
      <c r="L57" s="73">
        <f t="shared" si="11"/>
        <v>6.3001719343534577E-3</v>
      </c>
      <c r="M57" s="73">
        <f t="shared" si="12"/>
        <v>93087.45385663888</v>
      </c>
      <c r="N57" s="73">
        <f t="shared" si="5"/>
        <v>586.46696422802052</v>
      </c>
      <c r="O57" s="73">
        <f t="shared" si="6"/>
        <v>24535.924150651645</v>
      </c>
      <c r="P57" s="73">
        <f t="shared" si="7"/>
        <v>476818.43917172111</v>
      </c>
      <c r="Q57" s="73">
        <f t="shared" si="10"/>
        <v>92794.22037452487</v>
      </c>
      <c r="R57" s="73">
        <f>SUM(Q57:$Q$103)</f>
        <v>2515824.7398641501</v>
      </c>
      <c r="S57" s="73">
        <f t="shared" si="8"/>
        <v>27.026464207933909</v>
      </c>
    </row>
    <row r="58" spans="1:31" x14ac:dyDescent="0.3">
      <c r="A58" s="77">
        <v>55</v>
      </c>
      <c r="B58" s="52">
        <v>35277</v>
      </c>
      <c r="C58" s="52">
        <v>36345</v>
      </c>
      <c r="D58" s="52">
        <v>71622</v>
      </c>
      <c r="E58" s="94">
        <v>9.841925379067834E-3</v>
      </c>
      <c r="F58" s="163">
        <v>3.8617443667369055E-3</v>
      </c>
      <c r="G58" s="75">
        <f t="shared" si="0"/>
        <v>140.35509900905282</v>
      </c>
      <c r="H58" s="75">
        <f t="shared" si="1"/>
        <v>347.19360159737596</v>
      </c>
      <c r="I58" s="75">
        <f t="shared" si="2"/>
        <v>487.54870060642878</v>
      </c>
      <c r="J58" s="73">
        <f t="shared" si="3"/>
        <v>6.8072477814977075E-3</v>
      </c>
      <c r="K58" s="73">
        <f t="shared" si="4"/>
        <v>6.7841309540511707E-3</v>
      </c>
      <c r="L58" s="73">
        <f t="shared" si="11"/>
        <v>6.7920222202820261E-3</v>
      </c>
      <c r="M58" s="73">
        <f t="shared" si="12"/>
        <v>92500.98689241086</v>
      </c>
      <c r="N58" s="73">
        <f t="shared" si="5"/>
        <v>628.26875837126863</v>
      </c>
      <c r="O58" s="73">
        <f t="shared" si="6"/>
        <v>23786.676692618821</v>
      </c>
      <c r="P58" s="73">
        <f t="shared" si="7"/>
        <v>452282.51502106944</v>
      </c>
      <c r="Q58" s="73">
        <f t="shared" si="10"/>
        <v>92186.852513225225</v>
      </c>
      <c r="R58" s="73">
        <f>SUM(Q58:$Q$103)</f>
        <v>2423030.5194896255</v>
      </c>
      <c r="S58" s="73">
        <f t="shared" si="8"/>
        <v>26.194645061548208</v>
      </c>
    </row>
    <row r="59" spans="1:31" x14ac:dyDescent="0.3">
      <c r="A59" s="77">
        <v>56</v>
      </c>
      <c r="B59" s="52">
        <v>36280</v>
      </c>
      <c r="C59" s="52">
        <v>37423</v>
      </c>
      <c r="D59" s="52">
        <v>73703</v>
      </c>
      <c r="E59" s="94">
        <v>1.0603930696017628E-2</v>
      </c>
      <c r="F59" s="163">
        <v>4.215980310079916E-3</v>
      </c>
      <c r="G59" s="75">
        <f t="shared" si="0"/>
        <v>157.77463114412069</v>
      </c>
      <c r="H59" s="75">
        <f t="shared" si="1"/>
        <v>384.71060565151953</v>
      </c>
      <c r="I59" s="75">
        <f t="shared" si="2"/>
        <v>542.48523679564028</v>
      </c>
      <c r="J59" s="73">
        <f t="shared" si="3"/>
        <v>7.3604227344292675E-3</v>
      </c>
      <c r="K59" s="73">
        <f t="shared" si="4"/>
        <v>7.3334011603948257E-3</v>
      </c>
      <c r="L59" s="73">
        <f t="shared" si="11"/>
        <v>7.3380448763864896E-3</v>
      </c>
      <c r="M59" s="73">
        <f t="shared" si="12"/>
        <v>91872.718134039591</v>
      </c>
      <c r="N59" s="73">
        <f t="shared" si="5"/>
        <v>674.16612858317967</v>
      </c>
      <c r="O59" s="73">
        <f t="shared" si="6"/>
        <v>23048.894688756962</v>
      </c>
      <c r="P59" s="73">
        <f t="shared" si="7"/>
        <v>428495.83832845069</v>
      </c>
      <c r="Q59" s="73">
        <f t="shared" si="10"/>
        <v>91535.635069748008</v>
      </c>
      <c r="R59" s="73">
        <f>SUM(Q59:$Q$103)</f>
        <v>2330843.6669764002</v>
      </c>
      <c r="S59" s="73">
        <f t="shared" si="8"/>
        <v>25.370357101830468</v>
      </c>
    </row>
    <row r="60" spans="1:31" x14ac:dyDescent="0.3">
      <c r="A60" s="77">
        <v>57</v>
      </c>
      <c r="B60" s="52">
        <v>35544</v>
      </c>
      <c r="C60" s="52">
        <v>36762</v>
      </c>
      <c r="D60" s="52">
        <v>72306</v>
      </c>
      <c r="E60" s="94">
        <v>1.1477398305828617E-2</v>
      </c>
      <c r="F60" s="163">
        <v>4.6249301918136069E-3</v>
      </c>
      <c r="G60" s="75">
        <f t="shared" si="0"/>
        <v>170.02168371145183</v>
      </c>
      <c r="H60" s="75">
        <f t="shared" si="1"/>
        <v>407.9526453823724</v>
      </c>
      <c r="I60" s="75">
        <f t="shared" si="2"/>
        <v>577.97432909382428</v>
      </c>
      <c r="J60" s="73">
        <f t="shared" si="3"/>
        <v>7.9934490788292015E-3</v>
      </c>
      <c r="K60" s="73">
        <f t="shared" si="4"/>
        <v>7.9615864187799756E-3</v>
      </c>
      <c r="L60" s="73">
        <f t="shared" si="11"/>
        <v>7.9589280114555176E-3</v>
      </c>
      <c r="M60" s="73">
        <f t="shared" si="12"/>
        <v>91198.552005456411</v>
      </c>
      <c r="N60" s="73">
        <f t="shared" si="5"/>
        <v>725.84271016040293</v>
      </c>
      <c r="O60" s="73">
        <f t="shared" si="6"/>
        <v>22321.717917248548</v>
      </c>
      <c r="P60" s="73">
        <f t="shared" si="7"/>
        <v>405446.94363969378</v>
      </c>
      <c r="Q60" s="73">
        <f t="shared" si="10"/>
        <v>90835.630650376203</v>
      </c>
      <c r="R60" s="73">
        <f>SUM(Q60:$Q$103)</f>
        <v>2239308.0319066518</v>
      </c>
      <c r="S60" s="73">
        <f t="shared" si="8"/>
        <v>24.554205989725297</v>
      </c>
    </row>
    <row r="61" spans="1:31" x14ac:dyDescent="0.3">
      <c r="A61" s="77">
        <v>58</v>
      </c>
      <c r="B61" s="52">
        <v>33736</v>
      </c>
      <c r="C61" s="52">
        <v>35392</v>
      </c>
      <c r="D61" s="52">
        <v>69128</v>
      </c>
      <c r="E61" s="94">
        <v>1.2493780868152025E-2</v>
      </c>
      <c r="F61" s="163">
        <v>5.0829917056500707E-3</v>
      </c>
      <c r="G61" s="75">
        <f t="shared" si="0"/>
        <v>179.8972424463673</v>
      </c>
      <c r="H61" s="75">
        <f t="shared" si="1"/>
        <v>421.49019136797671</v>
      </c>
      <c r="I61" s="75">
        <f t="shared" si="2"/>
        <v>601.38743381434404</v>
      </c>
      <c r="J61" s="73">
        <f t="shared" si="3"/>
        <v>8.6996214820961697E-3</v>
      </c>
      <c r="K61" s="73">
        <f t="shared" si="4"/>
        <v>8.6618892730547792E-3</v>
      </c>
      <c r="L61" s="73">
        <f t="shared" si="11"/>
        <v>8.6651873127008509E-3</v>
      </c>
      <c r="M61" s="73">
        <f t="shared" si="12"/>
        <v>90472.709295296008</v>
      </c>
      <c r="N61" s="73">
        <f t="shared" si="5"/>
        <v>783.96297273127129</v>
      </c>
      <c r="O61" s="73">
        <f t="shared" si="6"/>
        <v>21603.961923173807</v>
      </c>
      <c r="P61" s="73">
        <f t="shared" si="7"/>
        <v>383125.22572244518</v>
      </c>
      <c r="Q61" s="73">
        <f t="shared" si="10"/>
        <v>90080.727808930373</v>
      </c>
      <c r="R61" s="73">
        <f>SUM(Q61:$Q$103)</f>
        <v>2148472.4012562754</v>
      </c>
      <c r="S61" s="73">
        <f t="shared" si="8"/>
        <v>23.747187610396697</v>
      </c>
      <c r="T61" s="73"/>
      <c r="U61" s="73"/>
      <c r="V61" s="73"/>
      <c r="W61" s="73"/>
      <c r="X61" s="73"/>
      <c r="Y61" s="73" t="s">
        <v>22</v>
      </c>
      <c r="Z61" s="73"/>
      <c r="AA61" s="73"/>
      <c r="AB61" s="73"/>
      <c r="AC61" s="73"/>
      <c r="AD61" s="73"/>
      <c r="AE61" s="85"/>
    </row>
    <row r="62" spans="1:31" x14ac:dyDescent="0.3">
      <c r="A62" s="77">
        <v>59</v>
      </c>
      <c r="B62" s="52">
        <v>34249</v>
      </c>
      <c r="C62" s="52">
        <v>36632</v>
      </c>
      <c r="D62" s="52">
        <v>70881</v>
      </c>
      <c r="E62" s="94">
        <v>1.3658418368598435E-2</v>
      </c>
      <c r="F62" s="163">
        <v>5.5756829679177401E-3</v>
      </c>
      <c r="G62" s="75">
        <f t="shared" si="0"/>
        <v>204.24841848076267</v>
      </c>
      <c r="H62" s="75">
        <f t="shared" si="1"/>
        <v>467.78717070612782</v>
      </c>
      <c r="I62" s="75">
        <f t="shared" si="2"/>
        <v>672.03558918689055</v>
      </c>
      <c r="J62" s="73">
        <f t="shared" si="3"/>
        <v>9.4811809820246687E-3</v>
      </c>
      <c r="K62" s="73">
        <f t="shared" si="4"/>
        <v>9.436376297864868E-3</v>
      </c>
      <c r="L62" s="73">
        <f t="shared" si="11"/>
        <v>9.4591369928298998E-3</v>
      </c>
      <c r="M62" s="73">
        <f t="shared" si="12"/>
        <v>89688.746322564737</v>
      </c>
      <c r="N62" s="73">
        <f t="shared" si="5"/>
        <v>848.37813818029827</v>
      </c>
      <c r="O62" s="73">
        <f t="shared" si="6"/>
        <v>20894.39955747615</v>
      </c>
      <c r="P62" s="73">
        <f t="shared" si="7"/>
        <v>361521.26379927143</v>
      </c>
      <c r="Q62" s="73">
        <f t="shared" si="10"/>
        <v>89264.557253474588</v>
      </c>
      <c r="R62" s="73">
        <f>SUM(Q62:$Q$103)</f>
        <v>2058391.6734473463</v>
      </c>
      <c r="S62" s="73">
        <f t="shared" si="8"/>
        <v>22.95038962908858</v>
      </c>
      <c r="T62" s="73" t="s">
        <v>23</v>
      </c>
      <c r="U62" s="73" t="s">
        <v>24</v>
      </c>
      <c r="V62" s="73" t="s">
        <v>25</v>
      </c>
      <c r="W62" s="73" t="s">
        <v>26</v>
      </c>
      <c r="X62" s="73" t="s">
        <v>27</v>
      </c>
      <c r="Y62" s="73" t="s">
        <v>28</v>
      </c>
      <c r="Z62" s="73" t="s">
        <v>29</v>
      </c>
      <c r="AA62" s="73" t="s">
        <v>30</v>
      </c>
      <c r="AB62" s="73" t="s">
        <v>31</v>
      </c>
      <c r="AC62" s="73" t="s">
        <v>32</v>
      </c>
      <c r="AD62" s="73" t="s">
        <v>33</v>
      </c>
      <c r="AE62" s="85" t="s">
        <v>34</v>
      </c>
    </row>
    <row r="63" spans="1:31" x14ac:dyDescent="0.3">
      <c r="A63" s="77">
        <v>60</v>
      </c>
      <c r="B63" s="52">
        <v>33998</v>
      </c>
      <c r="C63" s="52">
        <v>36319</v>
      </c>
      <c r="D63" s="52">
        <v>70317</v>
      </c>
      <c r="E63" s="94">
        <v>1.494938310710237E-2</v>
      </c>
      <c r="F63" s="163">
        <v>6.0842663614533426E-3</v>
      </c>
      <c r="G63" s="75">
        <f t="shared" si="0"/>
        <v>220.97446998162394</v>
      </c>
      <c r="H63" s="75">
        <f t="shared" si="1"/>
        <v>508.24912687526637</v>
      </c>
      <c r="I63" s="75">
        <f t="shared" si="2"/>
        <v>729.22359685689025</v>
      </c>
      <c r="J63" s="73">
        <f t="shared" si="3"/>
        <v>1.037051633114169E-2</v>
      </c>
      <c r="K63" s="73">
        <f t="shared" si="4"/>
        <v>1.0316927933087805E-2</v>
      </c>
      <c r="L63" s="73">
        <f t="shared" si="11"/>
        <v>1.0308964245502528E-2</v>
      </c>
      <c r="M63" s="73">
        <f t="shared" si="12"/>
        <v>88840.368184384439</v>
      </c>
      <c r="N63" s="73">
        <f t="shared" si="5"/>
        <v>915.85217917010596</v>
      </c>
      <c r="O63" s="73">
        <f t="shared" si="6"/>
        <v>20191.957628955184</v>
      </c>
      <c r="P63" s="73">
        <f t="shared" si="7"/>
        <v>340626.86424179527</v>
      </c>
      <c r="Q63" s="73">
        <f t="shared" si="10"/>
        <v>88382.442094799393</v>
      </c>
      <c r="R63" s="73">
        <f>SUM(Q63:$Q$103)</f>
        <v>1969127.1161938715</v>
      </c>
      <c r="S63" s="73">
        <f t="shared" si="8"/>
        <v>22.164778877402121</v>
      </c>
      <c r="T63" s="73"/>
      <c r="U63" s="73">
        <f>MIN(U79:U88)</f>
        <v>3.2461208426189936E-3</v>
      </c>
      <c r="V63" s="73"/>
      <c r="W63" s="73">
        <f>1-K63</f>
        <v>0.9896830720669122</v>
      </c>
      <c r="X63" s="73">
        <f>LN(W63)</f>
        <v>-1.0370516331141649E-2</v>
      </c>
      <c r="Y63" s="73">
        <f>SUM(X63:X70)</f>
        <v>-0.10884003351466673</v>
      </c>
      <c r="Z63" s="73">
        <f>SUM(X71:X78)</f>
        <v>-0.20905379014570261</v>
      </c>
      <c r="AA63" s="73">
        <f>SUM(X79:X86)</f>
        <v>-0.47533067198051737</v>
      </c>
      <c r="AB63" s="73">
        <f>(AA63-Z63)/(Z63-Y63)</f>
        <v>2.6570891141740685</v>
      </c>
      <c r="AC63" s="73">
        <f>(Y63-(Z63-Y63)/(AB63-1))/8</f>
        <v>-6.0455316952284649E-3</v>
      </c>
      <c r="AD63" s="73">
        <f>AB63^(1/8)</f>
        <v>1.1299279851089796</v>
      </c>
      <c r="AE63" s="85">
        <f>(AD63-1)*(Z63-Y63)/(AD63^60*(AB63-1)^2)</f>
        <v>-3.1109455964317572E-6</v>
      </c>
    </row>
    <row r="64" spans="1:31" x14ac:dyDescent="0.3">
      <c r="A64" s="77">
        <v>61</v>
      </c>
      <c r="B64" s="52">
        <v>33192</v>
      </c>
      <c r="C64" s="52">
        <v>35721</v>
      </c>
      <c r="D64" s="52">
        <v>68913</v>
      </c>
      <c r="E64" s="94">
        <v>1.6325542398594985E-2</v>
      </c>
      <c r="F64" s="163">
        <v>6.5931917252441E-3</v>
      </c>
      <c r="G64" s="75">
        <f t="shared" si="0"/>
        <v>235.5154016174445</v>
      </c>
      <c r="H64" s="75">
        <f t="shared" si="1"/>
        <v>541.87740329416476</v>
      </c>
      <c r="I64" s="75">
        <f t="shared" si="2"/>
        <v>777.39280491160923</v>
      </c>
      <c r="J64" s="73">
        <f t="shared" si="3"/>
        <v>1.1280785989749529E-2</v>
      </c>
      <c r="K64" s="73">
        <f t="shared" si="4"/>
        <v>1.1217396508440114E-2</v>
      </c>
      <c r="L64" s="73">
        <f t="shared" si="11"/>
        <v>1.1199551280091561E-2</v>
      </c>
      <c r="M64" s="73">
        <f t="shared" si="12"/>
        <v>87924.516005214333</v>
      </c>
      <c r="N64" s="73">
        <f t="shared" si="5"/>
        <v>984.71512577762769</v>
      </c>
      <c r="O64" s="73">
        <f t="shared" si="6"/>
        <v>19496.389716791786</v>
      </c>
      <c r="P64" s="73">
        <f t="shared" si="7"/>
        <v>320434.90661284002</v>
      </c>
      <c r="Q64" s="73">
        <f t="shared" si="10"/>
        <v>87432.158442325512</v>
      </c>
      <c r="R64" s="73">
        <f>SUM(Q64:$Q$103)</f>
        <v>1880744.6740990719</v>
      </c>
      <c r="S64" s="73">
        <f t="shared" si="8"/>
        <v>21.390446709852061</v>
      </c>
      <c r="T64" s="73"/>
      <c r="U64" s="73"/>
      <c r="V64" s="73"/>
      <c r="W64" s="73">
        <f t="shared" ref="W64:W103" si="13">1-K64</f>
        <v>0.98878260349155989</v>
      </c>
      <c r="X64" s="73">
        <f t="shared" ref="X64:X80" si="14">LN(W64)</f>
        <v>-1.1280785989749496E-2</v>
      </c>
      <c r="Y64" s="73"/>
      <c r="Z64" s="73"/>
      <c r="AA64" s="73"/>
      <c r="AB64" s="73"/>
      <c r="AC64" s="73"/>
      <c r="AD64" s="73"/>
      <c r="AE64" s="85"/>
    </row>
    <row r="65" spans="1:31" x14ac:dyDescent="0.3">
      <c r="A65" s="77">
        <v>62</v>
      </c>
      <c r="B65" s="52">
        <v>33805</v>
      </c>
      <c r="C65" s="52">
        <v>37401</v>
      </c>
      <c r="D65" s="52">
        <v>71206</v>
      </c>
      <c r="E65" s="94">
        <v>1.7742683315852978E-2</v>
      </c>
      <c r="F65" s="163">
        <v>7.0977674478519704E-3</v>
      </c>
      <c r="G65" s="75">
        <f t="shared" si="0"/>
        <v>265.46360031711157</v>
      </c>
      <c r="H65" s="75">
        <f t="shared" si="1"/>
        <v>599.79140949240991</v>
      </c>
      <c r="I65" s="75">
        <f t="shared" si="2"/>
        <v>865.25500980952143</v>
      </c>
      <c r="J65" s="73">
        <f t="shared" si="3"/>
        <v>1.2151434005695046E-2</v>
      </c>
      <c r="K65" s="73">
        <f t="shared" si="4"/>
        <v>1.2077903466676143E-2</v>
      </c>
      <c r="L65" s="73">
        <f t="shared" si="11"/>
        <v>1.2078561473557339E-2</v>
      </c>
      <c r="M65" s="73">
        <f t="shared" si="12"/>
        <v>86939.800879436705</v>
      </c>
      <c r="N65" s="73">
        <f t="shared" si="5"/>
        <v>1050.1077294211136</v>
      </c>
      <c r="O65" s="73">
        <f t="shared" si="6"/>
        <v>18807.842829640907</v>
      </c>
      <c r="P65" s="73">
        <f t="shared" si="7"/>
        <v>300938.51689604821</v>
      </c>
      <c r="Q65" s="73">
        <f t="shared" si="10"/>
        <v>86414.747014726148</v>
      </c>
      <c r="R65" s="73">
        <f>SUM(Q65:$Q$103)</f>
        <v>1793312.5156567465</v>
      </c>
      <c r="S65" s="73">
        <f t="shared" si="8"/>
        <v>20.627060305137032</v>
      </c>
      <c r="T65" s="73"/>
      <c r="U65" s="73"/>
      <c r="V65" s="73"/>
      <c r="W65" s="73">
        <f t="shared" si="13"/>
        <v>0.98792209653332386</v>
      </c>
      <c r="X65" s="73">
        <f t="shared" si="14"/>
        <v>-1.215143400569498E-2</v>
      </c>
      <c r="Y65" s="73"/>
      <c r="Z65" s="73"/>
      <c r="AA65" s="73"/>
      <c r="AB65" s="73"/>
      <c r="AC65" s="73"/>
      <c r="AD65" s="73"/>
      <c r="AE65" s="85"/>
    </row>
    <row r="66" spans="1:31" x14ac:dyDescent="0.3">
      <c r="A66" s="77">
        <v>63</v>
      </c>
      <c r="B66" s="52">
        <v>34196</v>
      </c>
      <c r="C66" s="52">
        <v>38352</v>
      </c>
      <c r="D66" s="52">
        <v>72548</v>
      </c>
      <c r="E66" s="94">
        <v>1.9172426555992047E-2</v>
      </c>
      <c r="F66" s="163">
        <v>7.6089017525126038E-3</v>
      </c>
      <c r="G66" s="75">
        <f t="shared" si="0"/>
        <v>291.81660001236338</v>
      </c>
      <c r="H66" s="75">
        <f t="shared" si="1"/>
        <v>655.62029850870408</v>
      </c>
      <c r="I66" s="75">
        <f t="shared" si="2"/>
        <v>947.43689852106741</v>
      </c>
      <c r="J66" s="73">
        <f t="shared" si="3"/>
        <v>1.3059448896193794E-2</v>
      </c>
      <c r="K66" s="73">
        <f t="shared" si="4"/>
        <v>1.2974544297762125E-2</v>
      </c>
      <c r="L66" s="73">
        <f t="shared" si="11"/>
        <v>1.2940096561021935E-2</v>
      </c>
      <c r="M66" s="73">
        <f t="shared" si="12"/>
        <v>85889.693150015592</v>
      </c>
      <c r="N66" s="73">
        <f t="shared" si="5"/>
        <v>1111.4209229577391</v>
      </c>
      <c r="O66" s="73">
        <f t="shared" si="6"/>
        <v>18127.484042768865</v>
      </c>
      <c r="P66" s="73">
        <f t="shared" si="7"/>
        <v>282130.67406640731</v>
      </c>
      <c r="Q66" s="73">
        <f t="shared" si="10"/>
        <v>85333.982688536722</v>
      </c>
      <c r="R66" s="73">
        <f>SUM(Q66:$Q$103)</f>
        <v>1706897.7686420204</v>
      </c>
      <c r="S66" s="73">
        <f t="shared" si="8"/>
        <v>19.873138511052076</v>
      </c>
      <c r="T66" s="73"/>
      <c r="U66" s="73"/>
      <c r="V66" s="73"/>
      <c r="W66" s="73">
        <f t="shared" si="13"/>
        <v>0.98702545570223787</v>
      </c>
      <c r="X66" s="73">
        <f t="shared" si="14"/>
        <v>-1.3059448896193765E-2</v>
      </c>
      <c r="Y66" s="73"/>
      <c r="Z66" s="73"/>
      <c r="AA66" s="73"/>
      <c r="AB66" s="73"/>
      <c r="AC66" s="73"/>
      <c r="AD66" s="73"/>
      <c r="AE66" s="85"/>
    </row>
    <row r="67" spans="1:31" x14ac:dyDescent="0.3">
      <c r="A67" s="77">
        <v>64</v>
      </c>
      <c r="B67" s="52">
        <v>33760</v>
      </c>
      <c r="C67" s="52">
        <v>39444</v>
      </c>
      <c r="D67" s="52">
        <v>73204</v>
      </c>
      <c r="E67" s="94">
        <v>2.0615985099187759E-2</v>
      </c>
      <c r="F67" s="163">
        <v>8.1532090321350375E-3</v>
      </c>
      <c r="G67" s="75">
        <f t="shared" si="0"/>
        <v>321.59517706353444</v>
      </c>
      <c r="H67" s="75">
        <f t="shared" si="1"/>
        <v>695.9956569485787</v>
      </c>
      <c r="I67" s="75">
        <f t="shared" si="2"/>
        <v>1017.5908340121132</v>
      </c>
      <c r="J67" s="73">
        <f t="shared" si="3"/>
        <v>1.3900754521776313E-2</v>
      </c>
      <c r="K67" s="73">
        <f t="shared" si="4"/>
        <v>1.3804585158256555E-2</v>
      </c>
      <c r="L67" s="73">
        <f t="shared" si="11"/>
        <v>1.3823940762370654E-2</v>
      </c>
      <c r="M67" s="73">
        <f t="shared" si="12"/>
        <v>84778.272227057852</v>
      </c>
      <c r="N67" s="73">
        <f t="shared" si="5"/>
        <v>1171.969813202988</v>
      </c>
      <c r="O67" s="73">
        <f t="shared" si="6"/>
        <v>17456.500145216633</v>
      </c>
      <c r="P67" s="73">
        <f t="shared" si="7"/>
        <v>264003.19002363837</v>
      </c>
      <c r="Q67" s="73">
        <f t="shared" si="10"/>
        <v>84192.287320456351</v>
      </c>
      <c r="R67" s="73">
        <f>SUM(Q67:$Q$103)</f>
        <v>1621563.7859534835</v>
      </c>
      <c r="S67" s="73">
        <f t="shared" si="8"/>
        <v>19.127115277963224</v>
      </c>
      <c r="T67" s="73"/>
      <c r="U67" s="73"/>
      <c r="V67" s="73"/>
      <c r="W67" s="73">
        <f t="shared" si="13"/>
        <v>0.98619541484174345</v>
      </c>
      <c r="X67" s="73">
        <f t="shared" si="14"/>
        <v>-1.390075452177621E-2</v>
      </c>
      <c r="Y67" s="73"/>
      <c r="Z67" s="73"/>
      <c r="AA67" s="73"/>
      <c r="AB67" s="73"/>
      <c r="AC67" s="73"/>
      <c r="AD67" s="73"/>
      <c r="AE67" s="85"/>
    </row>
    <row r="68" spans="1:31" x14ac:dyDescent="0.3">
      <c r="A68" s="77">
        <v>65</v>
      </c>
      <c r="B68" s="52">
        <v>32936</v>
      </c>
      <c r="C68" s="52">
        <v>38955</v>
      </c>
      <c r="D68" s="52">
        <v>71891</v>
      </c>
      <c r="E68" s="94">
        <v>2.2106787447896365E-2</v>
      </c>
      <c r="F68" s="163">
        <v>8.7691655955965345E-3</v>
      </c>
      <c r="G68" s="75">
        <f t="shared" ref="G68:G103" si="15">C68*F68</f>
        <v>341.60284577646303</v>
      </c>
      <c r="H68" s="75">
        <f t="shared" ref="H68:H103" si="16">B68*E68</f>
        <v>728.10915138391465</v>
      </c>
      <c r="I68" s="75">
        <f t="shared" ref="I68:I103" si="17">G68+H68</f>
        <v>1069.7119971603777</v>
      </c>
      <c r="J68" s="73">
        <f t="shared" ref="J68:J103" si="18">I68/D68</f>
        <v>1.4879637189083163E-2</v>
      </c>
      <c r="K68" s="73">
        <f t="shared" ref="K68:K103" si="19">1-($W$3^((-1)*J68))</f>
        <v>1.476948241877285E-2</v>
      </c>
      <c r="L68" s="73">
        <f t="shared" si="11"/>
        <v>1.4782465740967582E-2</v>
      </c>
      <c r="M68" s="73">
        <f t="shared" si="12"/>
        <v>83606.302413854864</v>
      </c>
      <c r="N68" s="73">
        <f t="shared" ref="N68:N103" si="20">M68-M69</f>
        <v>1235.9073011617875</v>
      </c>
      <c r="O68" s="73">
        <f t="shared" ref="O68:O103" si="21">M68*$W$4^A68</f>
        <v>16795.300020771556</v>
      </c>
      <c r="P68" s="73">
        <f t="shared" ref="P68:P103" si="22">SUM(O68:O168)</f>
        <v>246546.68987842181</v>
      </c>
      <c r="Q68" s="73">
        <f t="shared" si="10"/>
        <v>82988.348763273971</v>
      </c>
      <c r="R68" s="73">
        <f>SUM(Q68:$Q$103)</f>
        <v>1537371.4986330275</v>
      </c>
      <c r="S68" s="73">
        <f t="shared" ref="S68:S103" si="23">R68/M68</f>
        <v>18.388224981209802</v>
      </c>
      <c r="T68" s="73"/>
      <c r="U68" s="73"/>
      <c r="V68" s="73"/>
      <c r="W68" s="73">
        <f t="shared" si="13"/>
        <v>0.98523051758122715</v>
      </c>
      <c r="X68" s="73">
        <f t="shared" si="14"/>
        <v>-1.4879637189083266E-2</v>
      </c>
      <c r="Y68" s="73"/>
      <c r="Z68" s="73"/>
      <c r="AA68" s="73"/>
      <c r="AB68" s="73"/>
      <c r="AC68" s="73"/>
      <c r="AD68" s="73"/>
      <c r="AE68" s="85"/>
    </row>
    <row r="69" spans="1:31" x14ac:dyDescent="0.3">
      <c r="A69" s="77">
        <v>66</v>
      </c>
      <c r="B69" s="52">
        <v>31580</v>
      </c>
      <c r="C69" s="52">
        <v>37664</v>
      </c>
      <c r="D69" s="52">
        <v>69244</v>
      </c>
      <c r="E69" s="94">
        <v>2.3701641879074448E-2</v>
      </c>
      <c r="F69" s="163">
        <v>9.5014597718782075E-3</v>
      </c>
      <c r="G69" s="75">
        <f t="shared" si="15"/>
        <v>357.86298084802081</v>
      </c>
      <c r="H69" s="75">
        <f t="shared" si="16"/>
        <v>748.49785054117103</v>
      </c>
      <c r="I69" s="75">
        <f t="shared" si="17"/>
        <v>1106.3608313891918</v>
      </c>
      <c r="J69" s="73">
        <f t="shared" si="18"/>
        <v>1.5977714045826236E-2</v>
      </c>
      <c r="K69" s="73">
        <f t="shared" si="19"/>
        <v>1.5850747483966865E-2</v>
      </c>
      <c r="L69" s="73">
        <f t="shared" si="11"/>
        <v>1.5843237571647992E-2</v>
      </c>
      <c r="M69" s="73">
        <f t="shared" si="12"/>
        <v>82370.395112693077</v>
      </c>
      <c r="N69" s="73">
        <f t="shared" si="20"/>
        <v>1305.0137386409042</v>
      </c>
      <c r="O69" s="73">
        <f t="shared" si="21"/>
        <v>16143.438120590466</v>
      </c>
      <c r="P69" s="73">
        <f t="shared" si="22"/>
        <v>229751.38985765024</v>
      </c>
      <c r="Q69" s="73">
        <f t="shared" ref="Q69:Q102" si="24">AVERAGEA(M69:M70)</f>
        <v>81717.888243372625</v>
      </c>
      <c r="R69" s="73">
        <f>SUM(Q69:$Q$103)</f>
        <v>1454383.1498697533</v>
      </c>
      <c r="S69" s="73">
        <f t="shared" si="23"/>
        <v>17.65662466326614</v>
      </c>
      <c r="T69" s="73"/>
      <c r="U69" s="73"/>
      <c r="V69" s="73"/>
      <c r="W69" s="73">
        <f t="shared" si="13"/>
        <v>0.98414925251603314</v>
      </c>
      <c r="X69" s="73">
        <f t="shared" si="14"/>
        <v>-1.5977714045826114E-2</v>
      </c>
      <c r="Y69" s="73"/>
      <c r="Z69" s="73"/>
      <c r="AA69" s="73"/>
      <c r="AB69" s="73"/>
      <c r="AC69" s="73"/>
      <c r="AD69" s="73"/>
      <c r="AE69" s="85"/>
    </row>
    <row r="70" spans="1:31" x14ac:dyDescent="0.3">
      <c r="A70" s="77">
        <v>67</v>
      </c>
      <c r="B70" s="52">
        <v>30472</v>
      </c>
      <c r="C70" s="52">
        <v>36818</v>
      </c>
      <c r="D70" s="52">
        <v>67290</v>
      </c>
      <c r="E70" s="94">
        <v>2.5465203586614967E-2</v>
      </c>
      <c r="F70" s="163">
        <v>1.039548024070727E-2</v>
      </c>
      <c r="G70" s="75">
        <f t="shared" si="15"/>
        <v>382.74079150236031</v>
      </c>
      <c r="H70" s="75">
        <f t="shared" si="16"/>
        <v>775.97568369133126</v>
      </c>
      <c r="I70" s="75">
        <f t="shared" si="17"/>
        <v>1158.7164751936916</v>
      </c>
      <c r="J70" s="73">
        <f t="shared" si="18"/>
        <v>1.7219742535201244E-2</v>
      </c>
      <c r="K70" s="73">
        <f t="shared" si="19"/>
        <v>1.7072330116135404E-2</v>
      </c>
      <c r="L70" s="73">
        <f t="shared" si="11"/>
        <v>1.7057060340293344E-2</v>
      </c>
      <c r="M70" s="73">
        <f t="shared" si="12"/>
        <v>81065.381374052173</v>
      </c>
      <c r="N70" s="73">
        <f t="shared" si="20"/>
        <v>1382.7371016060933</v>
      </c>
      <c r="O70" s="73">
        <f t="shared" si="21"/>
        <v>15500.169556314884</v>
      </c>
      <c r="P70" s="73">
        <f t="shared" si="22"/>
        <v>213607.9517370598</v>
      </c>
      <c r="Q70" s="73">
        <f t="shared" si="24"/>
        <v>80374.012823249126</v>
      </c>
      <c r="R70" s="73">
        <f>SUM(Q70:$Q$103)</f>
        <v>1372665.261626381</v>
      </c>
      <c r="S70" s="73">
        <f t="shared" si="23"/>
        <v>16.932816923325433</v>
      </c>
      <c r="T70" s="73"/>
      <c r="U70" s="73"/>
      <c r="V70" s="73"/>
      <c r="W70" s="73">
        <f t="shared" si="13"/>
        <v>0.9829276698838646</v>
      </c>
      <c r="X70" s="73">
        <f t="shared" si="14"/>
        <v>-1.7219742535201255E-2</v>
      </c>
      <c r="Y70" s="73"/>
      <c r="Z70" s="73"/>
      <c r="AA70" s="73"/>
      <c r="AB70" s="73"/>
      <c r="AC70" s="73"/>
      <c r="AD70" s="73"/>
      <c r="AE70" s="85"/>
    </row>
    <row r="71" spans="1:31" x14ac:dyDescent="0.3">
      <c r="A71" s="77">
        <v>68</v>
      </c>
      <c r="B71" s="52">
        <v>29576</v>
      </c>
      <c r="C71" s="52">
        <v>36773</v>
      </c>
      <c r="D71" s="52">
        <v>66349</v>
      </c>
      <c r="E71" s="94">
        <v>2.7454051102710392E-2</v>
      </c>
      <c r="F71" s="163">
        <v>1.1492813712764708E-2</v>
      </c>
      <c r="G71" s="75">
        <f t="shared" si="15"/>
        <v>422.62523865949657</v>
      </c>
      <c r="H71" s="75">
        <f t="shared" si="16"/>
        <v>811.98101541376252</v>
      </c>
      <c r="I71" s="75">
        <f t="shared" si="17"/>
        <v>1234.6062540732592</v>
      </c>
      <c r="J71" s="73">
        <f t="shared" si="18"/>
        <v>1.8607759786481472E-2</v>
      </c>
      <c r="K71" s="73">
        <f t="shared" si="19"/>
        <v>1.8435704266385744E-2</v>
      </c>
      <c r="L71" s="73">
        <f t="shared" si="11"/>
        <v>1.8449089137779009E-2</v>
      </c>
      <c r="M71" s="73">
        <f t="shared" si="12"/>
        <v>79682.644272446079</v>
      </c>
      <c r="N71" s="73">
        <f t="shared" si="20"/>
        <v>1470.0722069162875</v>
      </c>
      <c r="O71" s="73">
        <f t="shared" si="21"/>
        <v>14864.177784300531</v>
      </c>
      <c r="P71" s="73">
        <f t="shared" si="22"/>
        <v>198107.78218074489</v>
      </c>
      <c r="Q71" s="73">
        <f t="shared" si="24"/>
        <v>78947.608168987936</v>
      </c>
      <c r="R71" s="73">
        <f>SUM(Q71:$Q$103)</f>
        <v>1292291.2488031315</v>
      </c>
      <c r="S71" s="73">
        <f t="shared" si="23"/>
        <v>16.217976456511753</v>
      </c>
      <c r="T71" s="73"/>
      <c r="U71" s="73"/>
      <c r="V71" s="73"/>
      <c r="W71" s="73">
        <f t="shared" si="13"/>
        <v>0.98156429573361426</v>
      </c>
      <c r="X71" s="73">
        <f t="shared" si="14"/>
        <v>-1.8607759786481378E-2</v>
      </c>
      <c r="Y71" s="73"/>
      <c r="Z71" s="73"/>
      <c r="AA71" s="73"/>
      <c r="AB71" s="73"/>
      <c r="AC71" s="73"/>
      <c r="AD71" s="73"/>
      <c r="AE71" s="85"/>
    </row>
    <row r="72" spans="1:31" x14ac:dyDescent="0.3">
      <c r="A72" s="77">
        <v>69</v>
      </c>
      <c r="B72" s="52">
        <v>28054</v>
      </c>
      <c r="C72" s="52">
        <v>35839</v>
      </c>
      <c r="D72" s="52">
        <v>63893</v>
      </c>
      <c r="E72" s="94">
        <v>2.9705319297012311E-2</v>
      </c>
      <c r="F72" s="163">
        <v>1.2827845876236841E-2</v>
      </c>
      <c r="G72" s="75">
        <f t="shared" si="15"/>
        <v>459.73716835845215</v>
      </c>
      <c r="H72" s="75">
        <f t="shared" si="16"/>
        <v>833.35302755838336</v>
      </c>
      <c r="I72" s="75">
        <f t="shared" si="17"/>
        <v>1293.0901959168355</v>
      </c>
      <c r="J72" s="73">
        <f t="shared" si="18"/>
        <v>2.0238370336607071E-2</v>
      </c>
      <c r="K72" s="73">
        <f t="shared" si="19"/>
        <v>2.0034949135506186E-2</v>
      </c>
      <c r="L72" s="73">
        <f t="shared" si="11"/>
        <v>2.0053652327191324E-2</v>
      </c>
      <c r="M72" s="73">
        <f t="shared" si="12"/>
        <v>78212.572065529792</v>
      </c>
      <c r="N72" s="73">
        <f t="shared" si="20"/>
        <v>1568.4477278175327</v>
      </c>
      <c r="O72" s="73">
        <f t="shared" si="21"/>
        <v>14234.094871607978</v>
      </c>
      <c r="P72" s="73">
        <f t="shared" si="22"/>
        <v>183243.60439644437</v>
      </c>
      <c r="Q72" s="73">
        <f t="shared" si="24"/>
        <v>77428.348201621033</v>
      </c>
      <c r="R72" s="73">
        <f>SUM(Q72:$Q$103)</f>
        <v>1213343.6406341437</v>
      </c>
      <c r="S72" s="73">
        <f t="shared" si="23"/>
        <v>15.513409271562546</v>
      </c>
      <c r="T72" s="73"/>
      <c r="U72" s="73"/>
      <c r="V72" s="73"/>
      <c r="W72" s="73">
        <f t="shared" si="13"/>
        <v>0.97996505086449381</v>
      </c>
      <c r="X72" s="73">
        <f t="shared" si="14"/>
        <v>-2.0238370336606932E-2</v>
      </c>
      <c r="Y72" s="73"/>
      <c r="Z72" s="73"/>
      <c r="AA72" s="73"/>
      <c r="AB72" s="73"/>
      <c r="AC72" s="73"/>
      <c r="AD72" s="73"/>
      <c r="AE72" s="85"/>
    </row>
    <row r="73" spans="1:31" x14ac:dyDescent="0.3">
      <c r="A73" s="77">
        <v>70</v>
      </c>
      <c r="B73" s="52">
        <v>25844</v>
      </c>
      <c r="C73" s="52">
        <v>33664</v>
      </c>
      <c r="D73" s="52">
        <v>59508</v>
      </c>
      <c r="E73" s="94">
        <v>3.2232781873953953E-2</v>
      </c>
      <c r="F73" s="163">
        <v>1.442557833481879E-2</v>
      </c>
      <c r="G73" s="75">
        <f t="shared" si="15"/>
        <v>485.62266906333974</v>
      </c>
      <c r="H73" s="75">
        <f t="shared" si="16"/>
        <v>833.02401475046599</v>
      </c>
      <c r="I73" s="75">
        <f t="shared" si="17"/>
        <v>1318.6466838138058</v>
      </c>
      <c r="J73" s="73">
        <f t="shared" si="18"/>
        <v>2.2159149758247728E-2</v>
      </c>
      <c r="K73" s="73">
        <f t="shared" si="19"/>
        <v>2.1915439257613634E-2</v>
      </c>
      <c r="L73" s="73">
        <f t="shared" si="11"/>
        <v>2.191299898934547E-2</v>
      </c>
      <c r="M73" s="73">
        <f t="shared" si="12"/>
        <v>76644.124337712259</v>
      </c>
      <c r="N73" s="73">
        <f t="shared" si="20"/>
        <v>1679.5026191515644</v>
      </c>
      <c r="O73" s="73">
        <f t="shared" si="21"/>
        <v>13608.438323766339</v>
      </c>
      <c r="P73" s="73">
        <f t="shared" si="22"/>
        <v>169009.50952483638</v>
      </c>
      <c r="Q73" s="73">
        <f t="shared" si="24"/>
        <v>75804.37302813647</v>
      </c>
      <c r="R73" s="73">
        <f>SUM(Q73:$Q$103)</f>
        <v>1135915.2924325229</v>
      </c>
      <c r="S73" s="73">
        <f t="shared" si="23"/>
        <v>14.820644142627421</v>
      </c>
      <c r="T73" s="73"/>
      <c r="U73" s="73"/>
      <c r="V73" s="73"/>
      <c r="W73" s="73">
        <f t="shared" si="13"/>
        <v>0.97808456074238637</v>
      </c>
      <c r="X73" s="73">
        <f t="shared" si="14"/>
        <v>-2.2159149758247697E-2</v>
      </c>
      <c r="Y73" s="73"/>
      <c r="Z73" s="73"/>
      <c r="AA73" s="73"/>
      <c r="AB73" s="73"/>
      <c r="AC73" s="73"/>
      <c r="AD73" s="73"/>
      <c r="AE73" s="85"/>
    </row>
    <row r="74" spans="1:31" x14ac:dyDescent="0.3">
      <c r="A74" s="77">
        <v>71</v>
      </c>
      <c r="B74" s="52">
        <v>22805</v>
      </c>
      <c r="C74" s="52">
        <v>30569</v>
      </c>
      <c r="D74" s="52">
        <v>53374</v>
      </c>
      <c r="E74" s="94">
        <v>3.5031553322703794E-2</v>
      </c>
      <c r="F74" s="163">
        <v>1.6301290415254372E-2</v>
      </c>
      <c r="G74" s="75">
        <f t="shared" si="15"/>
        <v>498.31414670391092</v>
      </c>
      <c r="H74" s="75">
        <f t="shared" si="16"/>
        <v>798.89457352426007</v>
      </c>
      <c r="I74" s="75">
        <f t="shared" si="17"/>
        <v>1297.2087202281709</v>
      </c>
      <c r="J74" s="73">
        <f t="shared" si="18"/>
        <v>2.4304131603930208E-2</v>
      </c>
      <c r="K74" s="73">
        <f t="shared" si="19"/>
        <v>2.4011164434193155E-2</v>
      </c>
      <c r="L74" s="73">
        <f t="shared" ref="L74:L77" si="25">((105*K74+90*(K73+K75)+45*(K72+K76)-30*(K71+K77))/315)</f>
        <v>2.401895150031854E-2</v>
      </c>
      <c r="M74" s="73">
        <f t="shared" si="12"/>
        <v>74964.621718560695</v>
      </c>
      <c r="N74" s="73">
        <f t="shared" si="20"/>
        <v>1800.5716132978268</v>
      </c>
      <c r="O74" s="73">
        <f t="shared" si="21"/>
        <v>12985.596710762025</v>
      </c>
      <c r="P74" s="73">
        <f t="shared" si="22"/>
        <v>155401.07120107007</v>
      </c>
      <c r="Q74" s="73">
        <f t="shared" si="24"/>
        <v>74064.335911911781</v>
      </c>
      <c r="R74" s="73">
        <f>SUM(Q74:$Q$103)</f>
        <v>1060110.9194043863</v>
      </c>
      <c r="S74" s="73">
        <f t="shared" si="23"/>
        <v>14.141482943572441</v>
      </c>
      <c r="T74" s="73"/>
      <c r="U74" s="73"/>
      <c r="V74" s="73"/>
      <c r="W74" s="73">
        <f t="shared" si="13"/>
        <v>0.97598883556580684</v>
      </c>
      <c r="X74" s="73">
        <f t="shared" si="14"/>
        <v>-2.4304131603930277E-2</v>
      </c>
      <c r="Y74" s="73"/>
      <c r="Z74" s="73"/>
      <c r="AA74" s="73"/>
      <c r="AB74" s="73"/>
      <c r="AC74" s="73"/>
      <c r="AD74" s="73"/>
      <c r="AE74" s="85"/>
    </row>
    <row r="75" spans="1:31" x14ac:dyDescent="0.3">
      <c r="A75" s="77">
        <v>72</v>
      </c>
      <c r="B75" s="52">
        <v>21545</v>
      </c>
      <c r="C75" s="52">
        <v>29538</v>
      </c>
      <c r="D75" s="52">
        <v>51083</v>
      </c>
      <c r="E75" s="94">
        <v>3.8090707899096417E-2</v>
      </c>
      <c r="F75" s="163">
        <v>1.8463013146597415E-2</v>
      </c>
      <c r="G75" s="75">
        <f t="shared" si="15"/>
        <v>545.36048232419444</v>
      </c>
      <c r="H75" s="75">
        <f t="shared" si="16"/>
        <v>820.66430168603233</v>
      </c>
      <c r="I75" s="75">
        <f t="shared" si="17"/>
        <v>1366.0247840102268</v>
      </c>
      <c r="J75" s="73">
        <f t="shared" si="18"/>
        <v>2.6741279564830311E-2</v>
      </c>
      <c r="K75" s="73">
        <f t="shared" si="19"/>
        <v>2.6386897452286839E-2</v>
      </c>
      <c r="L75" s="73">
        <f t="shared" si="25"/>
        <v>2.6362190498211743E-2</v>
      </c>
      <c r="M75" s="73">
        <f t="shared" ref="M75:M103" si="26">M74*(1-L74)</f>
        <v>73164.050105262868</v>
      </c>
      <c r="N75" s="73">
        <f t="shared" si="20"/>
        <v>1928.7646264956566</v>
      </c>
      <c r="O75" s="73">
        <f t="shared" si="21"/>
        <v>12364.581749427842</v>
      </c>
      <c r="P75" s="73">
        <f t="shared" si="22"/>
        <v>142415.474490308</v>
      </c>
      <c r="Q75" s="73">
        <f t="shared" si="24"/>
        <v>72199.66779201504</v>
      </c>
      <c r="R75" s="73">
        <f>SUM(Q75:$Q$103)</f>
        <v>986046.5834924744</v>
      </c>
      <c r="S75" s="73">
        <f t="shared" si="23"/>
        <v>13.477200648048127</v>
      </c>
      <c r="T75" s="73"/>
      <c r="U75" s="73"/>
      <c r="V75" s="73"/>
      <c r="W75" s="73">
        <f t="shared" si="13"/>
        <v>0.97361310254771316</v>
      </c>
      <c r="X75" s="73">
        <f t="shared" si="14"/>
        <v>-2.6741279564830325E-2</v>
      </c>
      <c r="Y75" s="73"/>
      <c r="Z75" s="73"/>
      <c r="AA75" s="73"/>
      <c r="AB75" s="73"/>
      <c r="AC75" s="73"/>
      <c r="AD75" s="73"/>
      <c r="AE75" s="85"/>
    </row>
    <row r="76" spans="1:31" x14ac:dyDescent="0.3">
      <c r="A76" s="77">
        <v>73</v>
      </c>
      <c r="B76" s="52">
        <v>19582</v>
      </c>
      <c r="C76" s="52">
        <v>28042</v>
      </c>
      <c r="D76" s="52">
        <v>47624</v>
      </c>
      <c r="E76" s="94">
        <v>4.1410673068025407E-2</v>
      </c>
      <c r="F76" s="163">
        <v>2.091740336753074E-2</v>
      </c>
      <c r="G76" s="75">
        <f t="shared" si="15"/>
        <v>586.56582523229702</v>
      </c>
      <c r="H76" s="75">
        <f t="shared" si="16"/>
        <v>810.90380001807353</v>
      </c>
      <c r="I76" s="75">
        <f t="shared" si="17"/>
        <v>1397.4696252503704</v>
      </c>
      <c r="J76" s="73">
        <f t="shared" si="18"/>
        <v>2.9343810373978884E-2</v>
      </c>
      <c r="K76" s="73">
        <f t="shared" si="19"/>
        <v>2.8917461184491788E-2</v>
      </c>
      <c r="L76" s="73">
        <f t="shared" si="25"/>
        <v>2.891240982113651E-2</v>
      </c>
      <c r="M76" s="73">
        <f t="shared" si="26"/>
        <v>71235.285478767211</v>
      </c>
      <c r="N76" s="73">
        <f t="shared" si="20"/>
        <v>2059.5837674877694</v>
      </c>
      <c r="O76" s="73">
        <f t="shared" si="21"/>
        <v>11744.999307237769</v>
      </c>
      <c r="P76" s="73">
        <f t="shared" si="22"/>
        <v>130050.8927408802</v>
      </c>
      <c r="Q76" s="73">
        <f t="shared" si="24"/>
        <v>70205.493595023319</v>
      </c>
      <c r="R76" s="73">
        <f>SUM(Q76:$Q$103)</f>
        <v>913846.91570045939</v>
      </c>
      <c r="S76" s="73">
        <f t="shared" si="23"/>
        <v>12.828570975164348</v>
      </c>
      <c r="T76" s="73"/>
      <c r="U76" s="73"/>
      <c r="V76" s="73"/>
      <c r="W76" s="73">
        <f t="shared" si="13"/>
        <v>0.97108253881550821</v>
      </c>
      <c r="X76" s="73">
        <f t="shared" si="14"/>
        <v>-2.9343810373978801E-2</v>
      </c>
      <c r="Y76" s="73"/>
      <c r="Z76" s="73"/>
      <c r="AA76" s="73"/>
      <c r="AB76" s="73"/>
      <c r="AC76" s="73"/>
      <c r="AD76" s="73"/>
      <c r="AE76" s="85"/>
    </row>
    <row r="77" spans="1:31" x14ac:dyDescent="0.3">
      <c r="A77" s="77">
        <v>74</v>
      </c>
      <c r="B77" s="52">
        <v>15935</v>
      </c>
      <c r="C77" s="52">
        <v>23719</v>
      </c>
      <c r="D77" s="52">
        <v>39654</v>
      </c>
      <c r="E77" s="94">
        <v>4.5020092323360239E-2</v>
      </c>
      <c r="F77" s="163">
        <v>2.3678497630321722E-2</v>
      </c>
      <c r="G77" s="75">
        <f t="shared" si="15"/>
        <v>561.63028529360088</v>
      </c>
      <c r="H77" s="75">
        <f t="shared" si="16"/>
        <v>717.39517117274545</v>
      </c>
      <c r="I77" s="75">
        <f t="shared" si="17"/>
        <v>1279.0254564663464</v>
      </c>
      <c r="J77" s="73">
        <f t="shared" si="18"/>
        <v>3.2254639039349033E-2</v>
      </c>
      <c r="K77" s="73">
        <f t="shared" si="19"/>
        <v>3.1740006109644003E-2</v>
      </c>
      <c r="L77" s="73">
        <f t="shared" si="25"/>
        <v>3.1695547271502006E-2</v>
      </c>
      <c r="M77" s="73">
        <f t="shared" si="26"/>
        <v>69175.701711279442</v>
      </c>
      <c r="N77" s="73">
        <f t="shared" si="20"/>
        <v>2192.5617236291873</v>
      </c>
      <c r="O77" s="73">
        <f t="shared" si="21"/>
        <v>11127.242023334582</v>
      </c>
      <c r="P77" s="73">
        <f t="shared" si="22"/>
        <v>118305.89343364243</v>
      </c>
      <c r="Q77" s="73">
        <f t="shared" si="24"/>
        <v>68079.420849464848</v>
      </c>
      <c r="R77" s="73">
        <f>SUM(Q77:$Q$103)</f>
        <v>843641.42210543598</v>
      </c>
      <c r="S77" s="73">
        <f t="shared" si="23"/>
        <v>12.195632299135406</v>
      </c>
      <c r="T77" s="73"/>
      <c r="U77" s="73"/>
      <c r="V77" s="73"/>
      <c r="W77" s="73">
        <f t="shared" si="13"/>
        <v>0.968259993890356</v>
      </c>
      <c r="X77" s="73">
        <f t="shared" si="14"/>
        <v>-3.2254639039348935E-2</v>
      </c>
      <c r="Y77" s="73"/>
      <c r="Z77" s="73"/>
      <c r="AA77" s="73"/>
      <c r="AB77" s="73"/>
      <c r="AC77" s="73"/>
      <c r="AD77" s="73"/>
      <c r="AE77" s="85"/>
    </row>
    <row r="78" spans="1:31" x14ac:dyDescent="0.3">
      <c r="A78" s="77">
        <v>75</v>
      </c>
      <c r="B78" s="52">
        <v>13830</v>
      </c>
      <c r="C78" s="52">
        <v>21773</v>
      </c>
      <c r="D78" s="52">
        <v>35603</v>
      </c>
      <c r="E78" s="94">
        <v>4.8986520894221029E-2</v>
      </c>
      <c r="F78" s="163">
        <v>2.6777575835717667E-2</v>
      </c>
      <c r="G78" s="75">
        <f t="shared" si="15"/>
        <v>583.02815867108075</v>
      </c>
      <c r="H78" s="75">
        <f t="shared" si="16"/>
        <v>677.48358396707681</v>
      </c>
      <c r="I78" s="75">
        <f t="shared" si="17"/>
        <v>1260.5117426381576</v>
      </c>
      <c r="J78" s="73">
        <f t="shared" si="18"/>
        <v>3.540464968227839E-2</v>
      </c>
      <c r="K78" s="73">
        <f t="shared" si="19"/>
        <v>3.4785236623215754E-2</v>
      </c>
      <c r="L78" s="73">
        <f>((105*K78+90*(K77+K79)+45*(K76+K80)-30*(K75+K81))/315)</f>
        <v>3.4809954565802555E-2</v>
      </c>
      <c r="M78" s="73">
        <f t="shared" si="26"/>
        <v>66983.139987650255</v>
      </c>
      <c r="N78" s="73">
        <f t="shared" si="20"/>
        <v>2331.6800596449029</v>
      </c>
      <c r="O78" s="73">
        <f t="shared" si="21"/>
        <v>10511.763900275646</v>
      </c>
      <c r="P78" s="73">
        <f t="shared" si="22"/>
        <v>107178.65141030785</v>
      </c>
      <c r="Q78" s="73">
        <f t="shared" si="24"/>
        <v>65817.29995782781</v>
      </c>
      <c r="R78" s="73">
        <f>SUM(Q78:$Q$103)</f>
        <v>775562.00125597115</v>
      </c>
      <c r="S78" s="73">
        <f t="shared" si="23"/>
        <v>11.578465885579002</v>
      </c>
      <c r="T78" s="73"/>
      <c r="U78" s="73"/>
      <c r="V78" s="73"/>
      <c r="W78" s="73">
        <f t="shared" si="13"/>
        <v>0.96521476337678425</v>
      </c>
      <c r="X78" s="73">
        <f t="shared" si="14"/>
        <v>-3.5404649682278251E-2</v>
      </c>
      <c r="Y78" s="73"/>
      <c r="Z78" s="73"/>
      <c r="AA78" s="73"/>
      <c r="AB78" s="73"/>
      <c r="AC78" s="73"/>
      <c r="AD78" s="73"/>
      <c r="AE78" s="85"/>
    </row>
    <row r="79" spans="1:31" x14ac:dyDescent="0.3">
      <c r="A79" s="77">
        <v>76</v>
      </c>
      <c r="B79" s="52">
        <v>13552</v>
      </c>
      <c r="C79" s="52">
        <v>22209</v>
      </c>
      <c r="D79" s="52">
        <v>35761</v>
      </c>
      <c r="E79" s="94">
        <v>5.3417414548867274E-2</v>
      </c>
      <c r="F79" s="163">
        <v>3.0271753052721468E-2</v>
      </c>
      <c r="G79" s="75">
        <f t="shared" si="15"/>
        <v>672.30536354789103</v>
      </c>
      <c r="H79" s="75">
        <f t="shared" si="16"/>
        <v>723.91280196624928</v>
      </c>
      <c r="I79" s="75">
        <f t="shared" si="17"/>
        <v>1396.2181655141403</v>
      </c>
      <c r="J79" s="73">
        <f t="shared" si="18"/>
        <v>3.9043040337634304E-2</v>
      </c>
      <c r="K79" s="73">
        <f t="shared" si="19"/>
        <v>3.8290684038080114E-2</v>
      </c>
      <c r="L79">
        <f>IF(T79=1,1-V79,((105*K79+90*(K78+K80)+45*(K77+K81)-30*(K76+K82))/315))</f>
        <v>3.504456319546112E-2</v>
      </c>
      <c r="M79" s="73">
        <f t="shared" si="26"/>
        <v>64651.459928005352</v>
      </c>
      <c r="N79" s="73">
        <f t="shared" si="20"/>
        <v>2265.6821731258024</v>
      </c>
      <c r="O79" s="73">
        <f t="shared" si="21"/>
        <v>9898.3901234152254</v>
      </c>
      <c r="P79" s="73">
        <f t="shared" si="22"/>
        <v>96666.887510032204</v>
      </c>
      <c r="Q79" s="73">
        <f t="shared" si="24"/>
        <v>63518.618841442454</v>
      </c>
      <c r="R79" s="73">
        <f>SUM(Q79:$Q$103)</f>
        <v>709744.70129814325</v>
      </c>
      <c r="S79" s="73">
        <f t="shared" si="23"/>
        <v>10.978015068623378</v>
      </c>
      <c r="T79" s="73">
        <f>IF(U79=$U$63,1,0)</f>
        <v>1</v>
      </c>
      <c r="U79" s="73">
        <f>ABS(W79-V79)</f>
        <v>3.2461208426189936E-3</v>
      </c>
      <c r="V79" s="73">
        <f>$W$3^($AC$63+$AE$63*$AD$63^A78)</f>
        <v>0.96495543680453888</v>
      </c>
      <c r="W79" s="73">
        <f t="shared" si="13"/>
        <v>0.96170931596191989</v>
      </c>
      <c r="X79" s="73">
        <f t="shared" si="14"/>
        <v>-3.9043040337634151E-2</v>
      </c>
      <c r="Y79" s="73"/>
      <c r="Z79" s="73"/>
      <c r="AA79" s="73"/>
      <c r="AB79" s="73"/>
      <c r="AC79" s="73"/>
      <c r="AD79" s="73"/>
      <c r="AE79" s="85"/>
    </row>
    <row r="80" spans="1:31" x14ac:dyDescent="0.3">
      <c r="A80" s="77">
        <v>77</v>
      </c>
      <c r="B80" s="52">
        <v>12013</v>
      </c>
      <c r="C80" s="52">
        <v>20021</v>
      </c>
      <c r="D80" s="52">
        <v>32034</v>
      </c>
      <c r="E80" s="94">
        <v>5.8451224368251876E-2</v>
      </c>
      <c r="F80" s="163">
        <v>3.424929017167213E-2</v>
      </c>
      <c r="G80" s="75">
        <f t="shared" si="15"/>
        <v>685.70503852704769</v>
      </c>
      <c r="H80" s="75">
        <f t="shared" si="16"/>
        <v>702.17455833580982</v>
      </c>
      <c r="I80" s="75">
        <f t="shared" si="17"/>
        <v>1387.8795968628574</v>
      </c>
      <c r="J80" s="73">
        <f t="shared" si="18"/>
        <v>4.3325204372318703E-2</v>
      </c>
      <c r="K80" s="73">
        <f t="shared" si="19"/>
        <v>4.2400076257462782E-2</v>
      </c>
      <c r="L80" s="73">
        <f t="shared" ref="L80:L103" si="27">IF(T80=1,1-V80,((105*K80+90*(K79+K81)+45*(K78+K82)-30*(K77+K83))/315))</f>
        <v>3.8752003073270647E-2</v>
      </c>
      <c r="M80" s="73">
        <f t="shared" si="26"/>
        <v>62385.777754879549</v>
      </c>
      <c r="N80" s="73">
        <f t="shared" si="20"/>
        <v>2417.5738512854732</v>
      </c>
      <c r="O80" s="73">
        <f t="shared" si="21"/>
        <v>9318.541819709144</v>
      </c>
      <c r="P80" s="73">
        <f t="shared" si="22"/>
        <v>86768.497386616975</v>
      </c>
      <c r="Q80" s="73">
        <f t="shared" si="24"/>
        <v>61176.990829236813</v>
      </c>
      <c r="R80" s="73">
        <f>SUM(Q80:$Q$103)</f>
        <v>646226.08245670085</v>
      </c>
      <c r="S80" s="73">
        <f t="shared" si="23"/>
        <v>10.358548145312747</v>
      </c>
      <c r="T80" s="73">
        <f>IF(T79=1,1,IF(U80=$U$63,1,T79))</f>
        <v>1</v>
      </c>
      <c r="U80" s="73">
        <f t="shared" ref="U80:U88" si="28">ABS(W80-V80)</f>
        <v>3.6480731841921354E-3</v>
      </c>
      <c r="V80" s="73">
        <f t="shared" ref="V80:V104" si="29">$W$3^($AC$63+$AE$63*$AD$63^A79)</f>
        <v>0.96124799692672935</v>
      </c>
      <c r="W80" s="73">
        <f t="shared" si="13"/>
        <v>0.95759992374253722</v>
      </c>
      <c r="X80" s="73">
        <f t="shared" si="14"/>
        <v>-4.3325204372318751E-2</v>
      </c>
      <c r="Y80" s="73"/>
      <c r="Z80" s="73"/>
      <c r="AA80" s="73"/>
      <c r="AB80" s="73"/>
      <c r="AC80" s="73"/>
      <c r="AD80" s="73"/>
      <c r="AE80" s="85"/>
    </row>
    <row r="81" spans="1:31" x14ac:dyDescent="0.3">
      <c r="A81" s="77">
        <v>78</v>
      </c>
      <c r="B81" s="52">
        <v>11044</v>
      </c>
      <c r="C81" s="52">
        <v>19356</v>
      </c>
      <c r="D81" s="52">
        <v>30400</v>
      </c>
      <c r="E81" s="94">
        <v>6.4241114982799552E-2</v>
      </c>
      <c r="F81" s="163">
        <v>3.8830608419950986E-2</v>
      </c>
      <c r="G81" s="75">
        <f t="shared" si="15"/>
        <v>751.60525657657126</v>
      </c>
      <c r="H81" s="75">
        <f t="shared" si="16"/>
        <v>709.47887387003823</v>
      </c>
      <c r="I81" s="75">
        <f t="shared" si="17"/>
        <v>1461.0841304466094</v>
      </c>
      <c r="J81" s="73">
        <f t="shared" si="18"/>
        <v>4.8061977975217413E-2</v>
      </c>
      <c r="K81" s="73">
        <f t="shared" si="19"/>
        <v>4.6925284394145672E-2</v>
      </c>
      <c r="L81" s="73">
        <f t="shared" si="27"/>
        <v>4.2924005373394469E-2</v>
      </c>
      <c r="M81" s="73">
        <f t="shared" si="26"/>
        <v>59968.203903594076</v>
      </c>
      <c r="N81" s="73">
        <f t="shared" si="20"/>
        <v>2574.0755065906851</v>
      </c>
      <c r="O81" s="73">
        <f t="shared" si="21"/>
        <v>8738.9557643642693</v>
      </c>
      <c r="P81" s="73">
        <f t="shared" si="22"/>
        <v>77449.95556690784</v>
      </c>
      <c r="Q81" s="73">
        <f t="shared" si="24"/>
        <v>58681.166150298734</v>
      </c>
      <c r="R81" s="73">
        <f>SUM(Q81:$Q$103)</f>
        <v>585049.09162746405</v>
      </c>
      <c r="S81" s="73">
        <f t="shared" si="23"/>
        <v>9.7559882328308358</v>
      </c>
      <c r="T81" s="73">
        <f t="shared" ref="T81:T88" si="30">IF(T80=1,1,IF(U81=$U$63,1,T80))</f>
        <v>1</v>
      </c>
      <c r="U81" s="73">
        <f t="shared" si="28"/>
        <v>4.0012790207512028E-3</v>
      </c>
      <c r="V81" s="73">
        <f t="shared" si="29"/>
        <v>0.95707599462660553</v>
      </c>
      <c r="W81" s="73">
        <f t="shared" si="13"/>
        <v>0.95307471560585433</v>
      </c>
      <c r="X81" s="73">
        <f>LN(W81)</f>
        <v>-4.8061977975217475E-2</v>
      </c>
      <c r="Y81" s="73"/>
      <c r="Z81" s="73"/>
      <c r="AA81" s="73"/>
      <c r="AB81" s="73"/>
      <c r="AC81" s="73"/>
      <c r="AD81" s="73"/>
      <c r="AE81" s="85"/>
    </row>
    <row r="82" spans="1:31" x14ac:dyDescent="0.3">
      <c r="A82" s="77">
        <v>79</v>
      </c>
      <c r="B82" s="52">
        <v>10196</v>
      </c>
      <c r="C82" s="52">
        <v>18476</v>
      </c>
      <c r="D82" s="52">
        <v>28672</v>
      </c>
      <c r="E82" s="94">
        <v>7.0934919583760261E-2</v>
      </c>
      <c r="F82" s="163">
        <v>4.4164885652125181E-2</v>
      </c>
      <c r="G82" s="75">
        <f t="shared" si="15"/>
        <v>815.99042730866483</v>
      </c>
      <c r="H82" s="75">
        <f t="shared" si="16"/>
        <v>723.25244007601964</v>
      </c>
      <c r="I82" s="75">
        <f t="shared" si="17"/>
        <v>1539.2428673846844</v>
      </c>
      <c r="J82" s="73">
        <f t="shared" si="18"/>
        <v>5.3684530810012711E-2</v>
      </c>
      <c r="K82" s="73">
        <f t="shared" si="19"/>
        <v>5.2268960709432433E-2</v>
      </c>
      <c r="L82" s="73">
        <f t="shared" si="27"/>
        <v>4.7616282524445608E-2</v>
      </c>
      <c r="M82" s="73">
        <f t="shared" si="26"/>
        <v>57394.128397003391</v>
      </c>
      <c r="N82" s="73">
        <f t="shared" si="20"/>
        <v>2732.8950329960207</v>
      </c>
      <c r="O82" s="73">
        <f t="shared" si="21"/>
        <v>8159.8485660261886</v>
      </c>
      <c r="P82" s="73">
        <f t="shared" si="22"/>
        <v>68710.999802543578</v>
      </c>
      <c r="Q82" s="73">
        <f t="shared" si="24"/>
        <v>56027.680880505381</v>
      </c>
      <c r="R82" s="73">
        <f>SUM(Q82:$Q$103)</f>
        <v>526367.92547716515</v>
      </c>
      <c r="S82" s="73">
        <f t="shared" si="23"/>
        <v>9.1711110557547446</v>
      </c>
      <c r="T82" s="73">
        <f t="shared" si="30"/>
        <v>1</v>
      </c>
      <c r="U82" s="73">
        <f t="shared" si="28"/>
        <v>4.6526781849868248E-3</v>
      </c>
      <c r="V82" s="73">
        <f t="shared" si="29"/>
        <v>0.95238371747555439</v>
      </c>
      <c r="W82" s="73">
        <f t="shared" si="13"/>
        <v>0.94773103929056757</v>
      </c>
      <c r="X82" s="73">
        <f t="shared" ref="X82:X103" si="31">LN(W82)</f>
        <v>-5.3684530810012711E-2</v>
      </c>
      <c r="Y82" s="84"/>
      <c r="Z82" s="84"/>
      <c r="AA82" s="73"/>
      <c r="AB82" s="73"/>
      <c r="AC82" s="73"/>
      <c r="AD82" s="73"/>
      <c r="AE82" s="85"/>
    </row>
    <row r="83" spans="1:31" x14ac:dyDescent="0.3">
      <c r="A83" s="77">
        <v>80</v>
      </c>
      <c r="B83" s="52">
        <v>9317</v>
      </c>
      <c r="C83" s="52">
        <v>17275</v>
      </c>
      <c r="D83" s="52">
        <v>26592</v>
      </c>
      <c r="E83" s="94">
        <v>7.8654903394951972E-2</v>
      </c>
      <c r="F83" s="163">
        <v>5.0422415987804947E-2</v>
      </c>
      <c r="G83" s="75">
        <f t="shared" si="15"/>
        <v>871.04723618933042</v>
      </c>
      <c r="H83" s="75">
        <f t="shared" si="16"/>
        <v>732.82773493076752</v>
      </c>
      <c r="I83" s="75">
        <f t="shared" si="17"/>
        <v>1603.8749711200981</v>
      </c>
      <c r="J83" s="73">
        <f t="shared" si="18"/>
        <v>6.0314191152229919E-2</v>
      </c>
      <c r="K83" s="73">
        <f t="shared" si="19"/>
        <v>5.8531314020903613E-2</v>
      </c>
      <c r="L83" s="73">
        <f t="shared" si="27"/>
        <v>5.2890541094634647E-2</v>
      </c>
      <c r="M83" s="73">
        <f t="shared" si="26"/>
        <v>54661.23336400737</v>
      </c>
      <c r="N83" s="73">
        <f t="shared" si="20"/>
        <v>2891.0622095224462</v>
      </c>
      <c r="O83" s="73">
        <f t="shared" si="21"/>
        <v>7581.7628403410654</v>
      </c>
      <c r="P83" s="73">
        <f t="shared" si="22"/>
        <v>60551.151236517384</v>
      </c>
      <c r="Q83" s="73">
        <f t="shared" si="24"/>
        <v>53215.702259246144</v>
      </c>
      <c r="R83" s="73">
        <f>SUM(Q83:$Q$103)</f>
        <v>470340.24459665967</v>
      </c>
      <c r="S83" s="73">
        <f t="shared" si="23"/>
        <v>8.6046401745915109</v>
      </c>
      <c r="T83" s="73">
        <f t="shared" si="30"/>
        <v>1</v>
      </c>
      <c r="U83" s="73">
        <f t="shared" si="28"/>
        <v>5.6407729262689665E-3</v>
      </c>
      <c r="V83" s="73">
        <f t="shared" si="29"/>
        <v>0.94710945890536535</v>
      </c>
      <c r="W83" s="73">
        <f t="shared" si="13"/>
        <v>0.94146868597909639</v>
      </c>
      <c r="X83" s="73">
        <f t="shared" si="31"/>
        <v>-6.031419115222985E-2</v>
      </c>
      <c r="Y83" s="73"/>
      <c r="Z83" s="73"/>
      <c r="AA83" s="73"/>
      <c r="AB83" s="73"/>
      <c r="AC83" s="73"/>
      <c r="AD83" s="73"/>
      <c r="AE83" s="85"/>
    </row>
    <row r="84" spans="1:31" x14ac:dyDescent="0.3">
      <c r="A84" s="77">
        <v>81</v>
      </c>
      <c r="B84" s="52">
        <v>7818</v>
      </c>
      <c r="C84" s="52">
        <v>15600</v>
      </c>
      <c r="D84" s="52">
        <v>23418</v>
      </c>
      <c r="E84" s="94">
        <v>8.7480676130459789E-2</v>
      </c>
      <c r="F84" s="163">
        <v>5.7782686237608127E-2</v>
      </c>
      <c r="G84" s="75">
        <f t="shared" si="15"/>
        <v>901.40990530668682</v>
      </c>
      <c r="H84" s="75">
        <f t="shared" si="16"/>
        <v>683.92392598793458</v>
      </c>
      <c r="I84" s="75">
        <f t="shared" si="17"/>
        <v>1585.3338312946214</v>
      </c>
      <c r="J84" s="73">
        <f t="shared" si="18"/>
        <v>6.7697234234119968E-2</v>
      </c>
      <c r="K84" s="73">
        <f t="shared" si="19"/>
        <v>6.5456621510172175E-2</v>
      </c>
      <c r="L84" s="73">
        <f t="shared" si="27"/>
        <v>5.8814934222218396E-2</v>
      </c>
      <c r="M84" s="73">
        <f t="shared" si="26"/>
        <v>51770.171154484924</v>
      </c>
      <c r="N84" s="73">
        <f t="shared" si="20"/>
        <v>3044.8592111240214</v>
      </c>
      <c r="O84" s="73">
        <f t="shared" si="21"/>
        <v>7005.6188305016904</v>
      </c>
      <c r="P84" s="73">
        <f t="shared" si="22"/>
        <v>52969.38839617632</v>
      </c>
      <c r="Q84" s="73">
        <f t="shared" si="24"/>
        <v>50247.741548922917</v>
      </c>
      <c r="R84" s="73">
        <f>SUM(Q84:$Q$103)</f>
        <v>417124.54233741353</v>
      </c>
      <c r="S84" s="73">
        <f t="shared" si="23"/>
        <v>8.0572370736942691</v>
      </c>
      <c r="T84" s="73">
        <f t="shared" si="30"/>
        <v>1</v>
      </c>
      <c r="U84" s="73">
        <f t="shared" si="28"/>
        <v>6.6416872879537792E-3</v>
      </c>
      <c r="V84" s="73">
        <f t="shared" si="29"/>
        <v>0.9411850657777816</v>
      </c>
      <c r="W84" s="73">
        <f t="shared" si="13"/>
        <v>0.93454337848982783</v>
      </c>
      <c r="X84" s="73">
        <f t="shared" si="31"/>
        <v>-6.7697234234119913E-2</v>
      </c>
      <c r="Y84" s="73"/>
      <c r="Z84" s="73"/>
      <c r="AA84" s="73"/>
      <c r="AB84" s="73"/>
      <c r="AC84" s="73"/>
      <c r="AD84" s="73"/>
      <c r="AE84" s="85"/>
    </row>
    <row r="85" spans="1:31" x14ac:dyDescent="0.3">
      <c r="A85" s="77">
        <v>82</v>
      </c>
      <c r="B85" s="52">
        <v>6759</v>
      </c>
      <c r="C85" s="52">
        <v>13943</v>
      </c>
      <c r="D85" s="52">
        <v>20702</v>
      </c>
      <c r="E85" s="94">
        <v>9.7438428422132878E-2</v>
      </c>
      <c r="F85" s="163">
        <v>6.6417831268238095E-2</v>
      </c>
      <c r="G85" s="75">
        <f t="shared" si="15"/>
        <v>926.06382137304377</v>
      </c>
      <c r="H85" s="75">
        <f t="shared" si="16"/>
        <v>658.58633770519612</v>
      </c>
      <c r="I85" s="75">
        <f t="shared" si="17"/>
        <v>1584.65015907824</v>
      </c>
      <c r="J85" s="73">
        <f t="shared" si="18"/>
        <v>7.6545752056721095E-2</v>
      </c>
      <c r="K85" s="73">
        <f t="shared" si="19"/>
        <v>7.3689467292726407E-2</v>
      </c>
      <c r="L85" s="73">
        <f t="shared" si="27"/>
        <v>6.5464490235269235E-2</v>
      </c>
      <c r="M85" s="73">
        <f t="shared" si="26"/>
        <v>48725.311943360903</v>
      </c>
      <c r="N85" s="73">
        <f t="shared" si="20"/>
        <v>3189.7777079265943</v>
      </c>
      <c r="O85" s="73">
        <f t="shared" si="21"/>
        <v>6432.7647022437059</v>
      </c>
      <c r="P85" s="73">
        <f t="shared" si="22"/>
        <v>45963.769565674636</v>
      </c>
      <c r="Q85" s="73">
        <f t="shared" si="24"/>
        <v>47130.423089397606</v>
      </c>
      <c r="R85" s="73">
        <f>SUM(Q85:$Q$103)</f>
        <v>366876.80078849068</v>
      </c>
      <c r="S85" s="73">
        <f t="shared" si="23"/>
        <v>7.5294910623651674</v>
      </c>
      <c r="T85" s="73">
        <f t="shared" si="30"/>
        <v>1</v>
      </c>
      <c r="U85" s="73">
        <f t="shared" si="28"/>
        <v>8.2249770574571723E-3</v>
      </c>
      <c r="V85" s="73">
        <f t="shared" si="29"/>
        <v>0.93453550976473077</v>
      </c>
      <c r="W85" s="73">
        <f t="shared" si="13"/>
        <v>0.92631053270727359</v>
      </c>
      <c r="X85" s="73">
        <f t="shared" si="31"/>
        <v>-7.6545752056720956E-2</v>
      </c>
      <c r="Y85" s="73"/>
      <c r="Z85" s="73"/>
      <c r="AA85" s="73"/>
      <c r="AB85" s="73"/>
      <c r="AC85" s="73"/>
      <c r="AD85" s="73"/>
      <c r="AE85" s="85"/>
    </row>
    <row r="86" spans="1:31" x14ac:dyDescent="0.3">
      <c r="A86" s="77">
        <v>83</v>
      </c>
      <c r="B86" s="52">
        <v>5854</v>
      </c>
      <c r="C86" s="52">
        <v>12550</v>
      </c>
      <c r="D86" s="52">
        <v>18404</v>
      </c>
      <c r="E86" s="94">
        <v>0.10849888413456654</v>
      </c>
      <c r="F86" s="163">
        <v>7.6471314933710649E-2</v>
      </c>
      <c r="G86" s="75">
        <f t="shared" si="15"/>
        <v>959.71500241806859</v>
      </c>
      <c r="H86" s="75">
        <f t="shared" si="16"/>
        <v>635.15246772375258</v>
      </c>
      <c r="I86" s="75">
        <f t="shared" si="17"/>
        <v>1594.8674701418213</v>
      </c>
      <c r="J86" s="73">
        <f t="shared" si="18"/>
        <v>8.6658741042263704E-2</v>
      </c>
      <c r="K86" s="73">
        <f t="shared" si="19"/>
        <v>8.3010026713496554E-2</v>
      </c>
      <c r="L86" s="73">
        <f t="shared" si="27"/>
        <v>7.2921494778166229E-2</v>
      </c>
      <c r="M86" s="73">
        <f t="shared" si="26"/>
        <v>45535.534235434308</v>
      </c>
      <c r="N86" s="73">
        <f t="shared" si="20"/>
        <v>3320.5192219702294</v>
      </c>
      <c r="O86" s="73">
        <f t="shared" si="21"/>
        <v>5865.0215026418437</v>
      </c>
      <c r="P86" s="73">
        <f t="shared" si="22"/>
        <v>39531.004863430921</v>
      </c>
      <c r="Q86" s="73">
        <f t="shared" si="24"/>
        <v>43875.274624449194</v>
      </c>
      <c r="R86" s="73">
        <f>SUM(Q86:$Q$103)</f>
        <v>319746.37769909308</v>
      </c>
      <c r="S86" s="73">
        <f t="shared" si="23"/>
        <v>7.0219090006915215</v>
      </c>
      <c r="T86" s="73">
        <f t="shared" si="30"/>
        <v>1</v>
      </c>
      <c r="U86" s="73">
        <f t="shared" si="28"/>
        <v>1.0088531935330325E-2</v>
      </c>
      <c r="V86" s="73">
        <f t="shared" si="29"/>
        <v>0.92707850522183377</v>
      </c>
      <c r="W86" s="73">
        <f t="shared" si="13"/>
        <v>0.91698997328650345</v>
      </c>
      <c r="X86" s="73">
        <f t="shared" si="31"/>
        <v>-8.6658741042263565E-2</v>
      </c>
      <c r="Y86" s="73"/>
      <c r="Z86" s="73"/>
      <c r="AA86" s="73"/>
      <c r="AB86" s="73"/>
      <c r="AC86" s="73"/>
      <c r="AD86" s="73"/>
      <c r="AE86" s="85"/>
    </row>
    <row r="87" spans="1:31" x14ac:dyDescent="0.3">
      <c r="A87" s="77">
        <v>84</v>
      </c>
      <c r="B87" s="52">
        <v>5059</v>
      </c>
      <c r="C87" s="52">
        <v>11346</v>
      </c>
      <c r="D87" s="52">
        <v>16405</v>
      </c>
      <c r="E87" s="94">
        <v>0.12058414530652758</v>
      </c>
      <c r="F87" s="163">
        <v>8.8032662826962024E-2</v>
      </c>
      <c r="G87" s="75">
        <f t="shared" si="15"/>
        <v>998.81859243471115</v>
      </c>
      <c r="H87" s="75">
        <f t="shared" si="16"/>
        <v>610.03519110572302</v>
      </c>
      <c r="I87" s="75">
        <f t="shared" si="17"/>
        <v>1608.8537835404341</v>
      </c>
      <c r="J87" s="73">
        <f t="shared" si="18"/>
        <v>9.8070940782714666E-2</v>
      </c>
      <c r="K87" s="73">
        <f t="shared" si="19"/>
        <v>9.3415412347614302E-2</v>
      </c>
      <c r="L87" s="73">
        <f t="shared" si="27"/>
        <v>8.1275796747805495E-2</v>
      </c>
      <c r="M87" s="73">
        <f t="shared" si="26"/>
        <v>42215.015013464079</v>
      </c>
      <c r="N87" s="73">
        <f t="shared" si="20"/>
        <v>3431.0589799398658</v>
      </c>
      <c r="O87" s="73">
        <f t="shared" si="21"/>
        <v>5304.7174319640144</v>
      </c>
      <c r="P87" s="73">
        <f t="shared" si="22"/>
        <v>33665.983360789076</v>
      </c>
      <c r="Q87" s="73">
        <f t="shared" si="24"/>
        <v>40499.48552349415</v>
      </c>
      <c r="R87" s="73">
        <f>SUM(Q87:$Q$103)</f>
        <v>275871.10307464388</v>
      </c>
      <c r="S87" s="73">
        <f t="shared" si="23"/>
        <v>6.5349047723104539</v>
      </c>
      <c r="T87" s="73">
        <f t="shared" si="30"/>
        <v>1</v>
      </c>
      <c r="U87" s="73">
        <f t="shared" si="28"/>
        <v>1.2139615599808806E-2</v>
      </c>
      <c r="V87" s="73">
        <f t="shared" si="29"/>
        <v>0.9187242032521945</v>
      </c>
      <c r="W87" s="73">
        <f t="shared" si="13"/>
        <v>0.9065845876523857</v>
      </c>
      <c r="X87" s="73">
        <f t="shared" si="31"/>
        <v>-9.807094078271443E-2</v>
      </c>
      <c r="Y87" s="73"/>
      <c r="Z87" s="73"/>
      <c r="AA87" s="73"/>
      <c r="AB87" s="73"/>
      <c r="AC87" s="73"/>
      <c r="AD87" s="73"/>
      <c r="AE87" s="85"/>
    </row>
    <row r="88" spans="1:31" x14ac:dyDescent="0.3">
      <c r="A88" s="77">
        <v>85</v>
      </c>
      <c r="B88" s="52">
        <v>4561</v>
      </c>
      <c r="C88" s="52">
        <v>10384</v>
      </c>
      <c r="D88" s="52">
        <v>14945</v>
      </c>
      <c r="E88" s="94">
        <v>0.13358013907707827</v>
      </c>
      <c r="F88" s="163">
        <v>0.10111078822647926</v>
      </c>
      <c r="G88" s="75">
        <f t="shared" si="15"/>
        <v>1049.9344249437606</v>
      </c>
      <c r="H88" s="75">
        <f t="shared" si="16"/>
        <v>609.25901433055401</v>
      </c>
      <c r="I88" s="75">
        <f t="shared" si="17"/>
        <v>1659.1934392743146</v>
      </c>
      <c r="J88" s="73">
        <f t="shared" si="18"/>
        <v>0.111019969171918</v>
      </c>
      <c r="K88" s="73">
        <f t="shared" si="19"/>
        <v>0.10507912207826708</v>
      </c>
      <c r="L88" s="73">
        <f t="shared" si="27"/>
        <v>9.0624999834366893E-2</v>
      </c>
      <c r="M88" s="73">
        <f t="shared" si="26"/>
        <v>38783.956033524213</v>
      </c>
      <c r="N88" s="73">
        <f t="shared" si="20"/>
        <v>3514.7960091142231</v>
      </c>
      <c r="O88" s="73">
        <f t="shared" si="21"/>
        <v>4754.7046791796747</v>
      </c>
      <c r="P88" s="73">
        <f t="shared" si="22"/>
        <v>28361.265928825069</v>
      </c>
      <c r="Q88" s="73">
        <f t="shared" si="24"/>
        <v>37026.558028967105</v>
      </c>
      <c r="R88" s="73">
        <f>SUM(Q88:$Q$103)</f>
        <v>235371.61755114971</v>
      </c>
      <c r="S88" s="73">
        <f t="shared" si="23"/>
        <v>6.0687882728543308</v>
      </c>
      <c r="T88" s="73">
        <f t="shared" si="30"/>
        <v>1</v>
      </c>
      <c r="U88" s="73">
        <f t="shared" si="28"/>
        <v>1.4454122243900192E-2</v>
      </c>
      <c r="V88" s="73">
        <f t="shared" si="29"/>
        <v>0.90937500016563311</v>
      </c>
      <c r="W88" s="73">
        <f t="shared" si="13"/>
        <v>0.89492087792173292</v>
      </c>
      <c r="X88" s="73">
        <f t="shared" si="31"/>
        <v>-0.11101996917191782</v>
      </c>
      <c r="Y88" s="73"/>
      <c r="Z88" s="73"/>
      <c r="AA88" s="73"/>
      <c r="AB88" s="73"/>
      <c r="AC88" s="73"/>
      <c r="AD88" s="73"/>
      <c r="AE88" s="85"/>
    </row>
    <row r="89" spans="1:31" x14ac:dyDescent="0.3">
      <c r="A89" s="77">
        <v>86</v>
      </c>
      <c r="B89" s="52">
        <v>3937</v>
      </c>
      <c r="C89" s="52">
        <v>9102</v>
      </c>
      <c r="D89" s="52">
        <v>13039</v>
      </c>
      <c r="E89" s="94">
        <v>0.14734824987048931</v>
      </c>
      <c r="F89" s="163">
        <v>0.11561042016223906</v>
      </c>
      <c r="G89" s="75">
        <f t="shared" si="15"/>
        <v>1052.2860443166999</v>
      </c>
      <c r="H89" s="75">
        <f t="shared" si="16"/>
        <v>580.11005974011641</v>
      </c>
      <c r="I89" s="75">
        <f t="shared" si="17"/>
        <v>1632.3961040568163</v>
      </c>
      <c r="J89" s="73">
        <f t="shared" si="18"/>
        <v>0.12519335102820894</v>
      </c>
      <c r="K89" s="73">
        <f t="shared" si="19"/>
        <v>0.11767371260406778</v>
      </c>
      <c r="L89" s="73">
        <f t="shared" si="27"/>
        <v>0.10107449131136037</v>
      </c>
      <c r="M89" s="73">
        <f t="shared" si="26"/>
        <v>35269.16002440999</v>
      </c>
      <c r="N89" s="73">
        <f t="shared" si="20"/>
        <v>3564.812408446207</v>
      </c>
      <c r="O89" s="73">
        <f t="shared" si="21"/>
        <v>4218.3507984551743</v>
      </c>
      <c r="P89" s="73">
        <f t="shared" si="22"/>
        <v>23606.561249645398</v>
      </c>
      <c r="Q89" s="73">
        <f t="shared" si="24"/>
        <v>33486.753820186888</v>
      </c>
      <c r="R89" s="73">
        <f>SUM(Q89:$Q$103)</f>
        <v>198345.05952218259</v>
      </c>
      <c r="S89" s="73">
        <f t="shared" si="23"/>
        <v>5.6237534260783875</v>
      </c>
      <c r="T89" s="73">
        <f>T88</f>
        <v>1</v>
      </c>
      <c r="U89" s="73"/>
      <c r="V89" s="73">
        <f t="shared" si="29"/>
        <v>0.89892550868863963</v>
      </c>
      <c r="W89" s="73">
        <f t="shared" si="13"/>
        <v>0.88232628739593222</v>
      </c>
      <c r="X89" s="73">
        <f t="shared" si="31"/>
        <v>-0.12519335102820878</v>
      </c>
      <c r="Y89" s="73"/>
      <c r="Z89" s="73"/>
      <c r="AA89" s="73"/>
      <c r="AB89" s="73"/>
      <c r="AC89" s="73"/>
      <c r="AD89" s="73"/>
      <c r="AE89" s="85"/>
    </row>
    <row r="90" spans="1:31" x14ac:dyDescent="0.3">
      <c r="A90" s="77">
        <v>87</v>
      </c>
      <c r="B90" s="52">
        <v>3298</v>
      </c>
      <c r="C90" s="52">
        <v>8000</v>
      </c>
      <c r="D90" s="52">
        <v>11298</v>
      </c>
      <c r="E90" s="94">
        <v>0.1617291079651772</v>
      </c>
      <c r="F90" s="163">
        <v>0.13131754622471592</v>
      </c>
      <c r="G90" s="75">
        <f t="shared" si="15"/>
        <v>1050.5403697977274</v>
      </c>
      <c r="H90" s="75">
        <f t="shared" si="16"/>
        <v>533.38259806915437</v>
      </c>
      <c r="I90" s="75">
        <f t="shared" si="17"/>
        <v>1583.9229678668817</v>
      </c>
      <c r="J90" s="73">
        <f t="shared" si="18"/>
        <v>0.14019498741962133</v>
      </c>
      <c r="K90" s="73">
        <f t="shared" si="19"/>
        <v>0.13081126199477422</v>
      </c>
      <c r="L90" s="73">
        <f t="shared" si="27"/>
        <v>0.11273724784524441</v>
      </c>
      <c r="M90" s="73">
        <f t="shared" si="26"/>
        <v>31704.347615963783</v>
      </c>
      <c r="N90" s="73">
        <f t="shared" si="20"/>
        <v>3574.2608949526912</v>
      </c>
      <c r="O90" s="73">
        <f t="shared" si="21"/>
        <v>3699.4957437350704</v>
      </c>
      <c r="P90" s="73">
        <f t="shared" si="22"/>
        <v>19388.210451190225</v>
      </c>
      <c r="Q90" s="73">
        <f t="shared" si="24"/>
        <v>29917.217168487437</v>
      </c>
      <c r="R90" s="73">
        <f>SUM(Q90:$Q$103)</f>
        <v>164858.30570199573</v>
      </c>
      <c r="S90" s="73">
        <f t="shared" si="23"/>
        <v>5.1998643119527941</v>
      </c>
      <c r="T90" s="73">
        <f t="shared" ref="T90:T103" si="32">T89</f>
        <v>1</v>
      </c>
      <c r="U90" s="73"/>
      <c r="V90" s="73">
        <f t="shared" si="29"/>
        <v>0.88726275215475559</v>
      </c>
      <c r="W90" s="73">
        <f t="shared" si="13"/>
        <v>0.86918873800522578</v>
      </c>
      <c r="X90" s="73">
        <f t="shared" si="31"/>
        <v>-0.14019498741962111</v>
      </c>
      <c r="Y90" s="73"/>
      <c r="Z90" s="73"/>
      <c r="AA90" s="73"/>
      <c r="AB90" s="73"/>
      <c r="AC90" s="73"/>
      <c r="AD90" s="73"/>
      <c r="AE90" s="85"/>
    </row>
    <row r="91" spans="1:31" x14ac:dyDescent="0.3">
      <c r="A91" s="77">
        <v>88</v>
      </c>
      <c r="B91" s="52">
        <v>2866</v>
      </c>
      <c r="C91" s="52">
        <v>7134</v>
      </c>
      <c r="D91" s="52">
        <v>10000</v>
      </c>
      <c r="E91" s="94">
        <v>0.17653461581210025</v>
      </c>
      <c r="F91" s="163">
        <v>0.14789974400592784</v>
      </c>
      <c r="G91" s="75">
        <f t="shared" si="15"/>
        <v>1055.1167737382891</v>
      </c>
      <c r="H91" s="75">
        <f t="shared" si="16"/>
        <v>505.94820891747935</v>
      </c>
      <c r="I91" s="75">
        <f t="shared" si="17"/>
        <v>1561.0649826557685</v>
      </c>
      <c r="J91" s="73">
        <f t="shared" si="18"/>
        <v>0.15610649826557685</v>
      </c>
      <c r="K91" s="73">
        <f t="shared" si="19"/>
        <v>0.14453192034720119</v>
      </c>
      <c r="L91" s="73">
        <f t="shared" si="27"/>
        <v>0.1257333445325659</v>
      </c>
      <c r="M91" s="73">
        <f t="shared" si="26"/>
        <v>28130.086721011092</v>
      </c>
      <c r="N91" s="73">
        <f t="shared" si="20"/>
        <v>3536.8898854238432</v>
      </c>
      <c r="O91" s="73">
        <f t="shared" si="21"/>
        <v>3202.3656343133489</v>
      </c>
      <c r="P91" s="73">
        <f t="shared" si="22"/>
        <v>15688.714707455149</v>
      </c>
      <c r="Q91" s="73">
        <f t="shared" si="24"/>
        <v>26361.64177829917</v>
      </c>
      <c r="R91" s="73">
        <f>SUM(Q91:$Q$103)</f>
        <v>134941.08853350833</v>
      </c>
      <c r="S91" s="73">
        <f t="shared" si="23"/>
        <v>4.7970377721131348</v>
      </c>
      <c r="T91" s="73">
        <f t="shared" si="32"/>
        <v>1</v>
      </c>
      <c r="U91" s="73"/>
      <c r="V91" s="73">
        <f t="shared" si="29"/>
        <v>0.8742666554674341</v>
      </c>
      <c r="W91" s="73">
        <f t="shared" si="13"/>
        <v>0.85546807965279881</v>
      </c>
      <c r="X91" s="73">
        <f t="shared" si="31"/>
        <v>-0.15610649826557646</v>
      </c>
      <c r="Y91" s="73"/>
      <c r="Z91" s="73"/>
      <c r="AA91" s="73"/>
      <c r="AB91" s="73"/>
      <c r="AC91" s="73"/>
      <c r="AD91" s="73"/>
      <c r="AE91" s="85"/>
    </row>
    <row r="92" spans="1:31" x14ac:dyDescent="0.3">
      <c r="A92" s="77">
        <v>89</v>
      </c>
      <c r="B92" s="52">
        <v>2292</v>
      </c>
      <c r="C92" s="52">
        <v>5809</v>
      </c>
      <c r="D92" s="52">
        <v>8101</v>
      </c>
      <c r="E92" s="94">
        <v>0.19152197720086522</v>
      </c>
      <c r="F92" s="163">
        <v>0.16451941701628861</v>
      </c>
      <c r="G92" s="75">
        <f t="shared" si="15"/>
        <v>955.69329344762059</v>
      </c>
      <c r="H92" s="75">
        <f t="shared" si="16"/>
        <v>438.96837174438309</v>
      </c>
      <c r="I92" s="75">
        <f t="shared" si="17"/>
        <v>1394.6616651920037</v>
      </c>
      <c r="J92" s="73">
        <f t="shared" si="18"/>
        <v>0.17215919827083123</v>
      </c>
      <c r="K92" s="73">
        <f t="shared" si="19"/>
        <v>0.15815485779091254</v>
      </c>
      <c r="L92" s="73">
        <f t="shared" si="27"/>
        <v>0.14018907835341299</v>
      </c>
      <c r="M92" s="73">
        <f t="shared" si="26"/>
        <v>24593.196835587249</v>
      </c>
      <c r="N92" s="73">
        <f t="shared" si="20"/>
        <v>3447.6975981450487</v>
      </c>
      <c r="O92" s="73">
        <f t="shared" si="21"/>
        <v>2731.4356026292494</v>
      </c>
      <c r="P92" s="73">
        <f t="shared" si="22"/>
        <v>12486.349073141801</v>
      </c>
      <c r="Q92" s="73">
        <f t="shared" si="24"/>
        <v>22869.348036514726</v>
      </c>
      <c r="R92" s="73">
        <f>SUM(Q92:$Q$103)</f>
        <v>108579.44675520917</v>
      </c>
      <c r="S92" s="73">
        <f t="shared" si="23"/>
        <v>4.4150196284401204</v>
      </c>
      <c r="T92" s="73">
        <f t="shared" si="32"/>
        <v>1</v>
      </c>
      <c r="U92" s="73"/>
      <c r="V92" s="73">
        <f t="shared" si="29"/>
        <v>0.85981092164658701</v>
      </c>
      <c r="W92" s="73">
        <f t="shared" si="13"/>
        <v>0.84184514220908746</v>
      </c>
      <c r="X92" s="73">
        <f t="shared" si="31"/>
        <v>-0.17215919827083084</v>
      </c>
      <c r="Y92" s="73"/>
      <c r="Z92" s="73"/>
      <c r="AA92" s="73"/>
      <c r="AB92" s="73"/>
      <c r="AC92" s="73"/>
      <c r="AD92" s="73"/>
      <c r="AE92" s="85"/>
    </row>
    <row r="93" spans="1:31" x14ac:dyDescent="0.3">
      <c r="A93" s="77">
        <v>90</v>
      </c>
      <c r="B93" s="52">
        <v>1772</v>
      </c>
      <c r="C93" s="52">
        <v>4626</v>
      </c>
      <c r="D93" s="52">
        <v>6398</v>
      </c>
      <c r="E93" s="94">
        <v>0.20683611337528807</v>
      </c>
      <c r="F93" s="163">
        <v>0.18144273662886812</v>
      </c>
      <c r="G93" s="75">
        <f t="shared" si="15"/>
        <v>839.35409964514395</v>
      </c>
      <c r="H93" s="75">
        <f t="shared" si="16"/>
        <v>366.51359290101044</v>
      </c>
      <c r="I93" s="75">
        <f t="shared" si="17"/>
        <v>1205.8676925461543</v>
      </c>
      <c r="J93" s="73">
        <f t="shared" si="18"/>
        <v>0.1884757256245943</v>
      </c>
      <c r="K93" s="73">
        <f t="shared" si="19"/>
        <v>0.17177939226741745</v>
      </c>
      <c r="L93" s="73">
        <f t="shared" si="27"/>
        <v>0.15623560128398728</v>
      </c>
      <c r="M93" s="73">
        <f t="shared" si="26"/>
        <v>21145.4992374422</v>
      </c>
      <c r="N93" s="73">
        <f t="shared" si="20"/>
        <v>3303.6797878118778</v>
      </c>
      <c r="O93" s="73">
        <f t="shared" si="21"/>
        <v>2291.2372321121516</v>
      </c>
      <c r="P93" s="73">
        <f t="shared" si="22"/>
        <v>9754.9134705125507</v>
      </c>
      <c r="Q93" s="73">
        <f t="shared" si="24"/>
        <v>19493.659343536259</v>
      </c>
      <c r="R93" s="73">
        <f>SUM(Q93:$Q$103)</f>
        <v>85710.098718694426</v>
      </c>
      <c r="S93" s="73">
        <f t="shared" si="23"/>
        <v>4.0533494979833868</v>
      </c>
      <c r="T93" s="73">
        <f t="shared" si="32"/>
        <v>1</v>
      </c>
      <c r="U93" s="73"/>
      <c r="V93" s="73">
        <f t="shared" si="29"/>
        <v>0.84376439871601272</v>
      </c>
      <c r="W93" s="73">
        <f t="shared" si="13"/>
        <v>0.82822060773258255</v>
      </c>
      <c r="X93" s="73">
        <f t="shared" si="31"/>
        <v>-0.18847572562459403</v>
      </c>
      <c r="Y93" s="73"/>
      <c r="Z93" s="73"/>
      <c r="AA93" s="73"/>
      <c r="AB93" s="73"/>
      <c r="AC93" s="73"/>
      <c r="AD93" s="73"/>
      <c r="AE93" s="85"/>
    </row>
    <row r="94" spans="1:31" x14ac:dyDescent="0.3">
      <c r="A94" s="77">
        <v>91</v>
      </c>
      <c r="B94" s="52">
        <v>1360</v>
      </c>
      <c r="C94" s="52">
        <v>3447</v>
      </c>
      <c r="D94" s="52">
        <v>4807</v>
      </c>
      <c r="E94" s="94">
        <v>0.22194370431379634</v>
      </c>
      <c r="F94" s="163">
        <v>0.19779111227045029</v>
      </c>
      <c r="G94" s="75">
        <f t="shared" si="15"/>
        <v>681.78596399624212</v>
      </c>
      <c r="H94" s="75">
        <f t="shared" si="16"/>
        <v>301.843437866763</v>
      </c>
      <c r="I94" s="75">
        <f t="shared" si="17"/>
        <v>983.62940186300511</v>
      </c>
      <c r="J94" s="73">
        <f t="shared" si="18"/>
        <v>0.20462438149844084</v>
      </c>
      <c r="K94" s="73">
        <f t="shared" si="19"/>
        <v>0.18504662950810635</v>
      </c>
      <c r="L94" s="73">
        <f t="shared" si="27"/>
        <v>0.17400694240556791</v>
      </c>
      <c r="M94" s="73">
        <f t="shared" si="26"/>
        <v>17841.819449630322</v>
      </c>
      <c r="N94" s="73">
        <f t="shared" si="20"/>
        <v>3104.6004493823657</v>
      </c>
      <c r="O94" s="73">
        <f t="shared" si="21"/>
        <v>1886.1116150915623</v>
      </c>
      <c r="P94" s="73">
        <f t="shared" si="22"/>
        <v>7463.6762384003996</v>
      </c>
      <c r="Q94" s="73">
        <f t="shared" si="24"/>
        <v>16289.51922493914</v>
      </c>
      <c r="R94" s="73">
        <f>SUM(Q94:$Q$103)</f>
        <v>66216.439375158167</v>
      </c>
      <c r="S94" s="73">
        <f t="shared" si="23"/>
        <v>3.7113053162596685</v>
      </c>
      <c r="T94" s="73">
        <f t="shared" si="32"/>
        <v>1</v>
      </c>
      <c r="U94" s="73"/>
      <c r="V94" s="73">
        <f t="shared" si="29"/>
        <v>0.82599305759443209</v>
      </c>
      <c r="W94" s="73">
        <f t="shared" si="13"/>
        <v>0.81495337049189365</v>
      </c>
      <c r="X94" s="73">
        <f t="shared" si="31"/>
        <v>-0.20462438149844045</v>
      </c>
      <c r="Y94" s="73"/>
      <c r="Z94" s="73"/>
      <c r="AA94" s="73"/>
      <c r="AB94" s="73"/>
      <c r="AC94" s="73"/>
      <c r="AD94" s="73"/>
      <c r="AE94" s="85"/>
    </row>
    <row r="95" spans="1:31" x14ac:dyDescent="0.3">
      <c r="A95" s="77">
        <v>92</v>
      </c>
      <c r="B95" s="52">
        <v>962</v>
      </c>
      <c r="C95" s="52">
        <v>2545</v>
      </c>
      <c r="D95" s="52">
        <v>3507</v>
      </c>
      <c r="E95" s="94">
        <v>0.23641599390627815</v>
      </c>
      <c r="F95" s="163">
        <v>0.21301859816602745</v>
      </c>
      <c r="G95" s="75">
        <f t="shared" si="15"/>
        <v>542.13233233253982</v>
      </c>
      <c r="H95" s="75">
        <f t="shared" si="16"/>
        <v>227.43218613783958</v>
      </c>
      <c r="I95" s="75">
        <f t="shared" si="17"/>
        <v>769.56451847037943</v>
      </c>
      <c r="J95" s="73">
        <f t="shared" si="18"/>
        <v>0.21943670329922424</v>
      </c>
      <c r="K95" s="73">
        <f t="shared" si="19"/>
        <v>0.19702901850152799</v>
      </c>
      <c r="L95" s="73">
        <f t="shared" si="27"/>
        <v>0.19363728406250869</v>
      </c>
      <c r="M95" s="73">
        <f t="shared" si="26"/>
        <v>14737.219000247957</v>
      </c>
      <c r="N95" s="73">
        <f t="shared" si="20"/>
        <v>2853.6750618424139</v>
      </c>
      <c r="O95" s="73">
        <f t="shared" si="21"/>
        <v>1519.9171706476604</v>
      </c>
      <c r="P95" s="73">
        <f t="shared" si="22"/>
        <v>5577.5646233088373</v>
      </c>
      <c r="Q95" s="73">
        <f t="shared" si="24"/>
        <v>13310.381469326749</v>
      </c>
      <c r="R95" s="73">
        <f>SUM(Q95:$Q$103)</f>
        <v>49926.920150219026</v>
      </c>
      <c r="S95" s="73">
        <f t="shared" si="23"/>
        <v>3.3878115097142136</v>
      </c>
      <c r="T95" s="73">
        <f t="shared" si="32"/>
        <v>1</v>
      </c>
      <c r="U95" s="73"/>
      <c r="V95" s="73">
        <f t="shared" si="29"/>
        <v>0.80636271593749131</v>
      </c>
      <c r="W95" s="73">
        <f t="shared" si="13"/>
        <v>0.80297098149847201</v>
      </c>
      <c r="X95" s="73">
        <f t="shared" si="31"/>
        <v>-0.2194367032992238</v>
      </c>
      <c r="Y95" s="73"/>
      <c r="Z95" s="73"/>
      <c r="AA95" s="73"/>
      <c r="AB95" s="73"/>
      <c r="AC95" s="73"/>
      <c r="AD95" s="73"/>
      <c r="AE95" s="85"/>
    </row>
    <row r="96" spans="1:31" x14ac:dyDescent="0.3">
      <c r="A96" s="77">
        <v>93</v>
      </c>
      <c r="B96" s="52">
        <v>715</v>
      </c>
      <c r="C96" s="52">
        <v>1757</v>
      </c>
      <c r="D96" s="52">
        <v>2472</v>
      </c>
      <c r="E96" s="94">
        <v>0.24978204528676123</v>
      </c>
      <c r="F96" s="163">
        <v>0.22666149788730292</v>
      </c>
      <c r="G96" s="75">
        <f t="shared" si="15"/>
        <v>398.24425178799123</v>
      </c>
      <c r="H96" s="75">
        <f t="shared" si="16"/>
        <v>178.59416238003428</v>
      </c>
      <c r="I96" s="75">
        <f t="shared" si="17"/>
        <v>576.83841416802557</v>
      </c>
      <c r="J96" s="73">
        <f t="shared" si="18"/>
        <v>0.23334887304531779</v>
      </c>
      <c r="K96" s="73">
        <f t="shared" si="19"/>
        <v>0.20812273930338909</v>
      </c>
      <c r="L96" s="73">
        <f t="shared" si="27"/>
        <v>0.21525734686411169</v>
      </c>
      <c r="M96" s="73">
        <f t="shared" si="26"/>
        <v>11883.543938405543</v>
      </c>
      <c r="N96" s="73">
        <f t="shared" si="20"/>
        <v>2558.020139524273</v>
      </c>
      <c r="O96" s="73">
        <f t="shared" si="21"/>
        <v>1195.7117441204632</v>
      </c>
      <c r="P96" s="73">
        <f t="shared" si="22"/>
        <v>4057.6474526611764</v>
      </c>
      <c r="Q96" s="73">
        <f t="shared" si="24"/>
        <v>10604.533868643406</v>
      </c>
      <c r="R96" s="73">
        <f>SUM(Q96:$Q$103)</f>
        <v>36616.538680892285</v>
      </c>
      <c r="S96" s="73">
        <f t="shared" si="23"/>
        <v>3.0812810446683345</v>
      </c>
      <c r="T96" s="73">
        <f t="shared" si="32"/>
        <v>1</v>
      </c>
      <c r="U96" s="73"/>
      <c r="V96" s="73">
        <f t="shared" si="29"/>
        <v>0.78474265313588831</v>
      </c>
      <c r="W96" s="73">
        <f t="shared" si="13"/>
        <v>0.79187726069661091</v>
      </c>
      <c r="X96" s="73">
        <f t="shared" si="31"/>
        <v>-0.2333488730453174</v>
      </c>
      <c r="Y96" s="73"/>
      <c r="Z96" s="73"/>
      <c r="AA96" s="73"/>
      <c r="AB96" s="73"/>
      <c r="AC96" s="73"/>
      <c r="AD96" s="73"/>
      <c r="AE96" s="85"/>
    </row>
    <row r="97" spans="1:31" x14ac:dyDescent="0.3">
      <c r="A97" s="77">
        <v>94</v>
      </c>
      <c r="B97" s="52">
        <v>482</v>
      </c>
      <c r="C97" s="52">
        <v>1176</v>
      </c>
      <c r="D97" s="52">
        <v>1658</v>
      </c>
      <c r="E97" s="94">
        <v>0.26160998035202099</v>
      </c>
      <c r="F97" s="163">
        <v>0.23840722548596416</v>
      </c>
      <c r="G97" s="75">
        <f t="shared" si="15"/>
        <v>280.36689717149386</v>
      </c>
      <c r="H97" s="75">
        <f t="shared" si="16"/>
        <v>126.09601052967412</v>
      </c>
      <c r="I97" s="75">
        <f t="shared" si="17"/>
        <v>406.46290770116798</v>
      </c>
      <c r="J97" s="73">
        <f t="shared" si="18"/>
        <v>0.24515253781735102</v>
      </c>
      <c r="K97" s="73">
        <f t="shared" si="19"/>
        <v>0.21741484469458783</v>
      </c>
      <c r="L97" s="73">
        <f t="shared" si="27"/>
        <v>0.23898973556359815</v>
      </c>
      <c r="M97" s="73">
        <f t="shared" si="26"/>
        <v>9325.5237988812696</v>
      </c>
      <c r="N97" s="73">
        <f t="shared" si="20"/>
        <v>2228.7044666866759</v>
      </c>
      <c r="O97" s="73">
        <f t="shared" si="21"/>
        <v>915.44000630910546</v>
      </c>
      <c r="P97" s="73">
        <f t="shared" si="22"/>
        <v>2861.9357085407128</v>
      </c>
      <c r="Q97" s="73">
        <f t="shared" si="24"/>
        <v>8211.1715655379321</v>
      </c>
      <c r="R97" s="73">
        <f>SUM(Q97:$Q$103)</f>
        <v>26012.004812248873</v>
      </c>
      <c r="S97" s="73">
        <f t="shared" si="23"/>
        <v>2.7893344516872487</v>
      </c>
      <c r="T97" s="73">
        <f t="shared" si="32"/>
        <v>1</v>
      </c>
      <c r="U97" s="73"/>
      <c r="V97" s="73">
        <f t="shared" si="29"/>
        <v>0.76101026443640185</v>
      </c>
      <c r="W97" s="73">
        <f t="shared" si="13"/>
        <v>0.78258515530541217</v>
      </c>
      <c r="X97" s="73">
        <f t="shared" si="31"/>
        <v>-0.24515253781735052</v>
      </c>
      <c r="Y97" s="73"/>
      <c r="Z97" s="73"/>
      <c r="AA97" s="73"/>
      <c r="AB97" s="73"/>
      <c r="AC97" s="73"/>
      <c r="AD97" s="73"/>
      <c r="AE97" s="85"/>
    </row>
    <row r="98" spans="1:31" x14ac:dyDescent="0.3">
      <c r="A98" s="77">
        <v>95</v>
      </c>
      <c r="B98" s="52">
        <v>314</v>
      </c>
      <c r="C98" s="52">
        <v>719</v>
      </c>
      <c r="D98" s="52">
        <v>1033</v>
      </c>
      <c r="E98" s="94">
        <v>0.27160139541292627</v>
      </c>
      <c r="F98" s="163">
        <v>0.24814231442767873</v>
      </c>
      <c r="G98" s="75">
        <f t="shared" si="15"/>
        <v>178.41432407350101</v>
      </c>
      <c r="H98" s="75">
        <f t="shared" si="16"/>
        <v>85.282838159658851</v>
      </c>
      <c r="I98" s="75">
        <f t="shared" si="17"/>
        <v>263.69716223315987</v>
      </c>
      <c r="J98" s="73">
        <f t="shared" si="18"/>
        <v>0.25527314833800568</v>
      </c>
      <c r="K98" s="73">
        <f t="shared" si="19"/>
        <v>0.2252951402867962</v>
      </c>
      <c r="L98" s="73">
        <f t="shared" si="27"/>
        <v>0.26494310735167903</v>
      </c>
      <c r="M98" s="73">
        <f t="shared" si="26"/>
        <v>7096.8193321945937</v>
      </c>
      <c r="N98" s="73">
        <f t="shared" si="20"/>
        <v>1880.253366185103</v>
      </c>
      <c r="O98" s="73">
        <f t="shared" si="21"/>
        <v>679.6675524653208</v>
      </c>
      <c r="P98" s="73">
        <f t="shared" si="22"/>
        <v>1946.4957022316082</v>
      </c>
      <c r="Q98" s="73">
        <f t="shared" si="24"/>
        <v>6156.6926491020422</v>
      </c>
      <c r="R98" s="73">
        <f>SUM(Q98:$Q$103)</f>
        <v>17800.833246710939</v>
      </c>
      <c r="S98" s="73">
        <f t="shared" si="23"/>
        <v>2.5082832764190259</v>
      </c>
      <c r="T98" s="73">
        <f t="shared" si="32"/>
        <v>1</v>
      </c>
      <c r="U98" s="73"/>
      <c r="V98" s="73">
        <f t="shared" si="29"/>
        <v>0.73505689264832097</v>
      </c>
      <c r="W98" s="73">
        <f t="shared" si="13"/>
        <v>0.7747048597132038</v>
      </c>
      <c r="X98" s="73">
        <f t="shared" si="31"/>
        <v>-0.25527314833800513</v>
      </c>
      <c r="Y98" s="73"/>
      <c r="Z98" s="73"/>
      <c r="AA98" s="73"/>
      <c r="AB98" s="73"/>
      <c r="AC98" s="73"/>
      <c r="AD98" s="73"/>
      <c r="AE98" s="85"/>
    </row>
    <row r="99" spans="1:31" x14ac:dyDescent="0.3">
      <c r="A99" s="77">
        <v>96</v>
      </c>
      <c r="B99" s="52">
        <v>210</v>
      </c>
      <c r="C99" s="52">
        <v>430</v>
      </c>
      <c r="D99" s="52">
        <v>640</v>
      </c>
      <c r="E99" s="94">
        <v>0.27966789375007284</v>
      </c>
      <c r="F99" s="163">
        <v>0.2559656226868996</v>
      </c>
      <c r="G99" s="75">
        <f t="shared" si="15"/>
        <v>110.06521775536683</v>
      </c>
      <c r="H99" s="75">
        <f t="shared" si="16"/>
        <v>58.730257687515298</v>
      </c>
      <c r="I99" s="75">
        <f t="shared" si="17"/>
        <v>168.79547544288212</v>
      </c>
      <c r="J99" s="73">
        <f t="shared" si="18"/>
        <v>0.2637429303795033</v>
      </c>
      <c r="K99" s="73">
        <f t="shared" si="19"/>
        <v>0.23182901229904285</v>
      </c>
      <c r="L99" s="73">
        <f t="shared" si="27"/>
        <v>0.29320505212609471</v>
      </c>
      <c r="M99" s="73">
        <f t="shared" si="26"/>
        <v>5216.5659660094907</v>
      </c>
      <c r="N99" s="73">
        <f t="shared" si="20"/>
        <v>1529.5234959830245</v>
      </c>
      <c r="O99" s="73">
        <f t="shared" si="21"/>
        <v>487.40909185273006</v>
      </c>
      <c r="P99" s="73">
        <f t="shared" si="22"/>
        <v>1266.8281497662872</v>
      </c>
      <c r="Q99" s="73">
        <f t="shared" si="24"/>
        <v>4451.8042180179782</v>
      </c>
      <c r="R99" s="73">
        <f>SUM(Q99:$Q$103)</f>
        <v>11644.140597608897</v>
      </c>
      <c r="S99" s="73">
        <f t="shared" si="23"/>
        <v>2.2321467174920628</v>
      </c>
      <c r="T99" s="73">
        <f t="shared" si="32"/>
        <v>1</v>
      </c>
      <c r="U99" s="73"/>
      <c r="V99" s="73">
        <f t="shared" si="29"/>
        <v>0.70679494787390529</v>
      </c>
      <c r="W99" s="73">
        <f t="shared" si="13"/>
        <v>0.76817098770095715</v>
      </c>
      <c r="X99" s="73">
        <f t="shared" si="31"/>
        <v>-0.2637429303795028</v>
      </c>
      <c r="Y99" s="73"/>
      <c r="Z99" s="73"/>
      <c r="AA99" s="73"/>
      <c r="AB99" s="73"/>
      <c r="AC99" s="73"/>
      <c r="AD99" s="73"/>
      <c r="AE99" s="85"/>
    </row>
    <row r="100" spans="1:31" x14ac:dyDescent="0.3">
      <c r="A100" s="77">
        <v>97</v>
      </c>
      <c r="B100" s="52">
        <v>135</v>
      </c>
      <c r="C100" s="52">
        <v>252</v>
      </c>
      <c r="D100" s="52">
        <v>387</v>
      </c>
      <c r="E100" s="94">
        <v>0.28596013227063632</v>
      </c>
      <c r="F100" s="163">
        <v>0.2621613162959453</v>
      </c>
      <c r="G100" s="75">
        <f t="shared" si="15"/>
        <v>66.064651706578218</v>
      </c>
      <c r="H100" s="75">
        <f t="shared" si="16"/>
        <v>38.604617856535903</v>
      </c>
      <c r="I100" s="75">
        <f t="shared" si="17"/>
        <v>104.66926956311411</v>
      </c>
      <c r="J100" s="73">
        <f t="shared" si="18"/>
        <v>0.27046322884525609</v>
      </c>
      <c r="K100" s="73">
        <f t="shared" si="19"/>
        <v>0.23697404317409188</v>
      </c>
      <c r="L100" s="73">
        <f t="shared" si="27"/>
        <v>0.32383362861943532</v>
      </c>
      <c r="M100" s="73">
        <f t="shared" si="26"/>
        <v>3687.0424700264662</v>
      </c>
      <c r="N100" s="73">
        <f t="shared" si="20"/>
        <v>1193.988341942636</v>
      </c>
      <c r="O100" s="73">
        <f t="shared" si="21"/>
        <v>336.0958865066516</v>
      </c>
      <c r="P100" s="73">
        <f t="shared" si="22"/>
        <v>779.41905791355725</v>
      </c>
      <c r="Q100" s="73">
        <f t="shared" si="24"/>
        <v>3090.0482990551482</v>
      </c>
      <c r="R100" s="73">
        <f>SUM(Q100:$Q$103)</f>
        <v>7192.336379590919</v>
      </c>
      <c r="S100" s="73">
        <f t="shared" si="23"/>
        <v>1.9507061386085123</v>
      </c>
      <c r="T100" s="73">
        <f t="shared" si="32"/>
        <v>1</v>
      </c>
      <c r="U100" s="73"/>
      <c r="V100" s="73">
        <f t="shared" si="29"/>
        <v>0.67616637138056468</v>
      </c>
      <c r="W100" s="73">
        <f t="shared" si="13"/>
        <v>0.76302595682590812</v>
      </c>
      <c r="X100" s="73">
        <f t="shared" si="31"/>
        <v>-0.27046322884525553</v>
      </c>
      <c r="Y100" s="73"/>
      <c r="Z100" s="73"/>
      <c r="AA100" s="73"/>
      <c r="AB100" s="73"/>
      <c r="AC100" s="73"/>
      <c r="AD100" s="73"/>
      <c r="AE100" s="85"/>
    </row>
    <row r="101" spans="1:31" x14ac:dyDescent="0.3">
      <c r="A101" s="77">
        <v>98</v>
      </c>
      <c r="B101" s="52">
        <v>79</v>
      </c>
      <c r="C101" s="52">
        <v>123</v>
      </c>
      <c r="D101" s="52">
        <v>202</v>
      </c>
      <c r="E101" s="94">
        <v>0.29083401737852321</v>
      </c>
      <c r="F101" s="163">
        <v>0.26713621808896965</v>
      </c>
      <c r="G101" s="75">
        <f t="shared" si="15"/>
        <v>32.857754824943264</v>
      </c>
      <c r="H101" s="75">
        <f t="shared" si="16"/>
        <v>22.975887372903333</v>
      </c>
      <c r="I101" s="75">
        <f t="shared" si="17"/>
        <v>55.833642197846601</v>
      </c>
      <c r="J101" s="73">
        <f t="shared" si="18"/>
        <v>0.27640416929627032</v>
      </c>
      <c r="K101" s="73">
        <f t="shared" si="19"/>
        <v>0.24149369615821759</v>
      </c>
      <c r="L101" s="73">
        <f t="shared" si="27"/>
        <v>0.35684758994192056</v>
      </c>
      <c r="M101" s="73">
        <f t="shared" si="26"/>
        <v>2493.0541280838302</v>
      </c>
      <c r="N101" s="73">
        <f t="shared" si="20"/>
        <v>889.64035720147103</v>
      </c>
      <c r="O101" s="73">
        <f t="shared" si="21"/>
        <v>221.71388879525534</v>
      </c>
      <c r="P101" s="73">
        <f t="shared" si="22"/>
        <v>443.3231714069056</v>
      </c>
      <c r="Q101" s="73">
        <f t="shared" si="24"/>
        <v>2048.2339494830949</v>
      </c>
      <c r="R101" s="73">
        <f>SUM(Q101:$Q$103)</f>
        <v>4102.2880805357709</v>
      </c>
      <c r="S101" s="73">
        <f t="shared" si="23"/>
        <v>1.6454869689046034</v>
      </c>
      <c r="T101" s="73">
        <f t="shared" si="32"/>
        <v>1</v>
      </c>
      <c r="U101" s="73"/>
      <c r="V101" s="73">
        <f t="shared" si="29"/>
        <v>0.64315241005807944</v>
      </c>
      <c r="W101" s="73">
        <f t="shared" si="13"/>
        <v>0.75850630384178241</v>
      </c>
      <c r="X101" s="73">
        <f t="shared" si="31"/>
        <v>-0.27640416929626976</v>
      </c>
      <c r="Y101" s="73"/>
      <c r="Z101" s="73"/>
      <c r="AA101" s="73"/>
      <c r="AB101" s="73"/>
      <c r="AC101" s="73"/>
      <c r="AD101" s="73"/>
      <c r="AE101" s="85"/>
    </row>
    <row r="102" spans="1:31" x14ac:dyDescent="0.3">
      <c r="A102" s="77">
        <v>99</v>
      </c>
      <c r="B102" s="52">
        <v>42</v>
      </c>
      <c r="C102" s="52">
        <v>56</v>
      </c>
      <c r="D102" s="52">
        <v>98</v>
      </c>
      <c r="E102" s="94">
        <v>0.29475834737086448</v>
      </c>
      <c r="F102" s="163">
        <v>0.27133303772210504</v>
      </c>
      <c r="G102" s="75">
        <f t="shared" si="15"/>
        <v>15.194650112437882</v>
      </c>
      <c r="H102" s="75">
        <f t="shared" si="16"/>
        <v>12.379850589576309</v>
      </c>
      <c r="I102" s="75">
        <f t="shared" si="17"/>
        <v>27.574500702014191</v>
      </c>
      <c r="J102" s="73">
        <f t="shared" si="18"/>
        <v>0.28137245614300194</v>
      </c>
      <c r="K102" s="73">
        <f t="shared" si="19"/>
        <v>0.24525282709786667</v>
      </c>
      <c r="L102" s="73">
        <f t="shared" si="27"/>
        <v>0.39221546672528951</v>
      </c>
      <c r="M102" s="73">
        <f t="shared" si="26"/>
        <v>1603.4137708823591</v>
      </c>
      <c r="N102" s="73">
        <f t="shared" si="20"/>
        <v>628.88368050038093</v>
      </c>
      <c r="O102" s="73">
        <f t="shared" si="21"/>
        <v>139.11787504587073</v>
      </c>
      <c r="P102" s="73">
        <f t="shared" si="22"/>
        <v>221.60928261165026</v>
      </c>
      <c r="Q102" s="73">
        <f t="shared" si="24"/>
        <v>1288.9719306321686</v>
      </c>
      <c r="R102" s="73">
        <f>SUM(Q102:$Q$103)</f>
        <v>2054.054131052676</v>
      </c>
      <c r="S102" s="73">
        <f t="shared" si="23"/>
        <v>1.2810505736908628</v>
      </c>
      <c r="T102" s="73">
        <f t="shared" si="32"/>
        <v>1</v>
      </c>
      <c r="U102" s="73"/>
      <c r="V102" s="73">
        <f t="shared" si="29"/>
        <v>0.60778453327471049</v>
      </c>
      <c r="W102" s="73">
        <f t="shared" si="13"/>
        <v>0.75474717290213333</v>
      </c>
      <c r="X102" s="73">
        <f t="shared" si="31"/>
        <v>-0.28137245614300133</v>
      </c>
      <c r="Y102" s="73"/>
      <c r="Z102" s="73"/>
      <c r="AA102" s="73"/>
      <c r="AB102" s="73"/>
      <c r="AC102" s="73"/>
      <c r="AD102" s="73"/>
      <c r="AE102" s="85"/>
    </row>
    <row r="103" spans="1:31" x14ac:dyDescent="0.3">
      <c r="A103" s="77">
        <v>100</v>
      </c>
      <c r="B103" s="52">
        <v>36</v>
      </c>
      <c r="C103" s="52">
        <v>28</v>
      </c>
      <c r="D103" s="52">
        <v>64</v>
      </c>
      <c r="E103" s="95">
        <v>0.30357855178119925</v>
      </c>
      <c r="F103" s="164">
        <v>0.27513219174111503</v>
      </c>
      <c r="G103" s="75">
        <f t="shared" si="15"/>
        <v>7.7037013687512204</v>
      </c>
      <c r="H103" s="75">
        <f t="shared" si="16"/>
        <v>10.928827864123173</v>
      </c>
      <c r="I103" s="75">
        <f t="shared" si="17"/>
        <v>18.632529232874393</v>
      </c>
      <c r="J103" s="73">
        <f t="shared" si="18"/>
        <v>0.2911332692636624</v>
      </c>
      <c r="K103" s="73">
        <f t="shared" si="19"/>
        <v>0.25258393620798936</v>
      </c>
      <c r="L103" s="73">
        <f t="shared" si="27"/>
        <v>0.4298438642964324</v>
      </c>
      <c r="M103" s="73">
        <f t="shared" si="26"/>
        <v>974.5300903819782</v>
      </c>
      <c r="N103" s="73">
        <f t="shared" si="20"/>
        <v>974.5300903819782</v>
      </c>
      <c r="O103" s="73">
        <f t="shared" si="21"/>
        <v>82.491407565779539</v>
      </c>
      <c r="P103" s="73">
        <f t="shared" si="22"/>
        <v>82.491407565779539</v>
      </c>
      <c r="Q103">
        <f>M103-0.5*(M103*L103)</f>
        <v>765.08220042050766</v>
      </c>
      <c r="R103">
        <f>M103-0.5*(M103*L103)</f>
        <v>765.08220042050766</v>
      </c>
      <c r="S103" s="73">
        <f t="shared" si="23"/>
        <v>0.7850780678517838</v>
      </c>
      <c r="T103" s="73">
        <f t="shared" si="32"/>
        <v>1</v>
      </c>
      <c r="U103" s="73"/>
      <c r="V103" s="73">
        <f t="shared" si="29"/>
        <v>0.5701561357035676</v>
      </c>
      <c r="W103" s="73">
        <f t="shared" si="13"/>
        <v>0.74741606379201064</v>
      </c>
      <c r="X103" s="73">
        <f t="shared" si="31"/>
        <v>-0.29113326926366173</v>
      </c>
      <c r="Y103" s="73"/>
      <c r="Z103" s="73"/>
      <c r="AA103" s="73"/>
      <c r="AB103" s="73"/>
      <c r="AC103" s="73"/>
      <c r="AD103" s="73"/>
      <c r="AE103" s="85"/>
    </row>
    <row r="104" spans="1:31" x14ac:dyDescent="0.3">
      <c r="A104" s="77" t="s">
        <v>9</v>
      </c>
      <c r="B104" s="52">
        <v>2691399</v>
      </c>
      <c r="C104" s="52">
        <v>2811708</v>
      </c>
      <c r="D104" s="52">
        <v>5503107</v>
      </c>
      <c r="T104" s="73"/>
      <c r="U104" s="73"/>
      <c r="V104" s="73">
        <f t="shared" si="29"/>
        <v>0.53043442267459595</v>
      </c>
      <c r="W104" s="73"/>
      <c r="X104" s="73"/>
      <c r="Y104" s="73"/>
      <c r="Z104" s="73"/>
      <c r="AA104" s="73"/>
      <c r="AB104" s="73"/>
      <c r="AC104" s="73"/>
      <c r="AD104" s="73"/>
      <c r="AE104" s="85"/>
    </row>
  </sheetData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03"/>
  <sheetViews>
    <sheetView topLeftCell="A81" workbookViewId="0">
      <selection activeCell="R102" sqref="R102"/>
    </sheetView>
  </sheetViews>
  <sheetFormatPr defaultRowHeight="14.4" x14ac:dyDescent="0.3"/>
  <cols>
    <col min="1" max="1" width="9.109375" style="73"/>
  </cols>
  <sheetData>
    <row r="1" spans="1:23" ht="72" x14ac:dyDescent="0.3">
      <c r="A1" s="79" t="s">
        <v>0</v>
      </c>
      <c r="B1" s="79" t="s">
        <v>1</v>
      </c>
      <c r="C1" s="79" t="s">
        <v>2</v>
      </c>
      <c r="D1" s="80" t="s">
        <v>3</v>
      </c>
      <c r="E1" s="81" t="s">
        <v>5</v>
      </c>
      <c r="F1" s="81" t="s">
        <v>4</v>
      </c>
      <c r="G1" s="7" t="s">
        <v>6</v>
      </c>
      <c r="H1" s="7" t="s">
        <v>7</v>
      </c>
      <c r="I1" s="86" t="s">
        <v>8</v>
      </c>
      <c r="J1" s="82" t="s">
        <v>10</v>
      </c>
      <c r="K1" s="7" t="s">
        <v>13</v>
      </c>
      <c r="L1" s="83" t="s">
        <v>14</v>
      </c>
      <c r="M1" s="79" t="s">
        <v>15</v>
      </c>
      <c r="N1" s="79" t="s">
        <v>16</v>
      </c>
      <c r="O1" s="79" t="s">
        <v>17</v>
      </c>
      <c r="P1" s="79" t="s">
        <v>18</v>
      </c>
      <c r="Q1" s="79" t="s">
        <v>19</v>
      </c>
      <c r="R1" s="79" t="s">
        <v>20</v>
      </c>
      <c r="S1" s="79" t="s">
        <v>21</v>
      </c>
    </row>
    <row r="2" spans="1:23" ht="28.8" x14ac:dyDescent="0.3">
      <c r="A2" s="77">
        <v>0</v>
      </c>
      <c r="B2" s="53">
        <v>27601</v>
      </c>
      <c r="C2" s="53">
        <v>26322</v>
      </c>
      <c r="D2" s="53">
        <v>53923</v>
      </c>
      <c r="E2" s="96">
        <v>7.1081562420759383E-3</v>
      </c>
      <c r="F2" s="165">
        <v>4.9476280661972499E-3</v>
      </c>
      <c r="G2" s="75">
        <f>C2*F2</f>
        <v>130.23146595844401</v>
      </c>
      <c r="H2" s="75">
        <f>B2*E2</f>
        <v>196.19222043753797</v>
      </c>
      <c r="I2" s="13">
        <f>G2+H2</f>
        <v>326.42368639598197</v>
      </c>
      <c r="J2">
        <f>I2/D2</f>
        <v>6.0535149453105723E-3</v>
      </c>
      <c r="K2">
        <f>1-($W$2^((-1)*J2))</f>
        <v>6.0352293397152312E-3</v>
      </c>
      <c r="M2">
        <v>100000</v>
      </c>
      <c r="N2">
        <f>M2-M3</f>
        <v>603.52293397152971</v>
      </c>
      <c r="O2">
        <f>M2*$W$3^A2</f>
        <v>100000</v>
      </c>
      <c r="P2">
        <f>SUM(O2:O102)</f>
        <v>3455505.7289264984</v>
      </c>
      <c r="Q2">
        <f>M2-(I2/D2)*M2*K2</f>
        <v>99996.346564899359</v>
      </c>
      <c r="R2">
        <f>SUM(Q2:$Q$102)</f>
        <v>7831019.6006455338</v>
      </c>
      <c r="S2">
        <f>R2/M2</f>
        <v>78.310196006455342</v>
      </c>
      <c r="V2" s="76" t="s">
        <v>11</v>
      </c>
      <c r="W2" s="73">
        <v>2.7182818284590402</v>
      </c>
    </row>
    <row r="3" spans="1:23" x14ac:dyDescent="0.3">
      <c r="A3" s="77">
        <v>1</v>
      </c>
      <c r="B3" s="53">
        <v>28210</v>
      </c>
      <c r="C3" s="53">
        <v>26962</v>
      </c>
      <c r="D3" s="53">
        <v>55172</v>
      </c>
      <c r="E3" s="97">
        <v>9.4599923392689272E-4</v>
      </c>
      <c r="F3" s="166">
        <v>7.0455356255733569E-4</v>
      </c>
      <c r="G3" s="75">
        <f t="shared" ref="G3:G66" si="0">C3*F3</f>
        <v>18.996173153670885</v>
      </c>
      <c r="H3" s="75">
        <f t="shared" ref="H3:H66" si="1">B3*E3</f>
        <v>26.686638389077643</v>
      </c>
      <c r="I3" s="75">
        <f t="shared" ref="I3:I66" si="2">G3+H3</f>
        <v>45.682811542748524</v>
      </c>
      <c r="J3" s="73">
        <f t="shared" ref="J3:J66" si="3">I3/D3</f>
        <v>8.2800716926608646E-4</v>
      </c>
      <c r="K3" s="73">
        <f t="shared" ref="K3:K66" si="4">1-($W$2^((-1)*J3))</f>
        <v>8.2766446592341669E-4</v>
      </c>
      <c r="M3">
        <f>M2*(1-K2)</f>
        <v>99396.47706602847</v>
      </c>
      <c r="N3" s="73">
        <f t="shared" ref="N3:N66" si="5">M3-M4</f>
        <v>82.266932105529122</v>
      </c>
      <c r="O3" s="73">
        <f t="shared" ref="O3:O66" si="6">M3*$W$3^A3</f>
        <v>96972.172747344855</v>
      </c>
      <c r="P3" s="73">
        <f t="shared" ref="P3:P66" si="7">SUM(O3:O103)</f>
        <v>3355505.7289264984</v>
      </c>
      <c r="Q3">
        <f>AVERAGEA(M3:M4)</f>
        <v>99355.343599975706</v>
      </c>
      <c r="R3" s="73">
        <f>SUM(Q3:$Q$102)</f>
        <v>7731023.2540806355</v>
      </c>
      <c r="S3" s="73">
        <f t="shared" ref="S3:S66" si="8">R3/M3</f>
        <v>77.779650569958974</v>
      </c>
      <c r="V3" s="78" t="s">
        <v>12</v>
      </c>
      <c r="W3" s="73">
        <f>1/1.025</f>
        <v>0.97560975609756106</v>
      </c>
    </row>
    <row r="4" spans="1:23" ht="15" x14ac:dyDescent="0.25">
      <c r="A4" s="77">
        <v>2</v>
      </c>
      <c r="B4" s="53">
        <v>28748</v>
      </c>
      <c r="C4" s="53">
        <v>27486</v>
      </c>
      <c r="D4" s="53">
        <v>56234</v>
      </c>
      <c r="E4" s="97">
        <v>3.1666713544026054E-4</v>
      </c>
      <c r="F4" s="166">
        <v>2.6128244961690349E-4</v>
      </c>
      <c r="G4" s="75">
        <f t="shared" si="0"/>
        <v>7.1816094101702097</v>
      </c>
      <c r="H4" s="75">
        <f t="shared" si="1"/>
        <v>9.1035468096366099</v>
      </c>
      <c r="I4" s="75">
        <f t="shared" si="2"/>
        <v>16.285156219806819</v>
      </c>
      <c r="J4" s="73">
        <f t="shared" si="3"/>
        <v>2.8959626240009279E-4</v>
      </c>
      <c r="K4" s="73">
        <f t="shared" si="4"/>
        <v>2.8955433345012604E-4</v>
      </c>
      <c r="M4" s="73">
        <f t="shared" ref="M4:M8" si="9">M3*(1-K3)</f>
        <v>99314.210133922941</v>
      </c>
      <c r="N4" s="73">
        <f t="shared" si="5"/>
        <v>28.756859917455586</v>
      </c>
      <c r="O4" s="73">
        <f t="shared" si="6"/>
        <v>94528.694951979021</v>
      </c>
      <c r="P4" s="73">
        <f t="shared" si="7"/>
        <v>3258533.5561791537</v>
      </c>
      <c r="Q4" s="73">
        <f t="shared" ref="Q4:Q67" si="10">AVERAGEA(M4:M5)</f>
        <v>99299.831703964213</v>
      </c>
      <c r="R4" s="73">
        <f>SUM(Q4:$Q$102)</f>
        <v>7631667.9104806604</v>
      </c>
      <c r="S4" s="73">
        <f t="shared" si="8"/>
        <v>76.843665173287192</v>
      </c>
    </row>
    <row r="5" spans="1:23" ht="15" x14ac:dyDescent="0.25">
      <c r="A5" s="77">
        <v>3</v>
      </c>
      <c r="B5" s="53">
        <v>29306</v>
      </c>
      <c r="C5" s="53">
        <v>28010</v>
      </c>
      <c r="D5" s="53">
        <v>57316</v>
      </c>
      <c r="E5" s="97">
        <v>2.3753537977977692E-4</v>
      </c>
      <c r="F5" s="166">
        <v>2.5024373900957829E-4</v>
      </c>
      <c r="G5" s="75">
        <f t="shared" si="0"/>
        <v>7.0093271296582875</v>
      </c>
      <c r="H5" s="75">
        <f t="shared" si="1"/>
        <v>6.9612118398261424</v>
      </c>
      <c r="I5" s="75">
        <f t="shared" si="2"/>
        <v>13.97053896948443</v>
      </c>
      <c r="J5" s="73">
        <f t="shared" si="3"/>
        <v>2.4374588194368816E-4</v>
      </c>
      <c r="K5" s="73">
        <f t="shared" si="4"/>
        <v>2.4371617832952275E-4</v>
      </c>
      <c r="M5" s="73">
        <f t="shared" si="9"/>
        <v>99285.453274005486</v>
      </c>
      <c r="N5" s="73">
        <f t="shared" si="5"/>
        <v>24.197471235660487</v>
      </c>
      <c r="O5" s="73">
        <f t="shared" si="6"/>
        <v>92196.413423141756</v>
      </c>
      <c r="P5" s="73">
        <f t="shared" si="7"/>
        <v>3164004.8612271743</v>
      </c>
      <c r="Q5" s="73">
        <f t="shared" si="10"/>
        <v>99273.354538387648</v>
      </c>
      <c r="R5" s="73">
        <f>SUM(Q5:$Q$102)</f>
        <v>7532368.0787766958</v>
      </c>
      <c r="S5" s="73">
        <f t="shared" si="8"/>
        <v>75.865777215007085</v>
      </c>
    </row>
    <row r="6" spans="1:23" ht="15" x14ac:dyDescent="0.25">
      <c r="A6" s="77">
        <v>4</v>
      </c>
      <c r="B6" s="53">
        <v>29783</v>
      </c>
      <c r="C6" s="53">
        <v>28470</v>
      </c>
      <c r="D6" s="53">
        <v>58253</v>
      </c>
      <c r="E6" s="97">
        <v>1.6569231755068578E-4</v>
      </c>
      <c r="F6" s="166">
        <v>1.9983898792542599E-4</v>
      </c>
      <c r="G6" s="75">
        <f t="shared" si="0"/>
        <v>5.6894159862368783</v>
      </c>
      <c r="H6" s="75">
        <f t="shared" si="1"/>
        <v>4.9348142936120745</v>
      </c>
      <c r="I6" s="75">
        <f t="shared" si="2"/>
        <v>10.624230279848952</v>
      </c>
      <c r="J6" s="73">
        <f t="shared" si="3"/>
        <v>1.8238082639261414E-4</v>
      </c>
      <c r="K6" s="73">
        <f t="shared" si="4"/>
        <v>1.8236419602080112E-4</v>
      </c>
      <c r="M6" s="73">
        <f t="shared" si="9"/>
        <v>99261.255802769825</v>
      </c>
      <c r="N6" s="73">
        <f t="shared" si="5"/>
        <v>18.101699110484333</v>
      </c>
      <c r="O6" s="73">
        <f t="shared" si="6"/>
        <v>89925.79869815275</v>
      </c>
      <c r="P6" s="73">
        <f t="shared" si="7"/>
        <v>3071808.4478040319</v>
      </c>
      <c r="Q6" s="73">
        <f t="shared" si="10"/>
        <v>99252.20495321459</v>
      </c>
      <c r="R6" s="73">
        <f>SUM(Q6:$Q$102)</f>
        <v>7433094.7242383072</v>
      </c>
      <c r="S6" s="73">
        <f t="shared" si="8"/>
        <v>74.884149551842469</v>
      </c>
    </row>
    <row r="7" spans="1:23" ht="15" x14ac:dyDescent="0.25">
      <c r="A7" s="77">
        <v>5</v>
      </c>
      <c r="B7" s="53">
        <v>30029</v>
      </c>
      <c r="C7" s="53">
        <v>28700</v>
      </c>
      <c r="D7" s="53">
        <v>58729</v>
      </c>
      <c r="E7" s="97">
        <v>1.3971428238562864E-4</v>
      </c>
      <c r="F7" s="166">
        <v>1.3912467086090157E-4</v>
      </c>
      <c r="G7" s="75">
        <f t="shared" si="0"/>
        <v>3.9928780537078752</v>
      </c>
      <c r="H7" s="75">
        <f t="shared" si="1"/>
        <v>4.1954801857580426</v>
      </c>
      <c r="I7" s="75">
        <f t="shared" si="2"/>
        <v>8.1883582394659182</v>
      </c>
      <c r="J7" s="73">
        <f t="shared" si="3"/>
        <v>1.3942614789058078E-4</v>
      </c>
      <c r="K7" s="73">
        <f t="shared" si="4"/>
        <v>1.3941642851689195E-4</v>
      </c>
      <c r="M7" s="73">
        <f t="shared" si="9"/>
        <v>99243.154103659341</v>
      </c>
      <c r="N7" s="73">
        <f t="shared" si="5"/>
        <v>13.836126099879039</v>
      </c>
      <c r="O7" s="73">
        <f t="shared" si="6"/>
        <v>87716.487270411366</v>
      </c>
      <c r="P7" s="73">
        <f t="shared" si="7"/>
        <v>2981882.6491058799</v>
      </c>
      <c r="Q7" s="73">
        <f t="shared" si="10"/>
        <v>99236.236040609394</v>
      </c>
      <c r="R7" s="73">
        <f>SUM(Q7:$Q$102)</f>
        <v>7333842.5192850949</v>
      </c>
      <c r="S7" s="73">
        <f t="shared" si="8"/>
        <v>73.897717031694768</v>
      </c>
    </row>
    <row r="8" spans="1:23" ht="15" x14ac:dyDescent="0.25">
      <c r="A8" s="77">
        <v>6</v>
      </c>
      <c r="B8" s="53">
        <v>30269</v>
      </c>
      <c r="C8" s="53">
        <v>28919</v>
      </c>
      <c r="D8" s="53">
        <v>59188</v>
      </c>
      <c r="E8" s="97">
        <v>1.2535925037892226E-4</v>
      </c>
      <c r="F8" s="166">
        <v>1.0140576927594074E-4</v>
      </c>
      <c r="G8" s="75">
        <f t="shared" si="0"/>
        <v>2.9325534416909305</v>
      </c>
      <c r="H8" s="75">
        <f t="shared" si="1"/>
        <v>3.7944991497195977</v>
      </c>
      <c r="I8" s="75">
        <f t="shared" si="2"/>
        <v>6.7270525914105281</v>
      </c>
      <c r="J8" s="73">
        <f t="shared" si="3"/>
        <v>1.1365568343938853E-4</v>
      </c>
      <c r="K8" s="73">
        <f t="shared" si="4"/>
        <v>1.1364922487688833E-4</v>
      </c>
      <c r="L8">
        <f>((105*K8+90*(K7+K9)+45*(K6+K10)-30*(K5+K11))/315)</f>
        <v>1.1262630306623011E-4</v>
      </c>
      <c r="M8" s="73">
        <f t="shared" si="9"/>
        <v>99229.317977559462</v>
      </c>
      <c r="N8" s="73">
        <f t="shared" si="5"/>
        <v>11.175831239597755</v>
      </c>
      <c r="O8" s="73">
        <f t="shared" si="6"/>
        <v>85565.129903447887</v>
      </c>
      <c r="P8" s="73">
        <f t="shared" si="7"/>
        <v>2894166.1618354688</v>
      </c>
      <c r="Q8" s="73">
        <f t="shared" si="10"/>
        <v>99223.730061939656</v>
      </c>
      <c r="R8" s="73">
        <f>SUM(Q8:$Q$102)</f>
        <v>7234606.2832444841</v>
      </c>
      <c r="S8" s="73">
        <f t="shared" si="8"/>
        <v>72.907951306090581</v>
      </c>
    </row>
    <row r="9" spans="1:23" ht="15" x14ac:dyDescent="0.25">
      <c r="A9" s="77">
        <v>7</v>
      </c>
      <c r="B9" s="53">
        <v>30445</v>
      </c>
      <c r="C9" s="53">
        <v>29085</v>
      </c>
      <c r="D9" s="53">
        <v>59530</v>
      </c>
      <c r="E9" s="97">
        <v>1.1341434999304044E-4</v>
      </c>
      <c r="F9" s="166">
        <v>8.4228486321754372E-5</v>
      </c>
      <c r="G9" s="75">
        <f t="shared" si="0"/>
        <v>2.4497855246682261</v>
      </c>
      <c r="H9" s="75">
        <f t="shared" si="1"/>
        <v>3.4528998855381166</v>
      </c>
      <c r="I9" s="75">
        <f t="shared" si="2"/>
        <v>5.9026854102063426</v>
      </c>
      <c r="J9" s="73">
        <f t="shared" si="3"/>
        <v>9.9154802791976185E-5</v>
      </c>
      <c r="K9" s="73">
        <f t="shared" si="4"/>
        <v>9.9149887116900537E-5</v>
      </c>
      <c r="L9" s="73">
        <f t="shared" ref="L9:L72" si="11">((105*K9+90*(K8+K10)+45*(K7+K11)-30*(K6+K12))/315)</f>
        <v>1.0034443406280511E-4</v>
      </c>
      <c r="M9" s="73">
        <f>M8*(1-L8)</f>
        <v>99218.142146319864</v>
      </c>
      <c r="N9" s="73">
        <f t="shared" si="5"/>
        <v>9.9559883224428631</v>
      </c>
      <c r="O9" s="73">
        <f t="shared" si="6"/>
        <v>83468.773677263889</v>
      </c>
      <c r="P9" s="73">
        <f t="shared" si="7"/>
        <v>2808601.0319320215</v>
      </c>
      <c r="Q9" s="73">
        <f t="shared" si="10"/>
        <v>99213.164152158643</v>
      </c>
      <c r="R9" s="73">
        <f>SUM(Q9:$Q$102)</f>
        <v>7135382.5531825451</v>
      </c>
      <c r="S9" s="73">
        <f t="shared" si="8"/>
        <v>71.916107264534247</v>
      </c>
    </row>
    <row r="10" spans="1:23" ht="15" x14ac:dyDescent="0.25">
      <c r="A10" s="77">
        <v>8</v>
      </c>
      <c r="B10" s="53">
        <v>30626</v>
      </c>
      <c r="C10" s="53">
        <v>29252</v>
      </c>
      <c r="D10" s="53">
        <v>59878</v>
      </c>
      <c r="E10" s="97">
        <v>1.1385976109748119E-4</v>
      </c>
      <c r="F10" s="166">
        <v>8.334317627529867E-5</v>
      </c>
      <c r="G10" s="75">
        <f t="shared" si="0"/>
        <v>2.4379545924050365</v>
      </c>
      <c r="H10" s="75">
        <f t="shared" si="1"/>
        <v>3.4870690433714588</v>
      </c>
      <c r="I10" s="75">
        <f t="shared" si="2"/>
        <v>5.9250236357764958</v>
      </c>
      <c r="J10" s="73">
        <f t="shared" si="3"/>
        <v>9.8951595507139445E-5</v>
      </c>
      <c r="K10" s="73">
        <f t="shared" si="4"/>
        <v>9.8946699959578943E-5</v>
      </c>
      <c r="L10" s="73">
        <f t="shared" si="11"/>
        <v>1.0018999810285354E-4</v>
      </c>
      <c r="M10" s="73">
        <f t="shared" ref="M10:M73" si="12">M9*(1-L9)</f>
        <v>99208.186157997421</v>
      </c>
      <c r="N10" s="73">
        <f t="shared" si="5"/>
        <v>9.939667982966057</v>
      </c>
      <c r="O10" s="73">
        <f t="shared" si="6"/>
        <v>81424.778585763241</v>
      </c>
      <c r="P10" s="73">
        <f t="shared" si="7"/>
        <v>2725132.2582547576</v>
      </c>
      <c r="Q10" s="73">
        <f t="shared" si="10"/>
        <v>99203.216324005945</v>
      </c>
      <c r="R10" s="73">
        <f>SUM(Q10:$Q$102)</f>
        <v>7036169.3890303867</v>
      </c>
      <c r="S10" s="73">
        <f t="shared" si="8"/>
        <v>70.923274192562019</v>
      </c>
    </row>
    <row r="11" spans="1:23" ht="15" x14ac:dyDescent="0.25">
      <c r="A11" s="77">
        <v>9</v>
      </c>
      <c r="B11" s="53">
        <v>30768</v>
      </c>
      <c r="C11" s="53">
        <v>29378</v>
      </c>
      <c r="D11" s="53">
        <v>60146</v>
      </c>
      <c r="E11" s="97">
        <v>1.2195870877656623E-4</v>
      </c>
      <c r="F11" s="166">
        <v>9.5737659851479292E-5</v>
      </c>
      <c r="G11" s="75">
        <f t="shared" si="0"/>
        <v>2.8125809711167586</v>
      </c>
      <c r="H11" s="75">
        <f t="shared" si="1"/>
        <v>3.7524255516373897</v>
      </c>
      <c r="I11" s="75">
        <f t="shared" si="2"/>
        <v>6.5650065227541479</v>
      </c>
      <c r="J11" s="73">
        <f t="shared" si="3"/>
        <v>1.0915117418870994E-4</v>
      </c>
      <c r="K11" s="73">
        <f t="shared" si="4"/>
        <v>1.0914521741611782E-4</v>
      </c>
      <c r="L11" s="73">
        <f t="shared" si="11"/>
        <v>1.0815371204299043E-4</v>
      </c>
      <c r="M11" s="73">
        <f t="shared" si="12"/>
        <v>99198.246490014455</v>
      </c>
      <c r="N11" s="73">
        <f t="shared" si="5"/>
        <v>10.728658586056554</v>
      </c>
      <c r="O11" s="73">
        <f t="shared" si="6"/>
        <v>79430.849402293868</v>
      </c>
      <c r="P11" s="73">
        <f t="shared" si="7"/>
        <v>2643707.479668994</v>
      </c>
      <c r="Q11" s="73">
        <f t="shared" si="10"/>
        <v>99192.882160721434</v>
      </c>
      <c r="R11" s="73">
        <f>SUM(Q11:$Q$102)</f>
        <v>6936966.1727063814</v>
      </c>
      <c r="S11" s="73">
        <f t="shared" si="8"/>
        <v>69.930330607251946</v>
      </c>
    </row>
    <row r="12" spans="1:23" ht="15" x14ac:dyDescent="0.25">
      <c r="A12" s="77">
        <v>10</v>
      </c>
      <c r="B12" s="53">
        <v>31035</v>
      </c>
      <c r="C12" s="53">
        <v>29721</v>
      </c>
      <c r="D12" s="53">
        <v>60756</v>
      </c>
      <c r="E12" s="97">
        <v>1.2634577751505593E-4</v>
      </c>
      <c r="F12" s="166">
        <v>1.1681100430022973E-4</v>
      </c>
      <c r="G12" s="75">
        <f t="shared" si="0"/>
        <v>3.471739858807128</v>
      </c>
      <c r="H12" s="75">
        <f t="shared" si="1"/>
        <v>3.9211412051797607</v>
      </c>
      <c r="I12" s="75">
        <f t="shared" si="2"/>
        <v>7.3928810639868887</v>
      </c>
      <c r="J12" s="73">
        <f t="shared" si="3"/>
        <v>1.2168149753089223E-4</v>
      </c>
      <c r="K12" s="73">
        <f t="shared" si="4"/>
        <v>1.2167409463781365E-4</v>
      </c>
      <c r="L12" s="73">
        <f t="shared" si="11"/>
        <v>1.2024054385870308E-4</v>
      </c>
      <c r="M12" s="73">
        <f t="shared" si="12"/>
        <v>99187.517831428398</v>
      </c>
      <c r="N12" s="73">
        <f t="shared" si="5"/>
        <v>11.926361088044359</v>
      </c>
      <c r="O12" s="73">
        <f t="shared" si="6"/>
        <v>77485.130401053932</v>
      </c>
      <c r="P12" s="73">
        <f t="shared" si="7"/>
        <v>2564276.6302666999</v>
      </c>
      <c r="Q12" s="73">
        <f t="shared" si="10"/>
        <v>99181.554650884384</v>
      </c>
      <c r="R12" s="73">
        <f>SUM(Q12:$Q$102)</f>
        <v>6837773.2905456582</v>
      </c>
      <c r="S12" s="73">
        <f t="shared" si="8"/>
        <v>68.937840567465557</v>
      </c>
    </row>
    <row r="13" spans="1:23" ht="15" x14ac:dyDescent="0.25">
      <c r="A13" s="77">
        <v>11</v>
      </c>
      <c r="B13" s="53">
        <v>29275</v>
      </c>
      <c r="C13" s="53">
        <v>28513</v>
      </c>
      <c r="D13" s="53">
        <v>57788</v>
      </c>
      <c r="E13" s="97">
        <v>1.2773305606239747E-4</v>
      </c>
      <c r="F13" s="166">
        <v>1.3796415078717389E-4</v>
      </c>
      <c r="G13" s="75">
        <f t="shared" si="0"/>
        <v>3.9337718313946892</v>
      </c>
      <c r="H13" s="75">
        <f t="shared" si="1"/>
        <v>3.7393852162266858</v>
      </c>
      <c r="I13" s="75">
        <f t="shared" si="2"/>
        <v>7.6731570476213751</v>
      </c>
      <c r="J13" s="73">
        <f t="shared" si="3"/>
        <v>1.3278114915936485E-4</v>
      </c>
      <c r="K13" s="73">
        <f t="shared" si="4"/>
        <v>1.3277233413278022E-4</v>
      </c>
      <c r="L13" s="73">
        <f t="shared" si="11"/>
        <v>1.3216892863790331E-4</v>
      </c>
      <c r="M13" s="73">
        <f t="shared" si="12"/>
        <v>99175.591470340354</v>
      </c>
      <c r="N13" s="73">
        <f t="shared" si="5"/>
        <v>13.107931671664119</v>
      </c>
      <c r="O13" s="73">
        <f t="shared" si="6"/>
        <v>75586.159557886393</v>
      </c>
      <c r="P13" s="73">
        <f t="shared" si="7"/>
        <v>2486791.499865646</v>
      </c>
      <c r="Q13" s="73">
        <f t="shared" si="10"/>
        <v>99169.037504504522</v>
      </c>
      <c r="R13" s="73">
        <f>SUM(Q13:$Q$102)</f>
        <v>6738591.7358947741</v>
      </c>
      <c r="S13" s="73">
        <f t="shared" si="8"/>
        <v>67.946070560214707</v>
      </c>
    </row>
    <row r="14" spans="1:23" ht="15" x14ac:dyDescent="0.25">
      <c r="A14" s="77">
        <v>12</v>
      </c>
      <c r="B14" s="53">
        <v>30855</v>
      </c>
      <c r="C14" s="53">
        <v>28923</v>
      </c>
      <c r="D14" s="53">
        <v>59778</v>
      </c>
      <c r="E14" s="97">
        <v>1.3543516560752966E-4</v>
      </c>
      <c r="F14" s="166">
        <v>1.5003866968649418E-4</v>
      </c>
      <c r="G14" s="75">
        <f t="shared" si="0"/>
        <v>4.339568443342471</v>
      </c>
      <c r="H14" s="75">
        <f t="shared" si="1"/>
        <v>4.178852034820328</v>
      </c>
      <c r="I14" s="75">
        <f t="shared" si="2"/>
        <v>8.518420478162799</v>
      </c>
      <c r="J14" s="73">
        <f t="shared" si="3"/>
        <v>1.4250092806990529E-4</v>
      </c>
      <c r="K14" s="73">
        <f t="shared" si="4"/>
        <v>1.4249077529482346E-4</v>
      </c>
      <c r="L14" s="73">
        <f t="shared" si="11"/>
        <v>1.4234900551921665E-4</v>
      </c>
      <c r="M14" s="73">
        <f t="shared" si="12"/>
        <v>99162.48353866869</v>
      </c>
      <c r="N14" s="73">
        <f t="shared" si="5"/>
        <v>14.115680916540441</v>
      </c>
      <c r="O14" s="73">
        <f t="shared" si="6"/>
        <v>73732.848210885641</v>
      </c>
      <c r="P14" s="73">
        <f t="shared" si="7"/>
        <v>2411205.3403077601</v>
      </c>
      <c r="Q14" s="73">
        <f t="shared" si="10"/>
        <v>99155.425698210427</v>
      </c>
      <c r="R14" s="73">
        <f>SUM(Q14:$Q$102)</f>
        <v>6639422.6983902706</v>
      </c>
      <c r="S14" s="73">
        <f t="shared" si="8"/>
        <v>66.95498601344741</v>
      </c>
    </row>
    <row r="15" spans="1:23" ht="15" x14ac:dyDescent="0.25">
      <c r="A15" s="77">
        <v>13</v>
      </c>
      <c r="B15" s="53">
        <v>29333</v>
      </c>
      <c r="C15" s="53">
        <v>27798</v>
      </c>
      <c r="D15" s="53">
        <v>57131</v>
      </c>
      <c r="E15" s="97">
        <v>1.5324724926597767E-4</v>
      </c>
      <c r="F15" s="166">
        <v>1.5089796679565261E-4</v>
      </c>
      <c r="G15" s="75">
        <f t="shared" si="0"/>
        <v>4.1946616809855515</v>
      </c>
      <c r="H15" s="75">
        <f t="shared" si="1"/>
        <v>4.4952015627189228</v>
      </c>
      <c r="I15" s="75">
        <f t="shared" si="2"/>
        <v>8.6898632437044743</v>
      </c>
      <c r="J15" s="73">
        <f t="shared" si="3"/>
        <v>1.521041683797671E-4</v>
      </c>
      <c r="K15" s="73">
        <f t="shared" si="4"/>
        <v>1.5209260112736267E-4</v>
      </c>
      <c r="L15" s="73">
        <f t="shared" si="11"/>
        <v>1.5146678626142855E-4</v>
      </c>
      <c r="M15" s="73">
        <f t="shared" si="12"/>
        <v>99148.36785775215</v>
      </c>
      <c r="N15" s="73">
        <f t="shared" si="5"/>
        <v>15.017684642472886</v>
      </c>
      <c r="O15" s="73">
        <f t="shared" si="6"/>
        <v>71924.246256847531</v>
      </c>
      <c r="P15" s="73">
        <f t="shared" si="7"/>
        <v>2337472.4920968739</v>
      </c>
      <c r="Q15" s="73">
        <f t="shared" si="10"/>
        <v>99140.859015430906</v>
      </c>
      <c r="R15" s="73">
        <f>SUM(Q15:$Q$102)</f>
        <v>6540267.2726920592</v>
      </c>
      <c r="S15" s="73">
        <f t="shared" si="8"/>
        <v>65.9644471614032</v>
      </c>
    </row>
    <row r="16" spans="1:23" ht="15" x14ac:dyDescent="0.25">
      <c r="A16" s="77">
        <v>14</v>
      </c>
      <c r="B16" s="53">
        <v>27955</v>
      </c>
      <c r="C16" s="53">
        <v>26550</v>
      </c>
      <c r="D16" s="53">
        <v>54505</v>
      </c>
      <c r="E16" s="97">
        <v>1.7726932695927175E-4</v>
      </c>
      <c r="F16" s="166">
        <v>1.4663547853388547E-4</v>
      </c>
      <c r="G16" s="75">
        <f t="shared" si="0"/>
        <v>3.8931719550746591</v>
      </c>
      <c r="H16" s="75">
        <f t="shared" si="1"/>
        <v>4.9555640351464421</v>
      </c>
      <c r="I16" s="75">
        <f t="shared" si="2"/>
        <v>8.8487359902211011</v>
      </c>
      <c r="J16" s="73">
        <f t="shared" si="3"/>
        <v>1.623472340192845E-4</v>
      </c>
      <c r="K16" s="73">
        <f t="shared" si="4"/>
        <v>1.6233405642029908E-4</v>
      </c>
      <c r="L16" s="73">
        <f t="shared" si="11"/>
        <v>1.6121848712553305E-4</v>
      </c>
      <c r="M16" s="73">
        <f t="shared" si="12"/>
        <v>99133.350173109677</v>
      </c>
      <c r="N16" s="73">
        <f t="shared" si="5"/>
        <v>15.982128738600295</v>
      </c>
      <c r="O16" s="73">
        <f t="shared" si="6"/>
        <v>70159.36792430513</v>
      </c>
      <c r="P16" s="73">
        <f t="shared" si="7"/>
        <v>2265548.2458400261</v>
      </c>
      <c r="Q16" s="73">
        <f t="shared" si="10"/>
        <v>99125.359108740377</v>
      </c>
      <c r="R16" s="73">
        <f>SUM(Q16:$Q$102)</f>
        <v>6441126.4136766279</v>
      </c>
      <c r="S16" s="73">
        <f t="shared" si="8"/>
        <v>64.97436435295424</v>
      </c>
    </row>
    <row r="17" spans="1:19" ht="15" x14ac:dyDescent="0.25">
      <c r="A17" s="77">
        <v>15</v>
      </c>
      <c r="B17" s="53">
        <v>27805</v>
      </c>
      <c r="C17" s="53">
        <v>26277</v>
      </c>
      <c r="D17" s="53">
        <v>54082</v>
      </c>
      <c r="E17" s="97">
        <v>2.0424471828432483E-4</v>
      </c>
      <c r="F17" s="166">
        <v>1.4514630108205176E-4</v>
      </c>
      <c r="G17" s="75">
        <f t="shared" si="0"/>
        <v>3.8140093535330739</v>
      </c>
      <c r="H17" s="75">
        <f t="shared" si="1"/>
        <v>5.679024391895652</v>
      </c>
      <c r="I17" s="75">
        <f t="shared" si="2"/>
        <v>9.4930337454287255</v>
      </c>
      <c r="J17" s="73">
        <f t="shared" si="3"/>
        <v>1.755303750865117E-4</v>
      </c>
      <c r="K17" s="73">
        <f t="shared" si="4"/>
        <v>1.7551497053158727E-4</v>
      </c>
      <c r="L17" s="73">
        <f t="shared" si="11"/>
        <v>1.7501859518029427E-4</v>
      </c>
      <c r="M17" s="73">
        <f t="shared" si="12"/>
        <v>99117.368044371076</v>
      </c>
      <c r="N17" s="73">
        <f t="shared" si="5"/>
        <v>17.34738251309318</v>
      </c>
      <c r="O17" s="73">
        <f t="shared" si="6"/>
        <v>68437.128719171407</v>
      </c>
      <c r="P17" s="73">
        <f t="shared" si="7"/>
        <v>2195388.8779157209</v>
      </c>
      <c r="Q17" s="73">
        <f t="shared" si="10"/>
        <v>99108.694353114523</v>
      </c>
      <c r="R17" s="73">
        <f>SUM(Q17:$Q$102)</f>
        <v>6342001.0545678893</v>
      </c>
      <c r="S17" s="73">
        <f t="shared" si="8"/>
        <v>63.98476048848287</v>
      </c>
    </row>
    <row r="18" spans="1:19" ht="15" x14ac:dyDescent="0.25">
      <c r="A18" s="77">
        <v>16</v>
      </c>
      <c r="B18" s="53">
        <v>28087</v>
      </c>
      <c r="C18" s="53">
        <v>26518</v>
      </c>
      <c r="D18" s="53">
        <v>54605</v>
      </c>
      <c r="E18" s="97">
        <v>2.4093604492677505E-4</v>
      </c>
      <c r="F18" s="166">
        <v>1.5082193567982177E-4</v>
      </c>
      <c r="G18" s="75">
        <f t="shared" si="0"/>
        <v>3.9994960903575136</v>
      </c>
      <c r="H18" s="75">
        <f t="shared" si="1"/>
        <v>6.7671706938583309</v>
      </c>
      <c r="I18" s="75">
        <f t="shared" si="2"/>
        <v>10.766666784215845</v>
      </c>
      <c r="J18" s="73">
        <f t="shared" si="3"/>
        <v>1.9717364315018486E-4</v>
      </c>
      <c r="K18" s="73">
        <f t="shared" si="4"/>
        <v>1.9715420570487474E-4</v>
      </c>
      <c r="L18" s="73">
        <f t="shared" si="11"/>
        <v>1.9883313102048955E-4</v>
      </c>
      <c r="M18" s="73">
        <f t="shared" si="12"/>
        <v>99100.020661857983</v>
      </c>
      <c r="N18" s="73">
        <f t="shared" si="5"/>
        <v>19.70436739239085</v>
      </c>
      <c r="O18" s="73">
        <f t="shared" si="6"/>
        <v>66756.244828336392</v>
      </c>
      <c r="P18" s="73">
        <f t="shared" si="7"/>
        <v>2126951.7491965503</v>
      </c>
      <c r="Q18" s="73">
        <f t="shared" si="10"/>
        <v>99090.168478161795</v>
      </c>
      <c r="R18" s="73">
        <f>SUM(Q18:$Q$102)</f>
        <v>6242892.3602147745</v>
      </c>
      <c r="S18" s="73">
        <f t="shared" si="8"/>
        <v>62.99587344705332</v>
      </c>
    </row>
    <row r="19" spans="1:19" ht="15" x14ac:dyDescent="0.25">
      <c r="A19" s="77">
        <v>17</v>
      </c>
      <c r="B19" s="53">
        <v>27812</v>
      </c>
      <c r="C19" s="53">
        <v>26320</v>
      </c>
      <c r="D19" s="53">
        <v>54132</v>
      </c>
      <c r="E19" s="97">
        <v>3.0270270060694601E-4</v>
      </c>
      <c r="F19" s="166">
        <v>1.6329598936293567E-4</v>
      </c>
      <c r="G19" s="75">
        <f t="shared" si="0"/>
        <v>4.2979504400324666</v>
      </c>
      <c r="H19" s="75">
        <f t="shared" si="1"/>
        <v>8.4187675092803822</v>
      </c>
      <c r="I19" s="75">
        <f t="shared" si="2"/>
        <v>12.716717949312848</v>
      </c>
      <c r="J19" s="73">
        <f t="shared" si="3"/>
        <v>2.3492052666283987E-4</v>
      </c>
      <c r="K19" s="73">
        <f t="shared" si="4"/>
        <v>2.3489293499656672E-4</v>
      </c>
      <c r="L19" s="73">
        <f t="shared" si="11"/>
        <v>2.3902046654352324E-4</v>
      </c>
      <c r="M19" s="73">
        <f t="shared" si="12"/>
        <v>99080.316294465592</v>
      </c>
      <c r="N19" s="73">
        <f t="shared" si="5"/>
        <v>23.682223425988923</v>
      </c>
      <c r="O19" s="73">
        <f t="shared" si="6"/>
        <v>65115.094122109273</v>
      </c>
      <c r="P19" s="73">
        <f t="shared" si="7"/>
        <v>2060195.5043682142</v>
      </c>
      <c r="Q19" s="73">
        <f t="shared" si="10"/>
        <v>99068.475182752591</v>
      </c>
      <c r="R19" s="73">
        <f>SUM(Q19:$Q$102)</f>
        <v>6143802.1917366115</v>
      </c>
      <c r="S19" s="73">
        <f t="shared" si="8"/>
        <v>62.008302168488243</v>
      </c>
    </row>
    <row r="20" spans="1:19" ht="15" x14ac:dyDescent="0.25">
      <c r="A20" s="77">
        <v>18</v>
      </c>
      <c r="B20" s="53">
        <v>26652</v>
      </c>
      <c r="C20" s="53">
        <v>25309</v>
      </c>
      <c r="D20" s="53">
        <v>51961</v>
      </c>
      <c r="E20" s="97">
        <v>4.0244847093199644E-4</v>
      </c>
      <c r="F20" s="166">
        <v>1.7795400202318595E-4</v>
      </c>
      <c r="G20" s="75">
        <f t="shared" si="0"/>
        <v>4.5038378372048129</v>
      </c>
      <c r="H20" s="75">
        <f t="shared" si="1"/>
        <v>10.726056647279568</v>
      </c>
      <c r="I20" s="75">
        <f t="shared" si="2"/>
        <v>15.229894484484381</v>
      </c>
      <c r="J20" s="73">
        <f t="shared" si="3"/>
        <v>2.9310241304987165E-4</v>
      </c>
      <c r="K20" s="73">
        <f t="shared" si="4"/>
        <v>2.930594627340577E-4</v>
      </c>
      <c r="L20" s="73">
        <f t="shared" si="11"/>
        <v>2.9781176491525249E-4</v>
      </c>
      <c r="M20" s="73">
        <f t="shared" si="12"/>
        <v>99056.634071039603</v>
      </c>
      <c r="N20" s="73">
        <f t="shared" si="5"/>
        <v>29.500231019264902</v>
      </c>
      <c r="O20" s="73">
        <f t="shared" si="6"/>
        <v>63511.736860422614</v>
      </c>
      <c r="P20" s="73">
        <f t="shared" si="7"/>
        <v>1995080.4102461047</v>
      </c>
      <c r="Q20" s="73">
        <f t="shared" si="10"/>
        <v>99041.883955529978</v>
      </c>
      <c r="R20" s="73">
        <f>SUM(Q20:$Q$102)</f>
        <v>6044733.7165538585</v>
      </c>
      <c r="S20" s="73">
        <f t="shared" si="8"/>
        <v>61.023007426426467</v>
      </c>
    </row>
    <row r="21" spans="1:19" ht="15" x14ac:dyDescent="0.25">
      <c r="A21" s="77">
        <v>19</v>
      </c>
      <c r="B21" s="53">
        <v>26277</v>
      </c>
      <c r="C21" s="53">
        <v>25118</v>
      </c>
      <c r="D21" s="53">
        <v>51395</v>
      </c>
      <c r="E21" s="97">
        <v>5.3300133867936988E-4</v>
      </c>
      <c r="F21" s="166">
        <v>1.8838669350355997E-4</v>
      </c>
      <c r="G21" s="75">
        <f t="shared" si="0"/>
        <v>4.7318969674224194</v>
      </c>
      <c r="H21" s="75">
        <f t="shared" si="1"/>
        <v>14.005676176477802</v>
      </c>
      <c r="I21" s="75">
        <f t="shared" si="2"/>
        <v>18.737573143900221</v>
      </c>
      <c r="J21" s="73">
        <f t="shared" si="3"/>
        <v>3.6457968953984278E-4</v>
      </c>
      <c r="K21" s="73">
        <f t="shared" si="4"/>
        <v>3.6451323844055583E-4</v>
      </c>
      <c r="L21" s="73">
        <f t="shared" si="11"/>
        <v>3.6475622992877756E-4</v>
      </c>
      <c r="M21" s="73">
        <f t="shared" si="12"/>
        <v>99027.133840020339</v>
      </c>
      <c r="N21" s="73">
        <f t="shared" si="5"/>
        <v>36.120764000137569</v>
      </c>
      <c r="O21" s="73">
        <f t="shared" si="6"/>
        <v>61944.216895585741</v>
      </c>
      <c r="P21" s="73">
        <f t="shared" si="7"/>
        <v>1931568.6733856818</v>
      </c>
      <c r="Q21" s="73">
        <f t="shared" si="10"/>
        <v>99009.07345802027</v>
      </c>
      <c r="R21" s="73">
        <f>SUM(Q21:$Q$102)</f>
        <v>5945691.8325983295</v>
      </c>
      <c r="S21" s="73">
        <f t="shared" si="8"/>
        <v>60.041037259582552</v>
      </c>
    </row>
    <row r="22" spans="1:19" ht="15" x14ac:dyDescent="0.25">
      <c r="A22" s="77">
        <v>20</v>
      </c>
      <c r="B22" s="53">
        <v>26969</v>
      </c>
      <c r="C22" s="53">
        <v>25244</v>
      </c>
      <c r="D22" s="53">
        <v>52213</v>
      </c>
      <c r="E22" s="97">
        <v>6.5528280988345292E-4</v>
      </c>
      <c r="F22" s="166">
        <v>1.9108605353038076E-4</v>
      </c>
      <c r="G22" s="75">
        <f t="shared" si="0"/>
        <v>4.8237763353209324</v>
      </c>
      <c r="H22" s="75">
        <f t="shared" si="1"/>
        <v>17.672322099746843</v>
      </c>
      <c r="I22" s="75">
        <f t="shared" si="2"/>
        <v>22.496098435067776</v>
      </c>
      <c r="J22" s="73">
        <f t="shared" si="3"/>
        <v>4.3085243971937594E-4</v>
      </c>
      <c r="K22" s="73">
        <f t="shared" si="4"/>
        <v>4.3075963613570245E-4</v>
      </c>
      <c r="L22" s="73">
        <f t="shared" si="11"/>
        <v>4.2179807503210718E-4</v>
      </c>
      <c r="M22" s="73">
        <f t="shared" si="12"/>
        <v>98991.013076020201</v>
      </c>
      <c r="N22" s="73">
        <f t="shared" si="5"/>
        <v>41.754218760936055</v>
      </c>
      <c r="O22" s="73">
        <f t="shared" si="6"/>
        <v>60411.338884453675</v>
      </c>
      <c r="P22" s="73">
        <f t="shared" si="7"/>
        <v>1869624.4564900964</v>
      </c>
      <c r="Q22" s="73">
        <f t="shared" si="10"/>
        <v>98970.135966639733</v>
      </c>
      <c r="R22" s="73">
        <f>SUM(Q22:$Q$102)</f>
        <v>5846682.7591403099</v>
      </c>
      <c r="S22" s="73">
        <f t="shared" si="8"/>
        <v>59.062763148512751</v>
      </c>
    </row>
    <row r="23" spans="1:19" ht="15" x14ac:dyDescent="0.25">
      <c r="A23" s="77">
        <v>21</v>
      </c>
      <c r="B23" s="53">
        <v>28619</v>
      </c>
      <c r="C23" s="53">
        <v>27240</v>
      </c>
      <c r="D23" s="53">
        <v>55859</v>
      </c>
      <c r="E23" s="97">
        <v>7.2531556898986697E-4</v>
      </c>
      <c r="F23" s="166">
        <v>1.8815596265138522E-4</v>
      </c>
      <c r="G23" s="75">
        <f t="shared" si="0"/>
        <v>5.1253684226237333</v>
      </c>
      <c r="H23" s="75">
        <f t="shared" si="1"/>
        <v>20.757806268921001</v>
      </c>
      <c r="I23" s="75">
        <f t="shared" si="2"/>
        <v>25.883174691544735</v>
      </c>
      <c r="J23" s="73">
        <f t="shared" si="3"/>
        <v>4.6336623805554581E-4</v>
      </c>
      <c r="K23" s="73">
        <f t="shared" si="4"/>
        <v>4.6325890049969676E-4</v>
      </c>
      <c r="L23" s="73">
        <f t="shared" si="11"/>
        <v>4.5672287231154511E-4</v>
      </c>
      <c r="M23" s="73">
        <f t="shared" si="12"/>
        <v>98949.258857259265</v>
      </c>
      <c r="N23" s="73">
        <f t="shared" si="5"/>
        <v>45.192389718387858</v>
      </c>
      <c r="O23" s="73">
        <f t="shared" si="6"/>
        <v>58913.03170536791</v>
      </c>
      <c r="P23" s="73">
        <f t="shared" si="7"/>
        <v>1809213.1176056424</v>
      </c>
      <c r="Q23" s="73">
        <f t="shared" si="10"/>
        <v>98926.662662400078</v>
      </c>
      <c r="R23" s="73">
        <f>SUM(Q23:$Q$102)</f>
        <v>5747712.6231736699</v>
      </c>
      <c r="S23" s="73">
        <f t="shared" si="8"/>
        <v>58.087475232786929</v>
      </c>
    </row>
    <row r="24" spans="1:19" ht="15" x14ac:dyDescent="0.25">
      <c r="A24" s="77">
        <v>22</v>
      </c>
      <c r="B24" s="53">
        <v>28950</v>
      </c>
      <c r="C24" s="53">
        <v>27959</v>
      </c>
      <c r="D24" s="53">
        <v>56909</v>
      </c>
      <c r="E24" s="97">
        <v>7.4035860131513363E-4</v>
      </c>
      <c r="F24" s="166">
        <v>1.849618979012475E-4</v>
      </c>
      <c r="G24" s="75">
        <f t="shared" si="0"/>
        <v>5.1713497034209785</v>
      </c>
      <c r="H24" s="75">
        <f t="shared" si="1"/>
        <v>21.433381508073118</v>
      </c>
      <c r="I24" s="75">
        <f t="shared" si="2"/>
        <v>26.604731211494098</v>
      </c>
      <c r="J24" s="73">
        <f t="shared" si="3"/>
        <v>4.6749602367804913E-4</v>
      </c>
      <c r="K24" s="73">
        <f t="shared" si="4"/>
        <v>4.6738676443858207E-4</v>
      </c>
      <c r="L24" s="73">
        <f t="shared" si="11"/>
        <v>4.6902870030983754E-4</v>
      </c>
      <c r="M24" s="73">
        <f t="shared" si="12"/>
        <v>98904.066467540877</v>
      </c>
      <c r="N24" s="73">
        <f t="shared" si="5"/>
        <v>46.388845750625478</v>
      </c>
      <c r="O24" s="73">
        <f t="shared" si="6"/>
        <v>57449.877830547179</v>
      </c>
      <c r="P24" s="73">
        <f t="shared" si="7"/>
        <v>1750300.0859002746</v>
      </c>
      <c r="Q24" s="73">
        <f t="shared" si="10"/>
        <v>98880.872044665564</v>
      </c>
      <c r="R24" s="73">
        <f>SUM(Q24:$Q$102)</f>
        <v>5648785.96051127</v>
      </c>
      <c r="S24" s="73">
        <f t="shared" si="8"/>
        <v>57.113788767877743</v>
      </c>
    </row>
    <row r="25" spans="1:19" ht="15" x14ac:dyDescent="0.25">
      <c r="A25" s="77">
        <v>23</v>
      </c>
      <c r="B25" s="53">
        <v>29701</v>
      </c>
      <c r="C25" s="53">
        <v>28164</v>
      </c>
      <c r="D25" s="53">
        <v>57865</v>
      </c>
      <c r="E25" s="97">
        <v>7.3520566485702485E-4</v>
      </c>
      <c r="F25" s="166">
        <v>1.8617353454290647E-4</v>
      </c>
      <c r="G25" s="75">
        <f t="shared" si="0"/>
        <v>5.2433914268664177</v>
      </c>
      <c r="H25" s="75">
        <f t="shared" si="1"/>
        <v>21.836343451918495</v>
      </c>
      <c r="I25" s="75">
        <f t="shared" si="2"/>
        <v>27.079734878784912</v>
      </c>
      <c r="J25" s="73">
        <f t="shared" si="3"/>
        <v>4.6798124736515876E-4</v>
      </c>
      <c r="K25" s="73">
        <f t="shared" si="4"/>
        <v>4.6787176122098373E-4</v>
      </c>
      <c r="L25" s="73">
        <f t="shared" si="11"/>
        <v>4.7161773499223729E-4</v>
      </c>
      <c r="M25" s="73">
        <f t="shared" si="12"/>
        <v>98857.677621790252</v>
      </c>
      <c r="N25" s="73">
        <f t="shared" si="5"/>
        <v>46.623034006581292</v>
      </c>
      <c r="O25" s="73">
        <f t="shared" si="6"/>
        <v>56022.372867332073</v>
      </c>
      <c r="P25" s="73">
        <f t="shared" si="7"/>
        <v>1692850.2080697275</v>
      </c>
      <c r="Q25" s="73">
        <f t="shared" si="10"/>
        <v>98834.366104786954</v>
      </c>
      <c r="R25" s="73">
        <f>SUM(Q25:$Q$102)</f>
        <v>5549905.0884666042</v>
      </c>
      <c r="S25" s="73">
        <f t="shared" si="8"/>
        <v>56.140354719837077</v>
      </c>
    </row>
    <row r="26" spans="1:19" ht="15" x14ac:dyDescent="0.25">
      <c r="A26" s="77">
        <v>24</v>
      </c>
      <c r="B26" s="53">
        <v>30711</v>
      </c>
      <c r="C26" s="53">
        <v>29059</v>
      </c>
      <c r="D26" s="53">
        <v>59770</v>
      </c>
      <c r="E26" s="97">
        <v>7.4262479563959078E-4</v>
      </c>
      <c r="F26" s="166">
        <v>1.9398406123929344E-4</v>
      </c>
      <c r="G26" s="75">
        <f t="shared" si="0"/>
        <v>5.6369828355526277</v>
      </c>
      <c r="H26" s="75">
        <f t="shared" si="1"/>
        <v>22.806750098887473</v>
      </c>
      <c r="I26" s="75">
        <f t="shared" si="2"/>
        <v>28.443732934440099</v>
      </c>
      <c r="J26" s="73">
        <f t="shared" si="3"/>
        <v>4.7588644695399196E-4</v>
      </c>
      <c r="K26" s="73">
        <f t="shared" si="4"/>
        <v>4.7577323095882029E-4</v>
      </c>
      <c r="L26" s="73">
        <f t="shared" si="11"/>
        <v>4.8020371147088666E-4</v>
      </c>
      <c r="M26" s="73">
        <f t="shared" si="12"/>
        <v>98811.05458778367</v>
      </c>
      <c r="N26" s="73">
        <f t="shared" si="5"/>
        <v>47.449435147398617</v>
      </c>
      <c r="O26" s="73">
        <f t="shared" si="6"/>
        <v>54630.196802664861</v>
      </c>
      <c r="P26" s="73">
        <f t="shared" si="7"/>
        <v>1636827.8352023955</v>
      </c>
      <c r="Q26" s="73">
        <f t="shared" si="10"/>
        <v>98787.329870209971</v>
      </c>
      <c r="R26" s="73">
        <f>SUM(Q26:$Q$102)</f>
        <v>5451070.722361817</v>
      </c>
      <c r="S26" s="73">
        <f t="shared" si="8"/>
        <v>55.166608079454207</v>
      </c>
    </row>
    <row r="27" spans="1:19" ht="15" x14ac:dyDescent="0.25">
      <c r="A27" s="77">
        <v>25</v>
      </c>
      <c r="B27" s="53">
        <v>31453</v>
      </c>
      <c r="C27" s="53">
        <v>29442</v>
      </c>
      <c r="D27" s="53">
        <v>60895</v>
      </c>
      <c r="E27" s="97">
        <v>7.7279705526478318E-4</v>
      </c>
      <c r="F27" s="166">
        <v>2.0827054147406945E-4</v>
      </c>
      <c r="G27" s="75">
        <f t="shared" si="0"/>
        <v>6.1319012820795527</v>
      </c>
      <c r="H27" s="75">
        <f t="shared" si="1"/>
        <v>24.306785779243224</v>
      </c>
      <c r="I27" s="75">
        <f t="shared" si="2"/>
        <v>30.438687061322778</v>
      </c>
      <c r="J27" s="73">
        <f t="shared" si="3"/>
        <v>4.9985527648120165E-4</v>
      </c>
      <c r="K27" s="73">
        <f t="shared" si="4"/>
        <v>4.9973036964501283E-4</v>
      </c>
      <c r="L27" s="73">
        <f t="shared" si="11"/>
        <v>5.002369324810347E-4</v>
      </c>
      <c r="M27" s="73">
        <f t="shared" si="12"/>
        <v>98763.605152636272</v>
      </c>
      <c r="N27" s="73">
        <f t="shared" si="5"/>
        <v>49.405202882320737</v>
      </c>
      <c r="O27" s="73">
        <f t="shared" si="6"/>
        <v>53272.159199416434</v>
      </c>
      <c r="P27" s="73">
        <f t="shared" si="7"/>
        <v>1582197.6383997307</v>
      </c>
      <c r="Q27" s="73">
        <f t="shared" si="10"/>
        <v>98738.902551195119</v>
      </c>
      <c r="R27" s="73">
        <f>SUM(Q27:$Q$102)</f>
        <v>5352283.3924916061</v>
      </c>
      <c r="S27" s="73">
        <f t="shared" si="8"/>
        <v>54.192871799483306</v>
      </c>
    </row>
    <row r="28" spans="1:19" ht="15" x14ac:dyDescent="0.25">
      <c r="A28" s="77">
        <v>26</v>
      </c>
      <c r="B28" s="53">
        <v>31922</v>
      </c>
      <c r="C28" s="53">
        <v>30358</v>
      </c>
      <c r="D28" s="53">
        <v>62280</v>
      </c>
      <c r="E28" s="97">
        <v>8.1573762635251377E-4</v>
      </c>
      <c r="F28" s="166">
        <v>2.2730348234613378E-4</v>
      </c>
      <c r="G28" s="75">
        <f t="shared" si="0"/>
        <v>6.900479117063929</v>
      </c>
      <c r="H28" s="75">
        <f t="shared" si="1"/>
        <v>26.039976508424946</v>
      </c>
      <c r="I28" s="75">
        <f t="shared" si="2"/>
        <v>32.940455625488873</v>
      </c>
      <c r="J28" s="73">
        <f t="shared" si="3"/>
        <v>5.2890904986334093E-4</v>
      </c>
      <c r="K28" s="73">
        <f t="shared" si="4"/>
        <v>5.2876920212852063E-4</v>
      </c>
      <c r="L28" s="73">
        <f t="shared" si="11"/>
        <v>5.280937314024644E-4</v>
      </c>
      <c r="M28" s="73">
        <f t="shared" si="12"/>
        <v>98714.199949753951</v>
      </c>
      <c r="N28" s="73">
        <f t="shared" si="5"/>
        <v>52.130350193881895</v>
      </c>
      <c r="O28" s="73">
        <f t="shared" si="6"/>
        <v>51946.83951015793</v>
      </c>
      <c r="P28" s="73">
        <f t="shared" si="7"/>
        <v>1528925.4792003138</v>
      </c>
      <c r="Q28" s="73">
        <f t="shared" si="10"/>
        <v>98688.13477465701</v>
      </c>
      <c r="R28" s="73">
        <f>SUM(Q28:$Q$102)</f>
        <v>5253544.4899404114</v>
      </c>
      <c r="S28" s="73">
        <f t="shared" si="8"/>
        <v>53.219744399635445</v>
      </c>
    </row>
    <row r="29" spans="1:19" ht="15" x14ac:dyDescent="0.25">
      <c r="A29" s="77">
        <v>27</v>
      </c>
      <c r="B29" s="53">
        <v>34206</v>
      </c>
      <c r="C29" s="53">
        <v>32826</v>
      </c>
      <c r="D29" s="53">
        <v>67032</v>
      </c>
      <c r="E29" s="97">
        <v>8.5301201469617873E-4</v>
      </c>
      <c r="F29" s="166">
        <v>2.485516041184353E-4</v>
      </c>
      <c r="G29" s="75">
        <f t="shared" si="0"/>
        <v>8.1589549567917565</v>
      </c>
      <c r="H29" s="75">
        <f t="shared" si="1"/>
        <v>29.17812897469749</v>
      </c>
      <c r="I29" s="75">
        <f t="shared" si="2"/>
        <v>37.337083931489246</v>
      </c>
      <c r="J29" s="73">
        <f t="shared" si="3"/>
        <v>5.5700387772241984E-4</v>
      </c>
      <c r="K29" s="73">
        <f t="shared" si="4"/>
        <v>5.5684877986050818E-4</v>
      </c>
      <c r="L29" s="73">
        <f t="shared" si="11"/>
        <v>5.5557158203123878E-4</v>
      </c>
      <c r="M29" s="73">
        <f t="shared" si="12"/>
        <v>98662.069599560069</v>
      </c>
      <c r="N29" s="73">
        <f t="shared" si="5"/>
        <v>54.813842093906715</v>
      </c>
      <c r="O29" s="73">
        <f t="shared" si="6"/>
        <v>50653.07971692337</v>
      </c>
      <c r="P29" s="73">
        <f t="shared" si="7"/>
        <v>1476978.6396901559</v>
      </c>
      <c r="Q29" s="73">
        <f t="shared" si="10"/>
        <v>98634.662678513123</v>
      </c>
      <c r="R29" s="73">
        <f>SUM(Q29:$Q$102)</f>
        <v>5154856.3551657544</v>
      </c>
      <c r="S29" s="73">
        <f t="shared" si="8"/>
        <v>52.247600076582415</v>
      </c>
    </row>
    <row r="30" spans="1:19" ht="15" x14ac:dyDescent="0.25">
      <c r="A30" s="77">
        <v>28</v>
      </c>
      <c r="B30" s="53">
        <v>37853</v>
      </c>
      <c r="C30" s="53">
        <v>35681</v>
      </c>
      <c r="D30" s="53">
        <v>73534</v>
      </c>
      <c r="E30" s="97">
        <v>8.7275759707440179E-4</v>
      </c>
      <c r="F30" s="166">
        <v>2.695410820514058E-4</v>
      </c>
      <c r="G30" s="75">
        <f t="shared" si="0"/>
        <v>9.6174953486762114</v>
      </c>
      <c r="H30" s="75">
        <f t="shared" si="1"/>
        <v>33.036493322057332</v>
      </c>
      <c r="I30" s="75">
        <f t="shared" si="2"/>
        <v>42.65398867073354</v>
      </c>
      <c r="J30" s="73">
        <f t="shared" si="3"/>
        <v>5.8005805029963744E-4</v>
      </c>
      <c r="K30" s="73">
        <f t="shared" si="4"/>
        <v>5.7988984915235964E-4</v>
      </c>
      <c r="L30" s="73">
        <f t="shared" si="11"/>
        <v>5.7595666470497007E-4</v>
      </c>
      <c r="M30" s="73">
        <f t="shared" si="12"/>
        <v>98607.255757466162</v>
      </c>
      <c r="N30" s="73">
        <f t="shared" si="5"/>
        <v>56.793506141781108</v>
      </c>
      <c r="O30" s="73">
        <f t="shared" si="6"/>
        <v>49390.183712478327</v>
      </c>
      <c r="P30" s="73">
        <f t="shared" si="7"/>
        <v>1426325.5599732329</v>
      </c>
      <c r="Q30" s="73">
        <f t="shared" si="10"/>
        <v>98578.859004395272</v>
      </c>
      <c r="R30" s="73">
        <f>SUM(Q30:$Q$102)</f>
        <v>5056221.6924872426</v>
      </c>
      <c r="S30" s="73">
        <f t="shared" si="8"/>
        <v>51.276365553905045</v>
      </c>
    </row>
    <row r="31" spans="1:19" ht="15" x14ac:dyDescent="0.25">
      <c r="A31" s="77">
        <v>29</v>
      </c>
      <c r="B31" s="53">
        <v>38309</v>
      </c>
      <c r="C31" s="53">
        <v>36363</v>
      </c>
      <c r="D31" s="53">
        <v>74672</v>
      </c>
      <c r="E31" s="97">
        <v>8.7855331436232937E-4</v>
      </c>
      <c r="F31" s="166">
        <v>2.8855717951069531E-4</v>
      </c>
      <c r="G31" s="75">
        <f t="shared" si="0"/>
        <v>10.492804718547413</v>
      </c>
      <c r="H31" s="75">
        <f t="shared" si="1"/>
        <v>33.656498919906475</v>
      </c>
      <c r="I31" s="75">
        <f t="shared" si="2"/>
        <v>44.149303638453887</v>
      </c>
      <c r="J31" s="73">
        <f t="shared" si="3"/>
        <v>5.9124308493751186E-4</v>
      </c>
      <c r="K31" s="73">
        <f t="shared" si="4"/>
        <v>5.9106833518629553E-4</v>
      </c>
      <c r="L31" s="73">
        <f t="shared" si="11"/>
        <v>5.9071564978794395E-4</v>
      </c>
      <c r="M31" s="73">
        <f t="shared" si="12"/>
        <v>98550.462251324381</v>
      </c>
      <c r="N31" s="73">
        <f t="shared" si="5"/>
        <v>58.215300345691503</v>
      </c>
      <c r="O31" s="73">
        <f t="shared" si="6"/>
        <v>48157.792299510358</v>
      </c>
      <c r="P31" s="73">
        <f t="shared" si="7"/>
        <v>1376935.3762607544</v>
      </c>
      <c r="Q31" s="73">
        <f t="shared" si="10"/>
        <v>98521.354601151543</v>
      </c>
      <c r="R31" s="73">
        <f>SUM(Q31:$Q$102)</f>
        <v>4957642.8334828475</v>
      </c>
      <c r="S31" s="73">
        <f t="shared" si="8"/>
        <v>50.305627393606912</v>
      </c>
    </row>
    <row r="32" spans="1:19" ht="15" x14ac:dyDescent="0.25">
      <c r="A32" s="77">
        <v>30</v>
      </c>
      <c r="B32" s="53">
        <v>39982</v>
      </c>
      <c r="C32" s="53">
        <v>38093</v>
      </c>
      <c r="D32" s="53">
        <v>78075</v>
      </c>
      <c r="E32" s="97">
        <v>8.8505087853279715E-4</v>
      </c>
      <c r="F32" s="166">
        <v>3.050200493632692E-4</v>
      </c>
      <c r="G32" s="75">
        <f t="shared" si="0"/>
        <v>11.619128740395013</v>
      </c>
      <c r="H32" s="75">
        <f t="shared" si="1"/>
        <v>35.386104225498293</v>
      </c>
      <c r="I32" s="75">
        <f t="shared" si="2"/>
        <v>47.005232965893306</v>
      </c>
      <c r="J32" s="73">
        <f t="shared" si="3"/>
        <v>6.0205229543251108E-4</v>
      </c>
      <c r="K32" s="73">
        <f t="shared" si="4"/>
        <v>6.0187109831455476E-4</v>
      </c>
      <c r="L32" s="73">
        <f t="shared" si="11"/>
        <v>6.0362871645535158E-4</v>
      </c>
      <c r="M32" s="73">
        <f t="shared" si="12"/>
        <v>98492.24695097869</v>
      </c>
      <c r="N32" s="73">
        <f t="shared" si="5"/>
        <v>59.452748607829562</v>
      </c>
      <c r="O32" s="73">
        <f t="shared" si="6"/>
        <v>46955.458280916893</v>
      </c>
      <c r="P32" s="73">
        <f t="shared" si="7"/>
        <v>1328777.5839612442</v>
      </c>
      <c r="Q32" s="73">
        <f t="shared" si="10"/>
        <v>98462.520576674782</v>
      </c>
      <c r="R32" s="73">
        <f>SUM(Q32:$Q$102)</f>
        <v>4859121.4788816953</v>
      </c>
      <c r="S32" s="73">
        <f t="shared" si="8"/>
        <v>49.335065746851782</v>
      </c>
    </row>
    <row r="33" spans="1:19" ht="15" x14ac:dyDescent="0.25">
      <c r="A33" s="77">
        <v>31</v>
      </c>
      <c r="B33" s="53">
        <v>40921</v>
      </c>
      <c r="C33" s="53">
        <v>38539</v>
      </c>
      <c r="D33" s="53">
        <v>79460</v>
      </c>
      <c r="E33" s="97">
        <v>9.0724059247384822E-4</v>
      </c>
      <c r="F33" s="166">
        <v>3.1963344972355646E-4</v>
      </c>
      <c r="G33" s="75">
        <f t="shared" si="0"/>
        <v>12.318353518896142</v>
      </c>
      <c r="H33" s="75">
        <f t="shared" si="1"/>
        <v>37.125192284622344</v>
      </c>
      <c r="I33" s="75">
        <f t="shared" si="2"/>
        <v>49.443545803518489</v>
      </c>
      <c r="J33" s="73">
        <f t="shared" si="3"/>
        <v>6.22244472734942E-4</v>
      </c>
      <c r="K33" s="73">
        <f t="shared" si="4"/>
        <v>6.2205091879108387E-4</v>
      </c>
      <c r="L33" s="73">
        <f t="shared" si="11"/>
        <v>6.2204778059420161E-4</v>
      </c>
      <c r="M33" s="73">
        <f t="shared" si="12"/>
        <v>98432.79420237086</v>
      </c>
      <c r="N33" s="73">
        <f t="shared" si="5"/>
        <v>61.229901171260281</v>
      </c>
      <c r="O33" s="73">
        <f t="shared" si="6"/>
        <v>45782.550846735816</v>
      </c>
      <c r="P33" s="73">
        <f t="shared" si="7"/>
        <v>1281822.1256803274</v>
      </c>
      <c r="Q33" s="73">
        <f t="shared" si="10"/>
        <v>98402.17925178523</v>
      </c>
      <c r="R33" s="73">
        <f>SUM(Q33:$Q$102)</f>
        <v>4760658.9583050208</v>
      </c>
      <c r="S33" s="73">
        <f t="shared" si="8"/>
        <v>48.364561799571014</v>
      </c>
    </row>
    <row r="34" spans="1:19" ht="15" x14ac:dyDescent="0.25">
      <c r="A34" s="77">
        <v>32</v>
      </c>
      <c r="B34" s="53">
        <v>40673</v>
      </c>
      <c r="C34" s="53">
        <v>38811</v>
      </c>
      <c r="D34" s="53">
        <v>79484</v>
      </c>
      <c r="E34" s="97">
        <v>9.5365087414212382E-4</v>
      </c>
      <c r="F34" s="166">
        <v>3.3444369456448619E-4</v>
      </c>
      <c r="G34" s="75">
        <f t="shared" si="0"/>
        <v>12.980094229742274</v>
      </c>
      <c r="H34" s="75">
        <f t="shared" si="1"/>
        <v>38.787842003982604</v>
      </c>
      <c r="I34" s="75">
        <f t="shared" si="2"/>
        <v>51.767936233724882</v>
      </c>
      <c r="J34" s="73">
        <f t="shared" si="3"/>
        <v>6.5130008849233656E-4</v>
      </c>
      <c r="K34" s="73">
        <f t="shared" si="4"/>
        <v>6.5108803862823361E-4</v>
      </c>
      <c r="L34" s="73">
        <f t="shared" si="11"/>
        <v>6.5218791400764716E-4</v>
      </c>
      <c r="M34" s="73">
        <f t="shared" si="12"/>
        <v>98371.5643011996</v>
      </c>
      <c r="N34" s="73">
        <f t="shared" si="5"/>
        <v>64.156745319269248</v>
      </c>
      <c r="O34" s="73">
        <f t="shared" si="6"/>
        <v>44638.118939113818</v>
      </c>
      <c r="P34" s="73">
        <f t="shared" si="7"/>
        <v>1236039.5748335917</v>
      </c>
      <c r="Q34" s="73">
        <f t="shared" si="10"/>
        <v>98339.485928539973</v>
      </c>
      <c r="R34" s="73">
        <f>SUM(Q34:$Q$102)</f>
        <v>4662256.7790532354</v>
      </c>
      <c r="S34" s="73">
        <f t="shared" si="8"/>
        <v>47.394354376413844</v>
      </c>
    </row>
    <row r="35" spans="1:19" ht="15" x14ac:dyDescent="0.25">
      <c r="A35" s="77">
        <v>33</v>
      </c>
      <c r="B35" s="53">
        <v>42011</v>
      </c>
      <c r="C35" s="53">
        <v>39949</v>
      </c>
      <c r="D35" s="53">
        <v>81960</v>
      </c>
      <c r="E35" s="97">
        <v>1.0256354657276672E-3</v>
      </c>
      <c r="F35" s="166">
        <v>3.5276904312332908E-4</v>
      </c>
      <c r="G35" s="75">
        <f t="shared" si="0"/>
        <v>14.092770503733874</v>
      </c>
      <c r="H35" s="75">
        <f t="shared" si="1"/>
        <v>43.087971550685026</v>
      </c>
      <c r="I35" s="75">
        <f t="shared" si="2"/>
        <v>57.1807420544189</v>
      </c>
      <c r="J35" s="73">
        <f t="shared" si="3"/>
        <v>6.9766644771130921E-4</v>
      </c>
      <c r="K35" s="73">
        <f t="shared" si="4"/>
        <v>6.9742313506226949E-4</v>
      </c>
      <c r="L35" s="73">
        <f t="shared" si="11"/>
        <v>6.9704902877671098E-4</v>
      </c>
      <c r="M35" s="73">
        <f t="shared" si="12"/>
        <v>98307.407555880331</v>
      </c>
      <c r="N35" s="73">
        <f t="shared" si="5"/>
        <v>68.525082958381972</v>
      </c>
      <c r="O35" s="73">
        <f t="shared" si="6"/>
        <v>43520.981948719702</v>
      </c>
      <c r="P35" s="73">
        <f t="shared" si="7"/>
        <v>1191401.4558944779</v>
      </c>
      <c r="Q35" s="73">
        <f t="shared" si="10"/>
        <v>98273.145014401147</v>
      </c>
      <c r="R35" s="73">
        <f>SUM(Q35:$Q$102)</f>
        <v>4563917.2931246953</v>
      </c>
      <c r="S35" s="73">
        <f t="shared" si="8"/>
        <v>46.424958267060937</v>
      </c>
    </row>
    <row r="36" spans="1:19" ht="15" x14ac:dyDescent="0.25">
      <c r="A36" s="77">
        <v>34</v>
      </c>
      <c r="B36" s="53">
        <v>42275</v>
      </c>
      <c r="C36" s="53">
        <v>40470</v>
      </c>
      <c r="D36" s="53">
        <v>82745</v>
      </c>
      <c r="E36" s="97">
        <v>1.1202930224160673E-3</v>
      </c>
      <c r="F36" s="166">
        <v>3.7891098438878044E-4</v>
      </c>
      <c r="G36" s="75">
        <f t="shared" si="0"/>
        <v>15.334527538213944</v>
      </c>
      <c r="H36" s="75">
        <f t="shared" si="1"/>
        <v>47.360387522639243</v>
      </c>
      <c r="I36" s="75">
        <f t="shared" si="2"/>
        <v>62.694915060853191</v>
      </c>
      <c r="J36" s="73">
        <f t="shared" si="3"/>
        <v>7.5768825984474215E-4</v>
      </c>
      <c r="K36" s="73">
        <f t="shared" si="4"/>
        <v>7.5740128657852956E-4</v>
      </c>
      <c r="L36" s="73">
        <f t="shared" si="11"/>
        <v>7.5768138336352296E-4</v>
      </c>
      <c r="M36" s="73">
        <f t="shared" si="12"/>
        <v>98238.882472921949</v>
      </c>
      <c r="N36" s="73">
        <f t="shared" si="5"/>
        <v>74.433772372169187</v>
      </c>
      <c r="O36" s="73">
        <f t="shared" si="6"/>
        <v>42429.898234654574</v>
      </c>
      <c r="P36" s="73">
        <f t="shared" si="7"/>
        <v>1147880.4739457581</v>
      </c>
      <c r="Q36" s="73">
        <f t="shared" si="10"/>
        <v>98201.665586735864</v>
      </c>
      <c r="R36" s="73">
        <f>SUM(Q36:$Q$102)</f>
        <v>4465644.1481102956</v>
      </c>
      <c r="S36" s="73">
        <f t="shared" si="8"/>
        <v>45.456992544079299</v>
      </c>
    </row>
    <row r="37" spans="1:19" ht="15" x14ac:dyDescent="0.25">
      <c r="A37" s="77">
        <v>35</v>
      </c>
      <c r="B37" s="53">
        <v>43699</v>
      </c>
      <c r="C37" s="53">
        <v>41375</v>
      </c>
      <c r="D37" s="53">
        <v>85074</v>
      </c>
      <c r="E37" s="97">
        <v>1.2349092135881638E-3</v>
      </c>
      <c r="F37" s="166">
        <v>4.1766172154739843E-4</v>
      </c>
      <c r="G37" s="75">
        <f t="shared" si="0"/>
        <v>17.280753729023612</v>
      </c>
      <c r="H37" s="75">
        <f t="shared" si="1"/>
        <v>53.964297724589173</v>
      </c>
      <c r="I37" s="75">
        <f t="shared" si="2"/>
        <v>71.245051453612788</v>
      </c>
      <c r="J37" s="73">
        <f t="shared" si="3"/>
        <v>8.3744800354529922E-4</v>
      </c>
      <c r="K37" s="73">
        <f t="shared" si="4"/>
        <v>8.3709744183191326E-4</v>
      </c>
      <c r="L37" s="73">
        <f t="shared" si="11"/>
        <v>8.3576019179954473E-4</v>
      </c>
      <c r="M37" s="73">
        <f t="shared" si="12"/>
        <v>98164.448700549779</v>
      </c>
      <c r="N37" s="73">
        <f t="shared" si="5"/>
        <v>82.041938473863411</v>
      </c>
      <c r="O37" s="73">
        <f t="shared" si="6"/>
        <v>41363.658429916271</v>
      </c>
      <c r="P37" s="73">
        <f t="shared" si="7"/>
        <v>1105450.5757111036</v>
      </c>
      <c r="Q37" s="73">
        <f t="shared" si="10"/>
        <v>98123.42773131284</v>
      </c>
      <c r="R37" s="73">
        <f>SUM(Q37:$Q$102)</f>
        <v>4367442.4825235596</v>
      </c>
      <c r="S37" s="73">
        <f t="shared" si="8"/>
        <v>44.491081448910528</v>
      </c>
    </row>
    <row r="38" spans="1:19" ht="15" x14ac:dyDescent="0.25">
      <c r="A38" s="77">
        <v>36</v>
      </c>
      <c r="B38" s="53">
        <v>45304</v>
      </c>
      <c r="C38" s="53">
        <v>42845</v>
      </c>
      <c r="D38" s="53">
        <v>88149</v>
      </c>
      <c r="E38" s="97">
        <v>1.3708073849221006E-3</v>
      </c>
      <c r="F38" s="166">
        <v>4.7360902675468901E-4</v>
      </c>
      <c r="G38" s="75">
        <f t="shared" si="0"/>
        <v>20.291778751304651</v>
      </c>
      <c r="H38" s="75">
        <f t="shared" si="1"/>
        <v>62.103057766510844</v>
      </c>
      <c r="I38" s="75">
        <f t="shared" si="2"/>
        <v>82.394836517815492</v>
      </c>
      <c r="J38" s="73">
        <f t="shared" si="3"/>
        <v>9.3472230561680218E-4</v>
      </c>
      <c r="K38" s="73">
        <f t="shared" si="4"/>
        <v>9.3428558880270796E-4</v>
      </c>
      <c r="L38" s="73">
        <f t="shared" si="11"/>
        <v>9.3391656242849822E-4</v>
      </c>
      <c r="M38" s="73">
        <f t="shared" si="12"/>
        <v>98082.406762075916</v>
      </c>
      <c r="N38" s="73">
        <f t="shared" si="5"/>
        <v>91.600784157955786</v>
      </c>
      <c r="O38" s="73">
        <f t="shared" si="6"/>
        <v>40321.061786159364</v>
      </c>
      <c r="P38" s="73">
        <f t="shared" si="7"/>
        <v>1064086.9172811874</v>
      </c>
      <c r="Q38" s="73">
        <f t="shared" si="10"/>
        <v>98036.606369996938</v>
      </c>
      <c r="R38" s="73">
        <f>SUM(Q38:$Q$102)</f>
        <v>4269319.0547922468</v>
      </c>
      <c r="S38" s="73">
        <f t="shared" si="8"/>
        <v>43.527878196836845</v>
      </c>
    </row>
    <row r="39" spans="1:19" ht="15" x14ac:dyDescent="0.25">
      <c r="A39" s="77">
        <v>37</v>
      </c>
      <c r="B39" s="53">
        <v>45292</v>
      </c>
      <c r="C39" s="53">
        <v>42919</v>
      </c>
      <c r="D39" s="53">
        <v>88211</v>
      </c>
      <c r="E39" s="97">
        <v>1.5341935514472166E-3</v>
      </c>
      <c r="F39" s="166">
        <v>5.5008853139080127E-4</v>
      </c>
      <c r="G39" s="75">
        <f t="shared" si="0"/>
        <v>23.609249678761799</v>
      </c>
      <c r="H39" s="75">
        <f t="shared" si="1"/>
        <v>69.486694332147337</v>
      </c>
      <c r="I39" s="75">
        <f t="shared" si="2"/>
        <v>93.095944010909136</v>
      </c>
      <c r="J39" s="73">
        <f t="shared" si="3"/>
        <v>1.0553779461848199E-3</v>
      </c>
      <c r="K39" s="73">
        <f t="shared" si="4"/>
        <v>1.0548212307457394E-3</v>
      </c>
      <c r="L39" s="73">
        <f t="shared" si="11"/>
        <v>1.0581664634465595E-3</v>
      </c>
      <c r="M39" s="73">
        <f t="shared" si="12"/>
        <v>97990.80597791796</v>
      </c>
      <c r="N39" s="73">
        <f t="shared" si="5"/>
        <v>103.69058461193345</v>
      </c>
      <c r="O39" s="73">
        <f t="shared" si="6"/>
        <v>39300.883198773241</v>
      </c>
      <c r="P39" s="73">
        <f t="shared" si="7"/>
        <v>1023765.8554950284</v>
      </c>
      <c r="Q39" s="73">
        <f t="shared" si="10"/>
        <v>97938.960685611994</v>
      </c>
      <c r="R39" s="73">
        <f>SUM(Q39:$Q$102)</f>
        <v>4171282.4484222499</v>
      </c>
      <c r="S39" s="73">
        <f t="shared" si="8"/>
        <v>42.568100208934297</v>
      </c>
    </row>
    <row r="40" spans="1:19" ht="15" x14ac:dyDescent="0.25">
      <c r="A40" s="77">
        <v>38</v>
      </c>
      <c r="B40" s="53">
        <v>45619</v>
      </c>
      <c r="C40" s="53">
        <v>42843</v>
      </c>
      <c r="D40" s="53">
        <v>88462</v>
      </c>
      <c r="E40" s="97">
        <v>1.733078991095981E-3</v>
      </c>
      <c r="F40" s="166">
        <v>6.4771515608639261E-4</v>
      </c>
      <c r="G40" s="75">
        <f t="shared" si="0"/>
        <v>27.750060432209317</v>
      </c>
      <c r="H40" s="75">
        <f t="shared" si="1"/>
        <v>79.061330494807549</v>
      </c>
      <c r="I40" s="75">
        <f t="shared" si="2"/>
        <v>106.81139092701687</v>
      </c>
      <c r="J40" s="73">
        <f t="shared" si="3"/>
        <v>1.207426815208981E-3</v>
      </c>
      <c r="K40" s="73">
        <f t="shared" si="4"/>
        <v>1.2066981687439693E-3</v>
      </c>
      <c r="L40" s="73">
        <f t="shared" si="11"/>
        <v>1.2086266345922448E-3</v>
      </c>
      <c r="M40" s="73">
        <f t="shared" si="12"/>
        <v>97887.115393306027</v>
      </c>
      <c r="N40" s="73">
        <f t="shared" si="5"/>
        <v>118.30897484775051</v>
      </c>
      <c r="O40" s="73">
        <f t="shared" si="6"/>
        <v>38301.75250945217</v>
      </c>
      <c r="P40" s="73">
        <f t="shared" si="7"/>
        <v>984464.97229625518</v>
      </c>
      <c r="Q40" s="73">
        <f t="shared" si="10"/>
        <v>97827.960905882152</v>
      </c>
      <c r="R40" s="73">
        <f>SUM(Q40:$Q$102)</f>
        <v>4073343.4877366382</v>
      </c>
      <c r="S40" s="73">
        <f t="shared" si="8"/>
        <v>41.612662415989348</v>
      </c>
    </row>
    <row r="41" spans="1:19" ht="15" x14ac:dyDescent="0.25">
      <c r="A41" s="77">
        <v>39</v>
      </c>
      <c r="B41" s="53">
        <v>46028</v>
      </c>
      <c r="C41" s="53">
        <v>42801</v>
      </c>
      <c r="D41" s="53">
        <v>88829</v>
      </c>
      <c r="E41" s="97">
        <v>1.9716819105168237E-3</v>
      </c>
      <c r="F41" s="166">
        <v>7.6305560475032057E-4</v>
      </c>
      <c r="G41" s="75">
        <f t="shared" si="0"/>
        <v>32.65954293891847</v>
      </c>
      <c r="H41" s="75">
        <f t="shared" si="1"/>
        <v>90.752574977268367</v>
      </c>
      <c r="I41" s="75">
        <f t="shared" si="2"/>
        <v>123.41211791618684</v>
      </c>
      <c r="J41" s="73">
        <f t="shared" si="3"/>
        <v>1.3893223825123197E-3</v>
      </c>
      <c r="K41" s="73">
        <f t="shared" si="4"/>
        <v>1.3883577209646836E-3</v>
      </c>
      <c r="L41" s="73">
        <f t="shared" si="11"/>
        <v>1.3887758956736709E-3</v>
      </c>
      <c r="M41" s="73">
        <f t="shared" si="12"/>
        <v>97768.806418458276</v>
      </c>
      <c r="N41" s="73">
        <f t="shared" si="5"/>
        <v>135.77896170274471</v>
      </c>
      <c r="O41" s="73">
        <f t="shared" si="6"/>
        <v>37322.399991431892</v>
      </c>
      <c r="P41" s="73">
        <f t="shared" si="7"/>
        <v>946163.21978680301</v>
      </c>
      <c r="Q41" s="73">
        <f t="shared" si="10"/>
        <v>97700.916937606904</v>
      </c>
      <c r="R41" s="73">
        <f>SUM(Q41:$Q$102)</f>
        <v>3975515.5268307561</v>
      </c>
      <c r="S41" s="73">
        <f t="shared" si="8"/>
        <v>40.662412403964851</v>
      </c>
    </row>
    <row r="42" spans="1:19" ht="15" x14ac:dyDescent="0.25">
      <c r="A42" s="77">
        <v>40</v>
      </c>
      <c r="B42" s="53">
        <v>45629</v>
      </c>
      <c r="C42" s="53">
        <v>43125</v>
      </c>
      <c r="D42" s="53">
        <v>88754</v>
      </c>
      <c r="E42" s="97">
        <v>2.2451795735552306E-3</v>
      </c>
      <c r="F42" s="166">
        <v>8.8878551353630832E-4</v>
      </c>
      <c r="G42" s="75">
        <f t="shared" si="0"/>
        <v>38.328875271253295</v>
      </c>
      <c r="H42" s="75">
        <f t="shared" si="1"/>
        <v>102.44529876175162</v>
      </c>
      <c r="I42" s="75">
        <f t="shared" si="2"/>
        <v>140.7741740330049</v>
      </c>
      <c r="J42" s="73">
        <f t="shared" si="3"/>
        <v>1.5861163894923599E-3</v>
      </c>
      <c r="K42" s="73">
        <f t="shared" si="4"/>
        <v>1.5848591716776106E-3</v>
      </c>
      <c r="L42" s="73">
        <f t="shared" si="11"/>
        <v>1.5883887295835089E-3</v>
      </c>
      <c r="M42" s="73">
        <f t="shared" si="12"/>
        <v>97633.027456755532</v>
      </c>
      <c r="N42" s="73">
        <f t="shared" si="5"/>
        <v>155.07920044743514</v>
      </c>
      <c r="O42" s="73">
        <f t="shared" si="6"/>
        <v>36361.529309224483</v>
      </c>
      <c r="P42" s="73">
        <f t="shared" si="7"/>
        <v>908840.81979537103</v>
      </c>
      <c r="Q42" s="73">
        <f t="shared" si="10"/>
        <v>97555.487856531807</v>
      </c>
      <c r="R42" s="73">
        <f>SUM(Q42:$Q$102)</f>
        <v>3877814.6098931492</v>
      </c>
      <c r="S42" s="73">
        <f t="shared" si="8"/>
        <v>39.718266563133511</v>
      </c>
    </row>
    <row r="43" spans="1:19" ht="15" x14ac:dyDescent="0.25">
      <c r="A43" s="77">
        <v>41</v>
      </c>
      <c r="B43" s="53">
        <v>46645</v>
      </c>
      <c r="C43" s="53">
        <v>43307</v>
      </c>
      <c r="D43" s="53">
        <v>89952</v>
      </c>
      <c r="E43" s="97">
        <v>2.5384393715448409E-3</v>
      </c>
      <c r="F43" s="166">
        <v>1.0163783239397341E-3</v>
      </c>
      <c r="G43" s="75">
        <f t="shared" si="0"/>
        <v>44.016296074858062</v>
      </c>
      <c r="H43" s="75">
        <f t="shared" si="1"/>
        <v>118.4055044857091</v>
      </c>
      <c r="I43" s="75">
        <f t="shared" si="2"/>
        <v>162.42180056056716</v>
      </c>
      <c r="J43" s="73">
        <f t="shared" si="3"/>
        <v>1.80564968606109E-3</v>
      </c>
      <c r="K43" s="73">
        <f t="shared" si="4"/>
        <v>1.8040204814051553E-3</v>
      </c>
      <c r="L43" s="73">
        <f t="shared" si="11"/>
        <v>1.7964629518328044E-3</v>
      </c>
      <c r="M43" s="73">
        <f t="shared" si="12"/>
        <v>97477.948256308096</v>
      </c>
      <c r="N43" s="73">
        <f t="shared" si="5"/>
        <v>175.11552266312356</v>
      </c>
      <c r="O43" s="73">
        <f t="shared" si="6"/>
        <v>35418.315186223699</v>
      </c>
      <c r="P43" s="73">
        <f t="shared" si="7"/>
        <v>872479.29048614646</v>
      </c>
      <c r="Q43" s="73">
        <f t="shared" si="10"/>
        <v>97390.390494976542</v>
      </c>
      <c r="R43" s="73">
        <f>SUM(Q43:$Q$102)</f>
        <v>3780259.1220366172</v>
      </c>
      <c r="S43" s="73">
        <f t="shared" si="8"/>
        <v>38.780659520005699</v>
      </c>
    </row>
    <row r="44" spans="1:19" ht="15" x14ac:dyDescent="0.25">
      <c r="A44" s="77">
        <v>42</v>
      </c>
      <c r="B44" s="53">
        <v>48261</v>
      </c>
      <c r="C44" s="53">
        <v>45841</v>
      </c>
      <c r="D44" s="53">
        <v>94102</v>
      </c>
      <c r="E44" s="97">
        <v>2.8316443003114523E-3</v>
      </c>
      <c r="F44" s="166">
        <v>1.1403990003134681E-3</v>
      </c>
      <c r="G44" s="75">
        <f t="shared" si="0"/>
        <v>52.277030573369686</v>
      </c>
      <c r="H44" s="75">
        <f t="shared" si="1"/>
        <v>136.657985577331</v>
      </c>
      <c r="I44" s="75">
        <f t="shared" si="2"/>
        <v>188.93501615070068</v>
      </c>
      <c r="J44" s="73">
        <f t="shared" si="3"/>
        <v>2.0077683380874019E-3</v>
      </c>
      <c r="K44" s="73">
        <f t="shared" si="4"/>
        <v>2.005754119491221E-3</v>
      </c>
      <c r="L44" s="73">
        <f t="shared" si="11"/>
        <v>2.004439719058118E-3</v>
      </c>
      <c r="M44" s="73">
        <f t="shared" si="12"/>
        <v>97302.832733644973</v>
      </c>
      <c r="N44" s="73">
        <f t="shared" si="5"/>
        <v>195.03766270818596</v>
      </c>
      <c r="O44" s="73">
        <f t="shared" si="6"/>
        <v>34492.378044073484</v>
      </c>
      <c r="P44" s="73">
        <f t="shared" si="7"/>
        <v>837060.97529992275</v>
      </c>
      <c r="Q44" s="73">
        <f t="shared" si="10"/>
        <v>97205.313902290887</v>
      </c>
      <c r="R44" s="73">
        <f>SUM(Q44:$Q$102)</f>
        <v>3682868.7315416406</v>
      </c>
      <c r="S44" s="73">
        <f t="shared" si="8"/>
        <v>37.849553071317658</v>
      </c>
    </row>
    <row r="45" spans="1:19" ht="15" x14ac:dyDescent="0.25">
      <c r="A45" s="77">
        <v>43</v>
      </c>
      <c r="B45" s="53">
        <v>47863</v>
      </c>
      <c r="C45" s="53">
        <v>45266</v>
      </c>
      <c r="D45" s="53">
        <v>93129</v>
      </c>
      <c r="E45" s="97">
        <v>3.1115297036624487E-3</v>
      </c>
      <c r="F45" s="166">
        <v>1.2616087462548214E-3</v>
      </c>
      <c r="G45" s="75">
        <f t="shared" si="0"/>
        <v>57.107981507970749</v>
      </c>
      <c r="H45" s="75">
        <f t="shared" si="1"/>
        <v>148.92714620639578</v>
      </c>
      <c r="I45" s="75">
        <f t="shared" si="2"/>
        <v>206.03512771436652</v>
      </c>
      <c r="J45" s="73">
        <f t="shared" si="3"/>
        <v>2.212362719607926E-3</v>
      </c>
      <c r="K45" s="73">
        <f t="shared" si="4"/>
        <v>2.2099172489613572E-3</v>
      </c>
      <c r="L45" s="73">
        <f t="shared" si="11"/>
        <v>2.2089961645263105E-3</v>
      </c>
      <c r="M45" s="73">
        <f t="shared" si="12"/>
        <v>97107.795070936787</v>
      </c>
      <c r="N45" s="73">
        <f t="shared" si="5"/>
        <v>214.51074685731146</v>
      </c>
      <c r="O45" s="73">
        <f t="shared" si="6"/>
        <v>33583.648928309442</v>
      </c>
      <c r="P45" s="73">
        <f t="shared" si="7"/>
        <v>802568.59725584951</v>
      </c>
      <c r="Q45" s="73">
        <f t="shared" si="10"/>
        <v>97000.539697508124</v>
      </c>
      <c r="R45" s="73">
        <f>SUM(Q45:$Q$102)</f>
        <v>3585663.4176393491</v>
      </c>
      <c r="S45" s="73">
        <f t="shared" si="8"/>
        <v>36.924568362612277</v>
      </c>
    </row>
    <row r="46" spans="1:19" ht="15" x14ac:dyDescent="0.25">
      <c r="A46" s="77">
        <v>44</v>
      </c>
      <c r="B46" s="53">
        <v>47788</v>
      </c>
      <c r="C46" s="53">
        <v>44762</v>
      </c>
      <c r="D46" s="53">
        <v>92550</v>
      </c>
      <c r="E46" s="97">
        <v>3.3813985626577844E-3</v>
      </c>
      <c r="F46" s="166">
        <v>1.3867500835310262E-3</v>
      </c>
      <c r="G46" s="75">
        <f t="shared" si="0"/>
        <v>62.073707239015796</v>
      </c>
      <c r="H46" s="75">
        <f t="shared" si="1"/>
        <v>161.59027451229019</v>
      </c>
      <c r="I46" s="75">
        <f t="shared" si="2"/>
        <v>223.66398175130598</v>
      </c>
      <c r="J46" s="73">
        <f t="shared" si="3"/>
        <v>2.4166826769454995E-3</v>
      </c>
      <c r="K46" s="73">
        <f t="shared" si="4"/>
        <v>2.4137648503251841E-3</v>
      </c>
      <c r="L46" s="73">
        <f t="shared" si="11"/>
        <v>2.4082058921542334E-3</v>
      </c>
      <c r="M46" s="73">
        <f t="shared" si="12"/>
        <v>96893.284324079475</v>
      </c>
      <c r="N46" s="73">
        <f t="shared" si="5"/>
        <v>233.33897821941355</v>
      </c>
      <c r="O46" s="73">
        <f t="shared" si="6"/>
        <v>32692.158806474155</v>
      </c>
      <c r="P46" s="73">
        <f t="shared" si="7"/>
        <v>768984.94832753995</v>
      </c>
      <c r="Q46" s="73">
        <f t="shared" si="10"/>
        <v>96776.614834969776</v>
      </c>
      <c r="R46" s="73">
        <f>SUM(Q46:$Q$102)</f>
        <v>3488662.8779418408</v>
      </c>
      <c r="S46" s="73">
        <f t="shared" si="8"/>
        <v>36.005208227572219</v>
      </c>
    </row>
    <row r="47" spans="1:19" ht="15" x14ac:dyDescent="0.25">
      <c r="A47" s="77">
        <v>45</v>
      </c>
      <c r="B47" s="53">
        <v>47404</v>
      </c>
      <c r="C47" s="53">
        <v>44461</v>
      </c>
      <c r="D47" s="53">
        <v>91865</v>
      </c>
      <c r="E47" s="97">
        <v>3.6628359435353502E-3</v>
      </c>
      <c r="F47" s="166">
        <v>1.5254194799460459E-3</v>
      </c>
      <c r="G47" s="75">
        <f t="shared" si="0"/>
        <v>67.821675497881145</v>
      </c>
      <c r="H47" s="75">
        <f t="shared" si="1"/>
        <v>173.63307506734975</v>
      </c>
      <c r="I47" s="75">
        <f t="shared" si="2"/>
        <v>241.45475056523088</v>
      </c>
      <c r="J47" s="73">
        <f t="shared" si="3"/>
        <v>2.6283649982608271E-3</v>
      </c>
      <c r="K47" s="73">
        <f t="shared" si="4"/>
        <v>2.6249138712480802E-3</v>
      </c>
      <c r="L47" s="73">
        <f t="shared" si="11"/>
        <v>2.6234873763215966E-3</v>
      </c>
      <c r="M47" s="73">
        <f t="shared" si="12"/>
        <v>96659.945345860062</v>
      </c>
      <c r="N47" s="73">
        <f t="shared" si="5"/>
        <v>253.58614641080203</v>
      </c>
      <c r="O47" s="73">
        <f t="shared" si="6"/>
        <v>31817.979860496744</v>
      </c>
      <c r="P47" s="73">
        <f t="shared" si="7"/>
        <v>736292.78952106577</v>
      </c>
      <c r="Q47" s="73">
        <f t="shared" si="10"/>
        <v>96533.152272654668</v>
      </c>
      <c r="R47" s="73">
        <f>SUM(Q47:$Q$102)</f>
        <v>3391886.2631068714</v>
      </c>
      <c r="S47" s="73">
        <f t="shared" si="8"/>
        <v>35.090918487180232</v>
      </c>
    </row>
    <row r="48" spans="1:19" ht="15" x14ac:dyDescent="0.25">
      <c r="A48" s="77">
        <v>46</v>
      </c>
      <c r="B48" s="53">
        <v>45762</v>
      </c>
      <c r="C48" s="53">
        <v>43875</v>
      </c>
      <c r="D48" s="53">
        <v>89637</v>
      </c>
      <c r="E48" s="97">
        <v>3.9884060178424366E-3</v>
      </c>
      <c r="F48" s="166">
        <v>1.6860046636501716E-3</v>
      </c>
      <c r="G48" s="75">
        <f t="shared" si="0"/>
        <v>73.973454617651271</v>
      </c>
      <c r="H48" s="75">
        <f t="shared" si="1"/>
        <v>182.5174361885056</v>
      </c>
      <c r="I48" s="75">
        <f t="shared" si="2"/>
        <v>256.49089080615687</v>
      </c>
      <c r="J48" s="73">
        <f t="shared" si="3"/>
        <v>2.8614399277771107E-3</v>
      </c>
      <c r="K48" s="73">
        <f t="shared" si="4"/>
        <v>2.8573499105899458E-3</v>
      </c>
      <c r="L48" s="73">
        <f t="shared" si="11"/>
        <v>2.8664606169679836E-3</v>
      </c>
      <c r="M48" s="73">
        <f t="shared" si="12"/>
        <v>96406.35919944926</v>
      </c>
      <c r="N48" s="73">
        <f t="shared" si="5"/>
        <v>276.3450318704854</v>
      </c>
      <c r="O48" s="73">
        <f t="shared" si="6"/>
        <v>30960.49345560262</v>
      </c>
      <c r="P48" s="73">
        <f t="shared" si="7"/>
        <v>704474.80966056907</v>
      </c>
      <c r="Q48" s="73">
        <f t="shared" si="10"/>
        <v>96268.18668351401</v>
      </c>
      <c r="R48" s="73">
        <f>SUM(Q48:$Q$102)</f>
        <v>3295353.1108342167</v>
      </c>
      <c r="S48" s="73">
        <f t="shared" si="8"/>
        <v>34.181906029836277</v>
      </c>
    </row>
    <row r="49" spans="1:31" ht="15" x14ac:dyDescent="0.25">
      <c r="A49" s="77">
        <v>47</v>
      </c>
      <c r="B49" s="53">
        <v>45777</v>
      </c>
      <c r="C49" s="53">
        <v>43587</v>
      </c>
      <c r="D49" s="53">
        <v>89364</v>
      </c>
      <c r="E49" s="97">
        <v>4.3902035820777806E-3</v>
      </c>
      <c r="F49" s="166">
        <v>1.8723697443459465E-3</v>
      </c>
      <c r="G49" s="75">
        <f t="shared" si="0"/>
        <v>81.610980046806773</v>
      </c>
      <c r="H49" s="75">
        <f t="shared" si="1"/>
        <v>200.97034937677455</v>
      </c>
      <c r="I49" s="75">
        <f t="shared" si="2"/>
        <v>282.58132942358134</v>
      </c>
      <c r="J49" s="73">
        <f t="shared" si="3"/>
        <v>3.1621383266592961E-3</v>
      </c>
      <c r="K49" s="73">
        <f t="shared" si="4"/>
        <v>3.1571440328636013E-3</v>
      </c>
      <c r="L49" s="73">
        <f t="shared" si="11"/>
        <v>3.1564731718160357E-3</v>
      </c>
      <c r="M49" s="73">
        <f t="shared" si="12"/>
        <v>96130.014167578775</v>
      </c>
      <c r="N49" s="73">
        <f t="shared" si="5"/>
        <v>303.43181072625157</v>
      </c>
      <c r="O49" s="73">
        <f t="shared" si="6"/>
        <v>30118.776995541699</v>
      </c>
      <c r="P49" s="73">
        <f t="shared" si="7"/>
        <v>673514.31620496651</v>
      </c>
      <c r="Q49" s="73">
        <f t="shared" si="10"/>
        <v>95978.298262215656</v>
      </c>
      <c r="R49" s="73">
        <f>SUM(Q49:$Q$102)</f>
        <v>3199084.9241507025</v>
      </c>
      <c r="S49" s="73">
        <f t="shared" si="8"/>
        <v>33.278731433180624</v>
      </c>
    </row>
    <row r="50" spans="1:31" ht="15" x14ac:dyDescent="0.25">
      <c r="A50" s="77">
        <v>48</v>
      </c>
      <c r="B50" s="53">
        <v>42754</v>
      </c>
      <c r="C50" s="53">
        <v>41594</v>
      </c>
      <c r="D50" s="53">
        <v>84348</v>
      </c>
      <c r="E50" s="97">
        <v>4.888965230093089E-3</v>
      </c>
      <c r="F50" s="166">
        <v>2.0822313649596887E-3</v>
      </c>
      <c r="G50" s="75">
        <f t="shared" si="0"/>
        <v>86.608331394133288</v>
      </c>
      <c r="H50" s="75">
        <f t="shared" si="1"/>
        <v>209.02281944739994</v>
      </c>
      <c r="I50" s="75">
        <f t="shared" si="2"/>
        <v>295.63115084153321</v>
      </c>
      <c r="J50" s="73">
        <f t="shared" si="3"/>
        <v>3.5048981699807133E-3</v>
      </c>
      <c r="K50" s="73">
        <f t="shared" si="4"/>
        <v>3.4987631839831224E-3</v>
      </c>
      <c r="L50" s="73">
        <f t="shared" si="11"/>
        <v>3.5060106619445954E-3</v>
      </c>
      <c r="M50" s="73">
        <f t="shared" si="12"/>
        <v>95826.582356852523</v>
      </c>
      <c r="N50" s="73">
        <f t="shared" si="5"/>
        <v>335.9690194408322</v>
      </c>
      <c r="O50" s="73">
        <f t="shared" si="6"/>
        <v>29291.422325841329</v>
      </c>
      <c r="P50" s="73">
        <f t="shared" si="7"/>
        <v>643395.53920942475</v>
      </c>
      <c r="Q50" s="73">
        <f t="shared" si="10"/>
        <v>95658.5978471321</v>
      </c>
      <c r="R50" s="73">
        <f>SUM(Q50:$Q$102)</f>
        <v>3103106.6258884869</v>
      </c>
      <c r="S50" s="73">
        <f t="shared" si="8"/>
        <v>32.382524238761867</v>
      </c>
    </row>
    <row r="51" spans="1:31" ht="15" x14ac:dyDescent="0.25">
      <c r="A51" s="77">
        <v>49</v>
      </c>
      <c r="B51" s="53">
        <v>40131</v>
      </c>
      <c r="C51" s="53">
        <v>39201</v>
      </c>
      <c r="D51" s="53">
        <v>79332</v>
      </c>
      <c r="E51" s="97">
        <v>5.4860279713389946E-3</v>
      </c>
      <c r="F51" s="166">
        <v>2.3079005244126829E-3</v>
      </c>
      <c r="G51" s="75">
        <f t="shared" si="0"/>
        <v>90.472008457501587</v>
      </c>
      <c r="H51" s="75">
        <f t="shared" si="1"/>
        <v>220.1597885178052</v>
      </c>
      <c r="I51" s="75">
        <f t="shared" si="2"/>
        <v>310.63179697530677</v>
      </c>
      <c r="J51" s="73">
        <f t="shared" si="3"/>
        <v>3.9155926609099325E-3</v>
      </c>
      <c r="K51" s="73">
        <f t="shared" si="4"/>
        <v>3.9079367237371265E-3</v>
      </c>
      <c r="L51" s="73">
        <f t="shared" si="11"/>
        <v>3.9132436840780506E-3</v>
      </c>
      <c r="M51" s="73">
        <f t="shared" si="12"/>
        <v>95490.613337411691</v>
      </c>
      <c r="N51" s="73">
        <f t="shared" si="5"/>
        <v>373.678039531369</v>
      </c>
      <c r="O51" s="73">
        <f t="shared" si="6"/>
        <v>28476.806133525275</v>
      </c>
      <c r="P51" s="73">
        <f t="shared" si="7"/>
        <v>614104.11688358348</v>
      </c>
      <c r="Q51" s="73">
        <f t="shared" si="10"/>
        <v>95303.774317646006</v>
      </c>
      <c r="R51" s="73">
        <f>SUM(Q51:$Q$102)</f>
        <v>3007448.0280413548</v>
      </c>
      <c r="S51" s="73">
        <f t="shared" si="8"/>
        <v>31.494697991044163</v>
      </c>
    </row>
    <row r="52" spans="1:31" ht="15" x14ac:dyDescent="0.25">
      <c r="A52" s="77">
        <v>50</v>
      </c>
      <c r="B52" s="53">
        <v>37713</v>
      </c>
      <c r="C52" s="53">
        <v>36871</v>
      </c>
      <c r="D52" s="53">
        <v>74584</v>
      </c>
      <c r="E52" s="97">
        <v>6.1603325070481059E-3</v>
      </c>
      <c r="F52" s="166">
        <v>2.5396375080658294E-3</v>
      </c>
      <c r="G52" s="75">
        <f t="shared" si="0"/>
        <v>93.638974559895189</v>
      </c>
      <c r="H52" s="75">
        <f t="shared" si="1"/>
        <v>232.32461983830521</v>
      </c>
      <c r="I52" s="75">
        <f t="shared" si="2"/>
        <v>325.96359439820037</v>
      </c>
      <c r="J52" s="73">
        <f t="shared" si="3"/>
        <v>4.3704225356403564E-3</v>
      </c>
      <c r="K52" s="73">
        <f t="shared" si="4"/>
        <v>4.3608861368260587E-3</v>
      </c>
      <c r="L52" s="73">
        <f t="shared" si="11"/>
        <v>4.3593416203292386E-3</v>
      </c>
      <c r="M52" s="73">
        <f t="shared" si="12"/>
        <v>95116.935297880322</v>
      </c>
      <c r="N52" s="73">
        <f t="shared" si="5"/>
        <v>414.64721484221809</v>
      </c>
      <c r="O52" s="73">
        <f t="shared" si="6"/>
        <v>27673.531172468825</v>
      </c>
      <c r="P52" s="73">
        <f t="shared" si="7"/>
        <v>585627.31075005804</v>
      </c>
      <c r="Q52" s="73">
        <f t="shared" si="10"/>
        <v>94909.61169045922</v>
      </c>
      <c r="R52" s="73">
        <f>SUM(Q52:$Q$102)</f>
        <v>2912144.2537237089</v>
      </c>
      <c r="S52" s="73">
        <f t="shared" si="8"/>
        <v>30.616464298430838</v>
      </c>
    </row>
    <row r="53" spans="1:31" ht="15" x14ac:dyDescent="0.25">
      <c r="A53" s="77">
        <v>51</v>
      </c>
      <c r="B53" s="53">
        <v>36391</v>
      </c>
      <c r="C53" s="53">
        <v>35697</v>
      </c>
      <c r="D53" s="53">
        <v>72088</v>
      </c>
      <c r="E53" s="97">
        <v>6.8737924809738728E-3</v>
      </c>
      <c r="F53" s="166">
        <v>2.770595503962281E-3</v>
      </c>
      <c r="G53" s="75">
        <f t="shared" si="0"/>
        <v>98.901947704941549</v>
      </c>
      <c r="H53" s="75">
        <f t="shared" si="1"/>
        <v>250.14418217512019</v>
      </c>
      <c r="I53" s="75">
        <f t="shared" si="2"/>
        <v>349.04612988006176</v>
      </c>
      <c r="J53" s="73">
        <f t="shared" si="3"/>
        <v>4.8419449822447811E-3</v>
      </c>
      <c r="K53" s="73">
        <f t="shared" si="4"/>
        <v>4.830241663200785E-3</v>
      </c>
      <c r="L53" s="73">
        <f t="shared" si="11"/>
        <v>4.8220084071448205E-3</v>
      </c>
      <c r="M53" s="73">
        <f t="shared" si="12"/>
        <v>94702.288083038104</v>
      </c>
      <c r="N53" s="73">
        <f t="shared" si="5"/>
        <v>456.65522931226587</v>
      </c>
      <c r="O53" s="73">
        <f t="shared" si="6"/>
        <v>26880.871020728981</v>
      </c>
      <c r="P53" s="73">
        <f t="shared" si="7"/>
        <v>557953.77957758913</v>
      </c>
      <c r="Q53" s="73">
        <f t="shared" si="10"/>
        <v>94473.960468381963</v>
      </c>
      <c r="R53" s="73">
        <f>SUM(Q53:$Q$102)</f>
        <v>2817234.6420332496</v>
      </c>
      <c r="S53" s="73">
        <f t="shared" si="8"/>
        <v>29.748327089658119</v>
      </c>
    </row>
    <row r="54" spans="1:31" ht="15" x14ac:dyDescent="0.25">
      <c r="A54" s="77">
        <v>52</v>
      </c>
      <c r="B54" s="53">
        <v>35516</v>
      </c>
      <c r="C54" s="53">
        <v>35149</v>
      </c>
      <c r="D54" s="53">
        <v>70665</v>
      </c>
      <c r="E54" s="97">
        <v>7.5861001646648279E-3</v>
      </c>
      <c r="F54" s="166">
        <v>3.0009778479171446E-3</v>
      </c>
      <c r="G54" s="75">
        <f t="shared" si="0"/>
        <v>105.48137037643971</v>
      </c>
      <c r="H54" s="75">
        <f t="shared" si="1"/>
        <v>269.42793344823605</v>
      </c>
      <c r="I54" s="75">
        <f t="shared" si="2"/>
        <v>374.90930382467576</v>
      </c>
      <c r="J54" s="73">
        <f t="shared" si="3"/>
        <v>5.3054454655724302E-3</v>
      </c>
      <c r="K54" s="73">
        <f t="shared" si="4"/>
        <v>5.291396446194585E-3</v>
      </c>
      <c r="L54" s="73">
        <f t="shared" si="11"/>
        <v>5.2844901270434255E-3</v>
      </c>
      <c r="M54" s="73">
        <f t="shared" si="12"/>
        <v>94245.632853725838</v>
      </c>
      <c r="N54" s="73">
        <f t="shared" si="5"/>
        <v>498.04011633247137</v>
      </c>
      <c r="O54" s="73">
        <f t="shared" si="6"/>
        <v>26098.781692366487</v>
      </c>
      <c r="P54" s="73">
        <f t="shared" si="7"/>
        <v>531072.90855686017</v>
      </c>
      <c r="Q54" s="73">
        <f t="shared" si="10"/>
        <v>93996.612795559602</v>
      </c>
      <c r="R54" s="73">
        <f>SUM(Q54:$Q$102)</f>
        <v>2722760.6815648675</v>
      </c>
      <c r="S54" s="73">
        <f t="shared" si="8"/>
        <v>28.890046139227849</v>
      </c>
    </row>
    <row r="55" spans="1:31" ht="15" x14ac:dyDescent="0.25">
      <c r="A55" s="77">
        <v>53</v>
      </c>
      <c r="B55" s="53">
        <v>33404</v>
      </c>
      <c r="C55" s="53">
        <v>33595</v>
      </c>
      <c r="D55" s="53">
        <v>66999</v>
      </c>
      <c r="E55" s="97">
        <v>8.2734740120911886E-3</v>
      </c>
      <c r="F55" s="166">
        <v>3.239157196363637E-3</v>
      </c>
      <c r="G55" s="75">
        <f t="shared" si="0"/>
        <v>108.81948601183639</v>
      </c>
      <c r="H55" s="75">
        <f t="shared" si="1"/>
        <v>276.36712589989406</v>
      </c>
      <c r="I55" s="75">
        <f t="shared" si="2"/>
        <v>385.18661191173044</v>
      </c>
      <c r="J55" s="73">
        <f t="shared" si="3"/>
        <v>5.7491397171857851E-3</v>
      </c>
      <c r="K55" s="73">
        <f t="shared" si="4"/>
        <v>5.7326450386508965E-3</v>
      </c>
      <c r="L55" s="73">
        <f t="shared" si="11"/>
        <v>5.7332030827433982E-3</v>
      </c>
      <c r="M55" s="73">
        <f t="shared" si="12"/>
        <v>93747.592737393366</v>
      </c>
      <c r="N55" s="73">
        <f t="shared" si="5"/>
        <v>537.47398768179119</v>
      </c>
      <c r="O55" s="73">
        <f t="shared" si="6"/>
        <v>25327.671159205187</v>
      </c>
      <c r="P55" s="73">
        <f t="shared" si="7"/>
        <v>504974.12686449336</v>
      </c>
      <c r="Q55" s="73">
        <f t="shared" si="10"/>
        <v>93478.855743552471</v>
      </c>
      <c r="R55" s="73">
        <f>SUM(Q55:$Q$102)</f>
        <v>2628764.0687693083</v>
      </c>
      <c r="S55" s="73">
        <f t="shared" si="8"/>
        <v>28.040870085411438</v>
      </c>
    </row>
    <row r="56" spans="1:31" ht="15" x14ac:dyDescent="0.25">
      <c r="A56" s="77">
        <v>54</v>
      </c>
      <c r="B56" s="53">
        <v>33539</v>
      </c>
      <c r="C56" s="53">
        <v>33717</v>
      </c>
      <c r="D56" s="53">
        <v>67256</v>
      </c>
      <c r="E56" s="97">
        <v>8.9410701407700317E-3</v>
      </c>
      <c r="F56" s="166">
        <v>3.4992828695545306E-3</v>
      </c>
      <c r="G56" s="75">
        <f t="shared" si="0"/>
        <v>117.98532051277012</v>
      </c>
      <c r="H56" s="75">
        <f t="shared" si="1"/>
        <v>299.8745514512861</v>
      </c>
      <c r="I56" s="75">
        <f t="shared" si="2"/>
        <v>417.8598719640562</v>
      </c>
      <c r="J56" s="73">
        <f t="shared" si="3"/>
        <v>6.2129753771270396E-3</v>
      </c>
      <c r="K56" s="73">
        <f t="shared" si="4"/>
        <v>6.1937147548429827E-3</v>
      </c>
      <c r="L56" s="73">
        <f t="shared" si="11"/>
        <v>6.180089092698007E-3</v>
      </c>
      <c r="M56" s="73">
        <f t="shared" si="12"/>
        <v>93210.118749711575</v>
      </c>
      <c r="N56" s="73">
        <f t="shared" si="5"/>
        <v>576.04683821416984</v>
      </c>
      <c r="O56" s="73">
        <f t="shared" si="6"/>
        <v>24568.256074962461</v>
      </c>
      <c r="P56" s="73">
        <f t="shared" si="7"/>
        <v>479646.45570528822</v>
      </c>
      <c r="Q56" s="73">
        <f t="shared" si="10"/>
        <v>92922.095330604498</v>
      </c>
      <c r="R56" s="73">
        <f>SUM(Q56:$Q$102)</f>
        <v>2535285.2130257562</v>
      </c>
      <c r="S56" s="73">
        <f t="shared" si="8"/>
        <v>27.19967796450856</v>
      </c>
    </row>
    <row r="57" spans="1:31" ht="15" x14ac:dyDescent="0.25">
      <c r="A57" s="77">
        <v>55</v>
      </c>
      <c r="B57" s="53">
        <v>34207</v>
      </c>
      <c r="C57" s="53">
        <v>35204</v>
      </c>
      <c r="D57" s="53">
        <v>69411</v>
      </c>
      <c r="E57" s="97">
        <v>9.6220519728424572E-3</v>
      </c>
      <c r="F57" s="166">
        <v>3.7967109862945534E-3</v>
      </c>
      <c r="G57" s="75">
        <f t="shared" si="0"/>
        <v>133.65941356151345</v>
      </c>
      <c r="H57" s="75">
        <f t="shared" si="1"/>
        <v>329.14153183502191</v>
      </c>
      <c r="I57" s="75">
        <f t="shared" si="2"/>
        <v>462.80094539653533</v>
      </c>
      <c r="J57" s="73">
        <f t="shared" si="3"/>
        <v>6.6675447032391883E-3</v>
      </c>
      <c r="K57" s="73">
        <f t="shared" si="4"/>
        <v>6.6453659470465665E-3</v>
      </c>
      <c r="L57" s="73">
        <f t="shared" si="11"/>
        <v>6.6533803691537887E-3</v>
      </c>
      <c r="M57" s="73">
        <f t="shared" si="12"/>
        <v>92634.071911497405</v>
      </c>
      <c r="N57" s="73">
        <f t="shared" si="5"/>
        <v>616.32971557074052</v>
      </c>
      <c r="O57" s="73">
        <f t="shared" si="6"/>
        <v>23820.899574211693</v>
      </c>
      <c r="P57" s="73">
        <f t="shared" si="7"/>
        <v>455078.19963032572</v>
      </c>
      <c r="Q57" s="73">
        <f t="shared" si="10"/>
        <v>92325.907053712028</v>
      </c>
      <c r="R57" s="73">
        <f>SUM(Q57:$Q$102)</f>
        <v>2442363.1176951514</v>
      </c>
      <c r="S57" s="73">
        <f t="shared" si="8"/>
        <v>26.365710448619652</v>
      </c>
    </row>
    <row r="58" spans="1:31" ht="15" x14ac:dyDescent="0.25">
      <c r="A58" s="77">
        <v>56</v>
      </c>
      <c r="B58" s="53">
        <v>34984</v>
      </c>
      <c r="C58" s="53">
        <v>36236</v>
      </c>
      <c r="D58" s="53">
        <v>71220</v>
      </c>
      <c r="E58" s="97">
        <v>1.0364965698500359E-2</v>
      </c>
      <c r="F58" s="166">
        <v>4.1430853945240691E-3</v>
      </c>
      <c r="G58" s="75">
        <f t="shared" si="0"/>
        <v>150.12884235597417</v>
      </c>
      <c r="H58" s="75">
        <f t="shared" si="1"/>
        <v>362.60795999633655</v>
      </c>
      <c r="I58" s="75">
        <f t="shared" si="2"/>
        <v>512.73680235231075</v>
      </c>
      <c r="J58" s="73">
        <f t="shared" si="3"/>
        <v>7.1993372978420489E-3</v>
      </c>
      <c r="K58" s="73">
        <f t="shared" si="4"/>
        <v>7.173484148130127E-3</v>
      </c>
      <c r="L58" s="73">
        <f t="shared" si="11"/>
        <v>7.1853034189001807E-3</v>
      </c>
      <c r="M58" s="73">
        <f t="shared" si="12"/>
        <v>92017.742195926665</v>
      </c>
      <c r="N58" s="73">
        <f t="shared" si="5"/>
        <v>661.17539759987267</v>
      </c>
      <c r="O58" s="73">
        <f t="shared" si="6"/>
        <v>23085.278115716137</v>
      </c>
      <c r="P58" s="73">
        <f t="shared" si="7"/>
        <v>431257.30005611404</v>
      </c>
      <c r="Q58" s="73">
        <f t="shared" si="10"/>
        <v>91687.154497126729</v>
      </c>
      <c r="R58" s="73">
        <f>SUM(Q58:$Q$102)</f>
        <v>2350037.2106414395</v>
      </c>
      <c r="S58" s="73">
        <f t="shared" si="8"/>
        <v>25.538957537533108</v>
      </c>
    </row>
    <row r="59" spans="1:31" ht="15" x14ac:dyDescent="0.25">
      <c r="A59" s="77">
        <v>57</v>
      </c>
      <c r="B59" s="53">
        <v>35957</v>
      </c>
      <c r="C59" s="53">
        <v>37294</v>
      </c>
      <c r="D59" s="53">
        <v>73251</v>
      </c>
      <c r="E59" s="97">
        <v>1.1216720573069201E-2</v>
      </c>
      <c r="F59" s="166">
        <v>4.5424298664888622E-3</v>
      </c>
      <c r="G59" s="75">
        <f t="shared" si="0"/>
        <v>169.40537944083562</v>
      </c>
      <c r="H59" s="75">
        <f t="shared" si="1"/>
        <v>403.31962164584928</v>
      </c>
      <c r="I59" s="75">
        <f t="shared" si="2"/>
        <v>572.72500108668487</v>
      </c>
      <c r="J59" s="73">
        <f t="shared" si="3"/>
        <v>7.8186646064447567E-3</v>
      </c>
      <c r="K59" s="73">
        <f t="shared" si="4"/>
        <v>7.7881783540000304E-3</v>
      </c>
      <c r="L59" s="73">
        <f t="shared" si="11"/>
        <v>7.79378143676229E-3</v>
      </c>
      <c r="M59" s="73">
        <f t="shared" si="12"/>
        <v>91356.566798326792</v>
      </c>
      <c r="N59" s="73">
        <f t="shared" si="5"/>
        <v>712.01311443913437</v>
      </c>
      <c r="O59" s="73">
        <f t="shared" si="6"/>
        <v>22360.393549214659</v>
      </c>
      <c r="P59" s="73">
        <f t="shared" si="7"/>
        <v>408172.02194039786</v>
      </c>
      <c r="Q59" s="73">
        <f t="shared" si="10"/>
        <v>91000.560241107218</v>
      </c>
      <c r="R59" s="73">
        <f>SUM(Q59:$Q$102)</f>
        <v>2258350.056144313</v>
      </c>
      <c r="S59" s="73">
        <f t="shared" si="8"/>
        <v>24.720172126539182</v>
      </c>
    </row>
    <row r="60" spans="1:31" x14ac:dyDescent="0.3">
      <c r="A60" s="77">
        <v>58</v>
      </c>
      <c r="B60" s="53">
        <v>35180</v>
      </c>
      <c r="C60" s="53">
        <v>36624</v>
      </c>
      <c r="D60" s="53">
        <v>71804</v>
      </c>
      <c r="E60" s="97">
        <v>1.2207859437095158E-2</v>
      </c>
      <c r="F60" s="166">
        <v>4.9892396871467426E-3</v>
      </c>
      <c r="G60" s="75">
        <f t="shared" si="0"/>
        <v>182.72591430206231</v>
      </c>
      <c r="H60" s="75">
        <f t="shared" si="1"/>
        <v>429.47249499700769</v>
      </c>
      <c r="I60" s="75">
        <f t="shared" si="2"/>
        <v>612.19840929907002</v>
      </c>
      <c r="J60" s="73">
        <f t="shared" si="3"/>
        <v>8.5259652567972535E-3</v>
      </c>
      <c r="K60" s="73">
        <f t="shared" si="4"/>
        <v>8.4897222902493574E-3</v>
      </c>
      <c r="L60" s="73">
        <f t="shared" si="11"/>
        <v>8.4853856198982888E-3</v>
      </c>
      <c r="M60" s="73">
        <f t="shared" si="12"/>
        <v>90644.553683887658</v>
      </c>
      <c r="N60" s="73">
        <f t="shared" si="5"/>
        <v>769.15399235136283</v>
      </c>
      <c r="O60" s="73">
        <f t="shared" si="6"/>
        <v>21644.996613709354</v>
      </c>
      <c r="P60" s="73">
        <f t="shared" si="7"/>
        <v>385811.62839118316</v>
      </c>
      <c r="Q60" s="73">
        <f t="shared" si="10"/>
        <v>90259.976687711984</v>
      </c>
      <c r="R60" s="73">
        <f>SUM(Q60:$Q$102)</f>
        <v>2167349.4959032056</v>
      </c>
      <c r="S60" s="73">
        <f t="shared" si="8"/>
        <v>23.910421617404449</v>
      </c>
      <c r="T60" s="73"/>
      <c r="U60" s="73"/>
      <c r="V60" s="73"/>
      <c r="W60" s="73"/>
      <c r="X60" s="73"/>
      <c r="Y60" s="73" t="s">
        <v>22</v>
      </c>
      <c r="Z60" s="73"/>
      <c r="AA60" s="73"/>
      <c r="AB60" s="73"/>
      <c r="AC60" s="73"/>
      <c r="AD60" s="73"/>
      <c r="AE60" s="85"/>
    </row>
    <row r="61" spans="1:31" ht="15" x14ac:dyDescent="0.25">
      <c r="A61" s="77">
        <v>59</v>
      </c>
      <c r="B61" s="53">
        <v>33350</v>
      </c>
      <c r="C61" s="53">
        <v>35247</v>
      </c>
      <c r="D61" s="53">
        <v>68597</v>
      </c>
      <c r="E61" s="97">
        <v>1.3343717381168532E-2</v>
      </c>
      <c r="F61" s="166">
        <v>5.4695225494003777E-3</v>
      </c>
      <c r="G61" s="75">
        <f t="shared" si="0"/>
        <v>192.78426129871511</v>
      </c>
      <c r="H61" s="75">
        <f t="shared" si="1"/>
        <v>445.01297466197053</v>
      </c>
      <c r="I61" s="75">
        <f t="shared" si="2"/>
        <v>637.79723596068561</v>
      </c>
      <c r="J61" s="73">
        <f t="shared" si="3"/>
        <v>9.2977424079870204E-3</v>
      </c>
      <c r="K61" s="73">
        <f t="shared" si="4"/>
        <v>9.2546520521309406E-3</v>
      </c>
      <c r="L61" s="73">
        <f t="shared" si="11"/>
        <v>9.254355096881493E-3</v>
      </c>
      <c r="M61" s="73">
        <f t="shared" si="12"/>
        <v>89875.399691536295</v>
      </c>
      <c r="N61" s="73">
        <f t="shared" si="5"/>
        <v>831.73886321962345</v>
      </c>
      <c r="O61" s="73">
        <f t="shared" si="6"/>
        <v>20937.883386049405</v>
      </c>
      <c r="P61" s="73">
        <f t="shared" si="7"/>
        <v>364166.63177747384</v>
      </c>
      <c r="Q61" s="73">
        <f t="shared" si="10"/>
        <v>89459.530259926483</v>
      </c>
      <c r="R61" s="73">
        <f>SUM(Q61:$Q$102)</f>
        <v>2077089.519215493</v>
      </c>
      <c r="S61" s="73">
        <f t="shared" si="8"/>
        <v>23.110768089425207</v>
      </c>
      <c r="T61" s="73" t="s">
        <v>23</v>
      </c>
      <c r="U61" s="73" t="s">
        <v>24</v>
      </c>
      <c r="V61" s="73" t="s">
        <v>25</v>
      </c>
      <c r="W61" s="73" t="s">
        <v>26</v>
      </c>
      <c r="X61" s="73" t="s">
        <v>27</v>
      </c>
      <c r="Y61" s="73" t="s">
        <v>28</v>
      </c>
      <c r="Z61" s="73" t="s">
        <v>29</v>
      </c>
      <c r="AA61" s="73" t="s">
        <v>30</v>
      </c>
      <c r="AB61" s="73" t="s">
        <v>31</v>
      </c>
      <c r="AC61" s="73" t="s">
        <v>32</v>
      </c>
      <c r="AD61" s="73" t="s">
        <v>33</v>
      </c>
      <c r="AE61" s="85" t="s">
        <v>34</v>
      </c>
    </row>
    <row r="62" spans="1:31" ht="15" x14ac:dyDescent="0.25">
      <c r="A62" s="77">
        <v>60</v>
      </c>
      <c r="B62" s="53">
        <v>33804</v>
      </c>
      <c r="C62" s="53">
        <v>36463</v>
      </c>
      <c r="D62" s="53">
        <v>70267</v>
      </c>
      <c r="E62" s="97">
        <v>1.4603342037177143E-2</v>
      </c>
      <c r="F62" s="166">
        <v>5.9653217745230134E-3</v>
      </c>
      <c r="G62" s="75">
        <f t="shared" si="0"/>
        <v>217.51352786443263</v>
      </c>
      <c r="H62" s="75">
        <f t="shared" si="1"/>
        <v>493.65137422473617</v>
      </c>
      <c r="I62" s="75">
        <f t="shared" si="2"/>
        <v>711.16490208916878</v>
      </c>
      <c r="J62" s="73">
        <f t="shared" si="3"/>
        <v>1.0120894617518448E-2</v>
      </c>
      <c r="K62" s="73">
        <f t="shared" si="4"/>
        <v>1.0069850712057793E-2</v>
      </c>
      <c r="L62" s="73">
        <f t="shared" si="11"/>
        <v>1.0089428204163638E-2</v>
      </c>
      <c r="M62" s="73">
        <f t="shared" si="12"/>
        <v>89043.660828316672</v>
      </c>
      <c r="N62" s="73">
        <f t="shared" si="5"/>
        <v>898.39962296318845</v>
      </c>
      <c r="O62" s="73">
        <f t="shared" si="6"/>
        <v>20238.162710456403</v>
      </c>
      <c r="P62" s="73">
        <f t="shared" si="7"/>
        <v>343228.74839142448</v>
      </c>
      <c r="Q62" s="73">
        <f t="shared" si="10"/>
        <v>88594.461016835077</v>
      </c>
      <c r="R62" s="73">
        <f>SUM(Q62:$Q$102)</f>
        <v>1987629.9889555667</v>
      </c>
      <c r="S62" s="73">
        <f t="shared" si="8"/>
        <v>22.321970710389781</v>
      </c>
      <c r="T62" s="73"/>
      <c r="U62" s="73">
        <f>MIN(U78:U87)</f>
        <v>3.1725312020668417E-3</v>
      </c>
      <c r="V62" s="73"/>
      <c r="W62" s="73">
        <f>1-K62</f>
        <v>0.98993014928794221</v>
      </c>
      <c r="X62" s="73">
        <f>LN(W62)</f>
        <v>-1.0120894617518337E-2</v>
      </c>
      <c r="Y62" s="73">
        <f>SUM(X62:X69)</f>
        <v>-0.10657427041205564</v>
      </c>
      <c r="Z62" s="73">
        <f>SUM(X70:X77)</f>
        <v>-0.20526436762962003</v>
      </c>
      <c r="AA62" s="73">
        <f>SUM(X78:X85)</f>
        <v>-0.46684352139833796</v>
      </c>
      <c r="AB62" s="73">
        <f>(AA62-Z62)/(Z62-Y62)</f>
        <v>2.6505106504461255</v>
      </c>
      <c r="AC62" s="73">
        <f>(Y62-(Z62-Y62)/(AB62-1))/8</f>
        <v>-5.8475744415969703E-3</v>
      </c>
      <c r="AD62" s="73">
        <f>AB62^(1/8)</f>
        <v>1.1295779190295558</v>
      </c>
      <c r="AE62" s="85">
        <f>(AD62-1)*(Z62-Y62)/(AD62^60*(AB62-1)^2)</f>
        <v>-3.1375905124701852E-6</v>
      </c>
    </row>
    <row r="63" spans="1:31" ht="15" x14ac:dyDescent="0.25">
      <c r="A63" s="77">
        <v>61</v>
      </c>
      <c r="B63" s="53">
        <v>33513</v>
      </c>
      <c r="C63" s="53">
        <v>36133</v>
      </c>
      <c r="D63" s="53">
        <v>69646</v>
      </c>
      <c r="E63" s="97">
        <v>1.5947278090574748E-2</v>
      </c>
      <c r="F63" s="166">
        <v>6.4618947846964963E-3</v>
      </c>
      <c r="G63" s="75">
        <f t="shared" si="0"/>
        <v>233.48764425543851</v>
      </c>
      <c r="H63" s="75">
        <f t="shared" si="1"/>
        <v>534.44113064943156</v>
      </c>
      <c r="I63" s="75">
        <f t="shared" si="2"/>
        <v>767.92877490487012</v>
      </c>
      <c r="J63" s="73">
        <f t="shared" si="3"/>
        <v>1.1026171997025961E-2</v>
      </c>
      <c r="K63" s="73">
        <f t="shared" si="4"/>
        <v>1.0965606568568931E-2</v>
      </c>
      <c r="L63" s="73">
        <f t="shared" si="11"/>
        <v>1.0952750519001932E-2</v>
      </c>
      <c r="M63" s="73">
        <f t="shared" si="12"/>
        <v>88145.261205353483</v>
      </c>
      <c r="N63" s="73">
        <f t="shared" si="5"/>
        <v>965.43305541449809</v>
      </c>
      <c r="O63" s="73">
        <f t="shared" si="6"/>
        <v>19545.337776395194</v>
      </c>
      <c r="P63" s="73">
        <f t="shared" si="7"/>
        <v>322990.58568096819</v>
      </c>
      <c r="Q63" s="73">
        <f t="shared" si="10"/>
        <v>87662.544677646234</v>
      </c>
      <c r="R63" s="73">
        <f>SUM(Q63:$Q$102)</f>
        <v>1899035.5279387315</v>
      </c>
      <c r="S63" s="73">
        <f t="shared" si="8"/>
        <v>21.544385959836422</v>
      </c>
      <c r="T63" s="73"/>
      <c r="U63" s="73"/>
      <c r="V63" s="73"/>
      <c r="W63" s="73">
        <f t="shared" ref="W63:W102" si="13">1-K63</f>
        <v>0.98903439343143107</v>
      </c>
      <c r="X63" s="73">
        <f t="shared" ref="X63:X79" si="14">LN(W63)</f>
        <v>-1.1026171997026036E-2</v>
      </c>
      <c r="Y63" s="73"/>
      <c r="Z63" s="73"/>
      <c r="AA63" s="73"/>
      <c r="AB63" s="73"/>
      <c r="AC63" s="73"/>
      <c r="AD63" s="73"/>
      <c r="AE63" s="85"/>
    </row>
    <row r="64" spans="1:31" ht="15" x14ac:dyDescent="0.25">
      <c r="A64" s="77">
        <v>62</v>
      </c>
      <c r="B64" s="53">
        <v>32667</v>
      </c>
      <c r="C64" s="53">
        <v>35515</v>
      </c>
      <c r="D64" s="53">
        <v>68182</v>
      </c>
      <c r="E64" s="97">
        <v>1.7333081843948262E-2</v>
      </c>
      <c r="F64" s="166">
        <v>6.9550433176081665E-3</v>
      </c>
      <c r="G64" s="75">
        <f t="shared" si="0"/>
        <v>247.00836342485402</v>
      </c>
      <c r="H64" s="75">
        <f t="shared" si="1"/>
        <v>566.21978459625791</v>
      </c>
      <c r="I64" s="75">
        <f t="shared" si="2"/>
        <v>813.22814802111191</v>
      </c>
      <c r="J64" s="73">
        <f t="shared" si="3"/>
        <v>1.1927314364804669E-2</v>
      </c>
      <c r="K64" s="73">
        <f t="shared" si="4"/>
        <v>1.1856465907847391E-2</v>
      </c>
      <c r="L64" s="73">
        <f t="shared" si="11"/>
        <v>1.1835436712414766E-2</v>
      </c>
      <c r="M64" s="73">
        <f t="shared" si="12"/>
        <v>87179.828149938985</v>
      </c>
      <c r="N64" s="73">
        <f t="shared" si="5"/>
        <v>1031.8113386677869</v>
      </c>
      <c r="O64" s="73">
        <f t="shared" si="6"/>
        <v>18859.76835894704</v>
      </c>
      <c r="P64" s="73">
        <f t="shared" si="7"/>
        <v>303445.24790457299</v>
      </c>
      <c r="Q64" s="73">
        <f t="shared" si="10"/>
        <v>86663.922480605092</v>
      </c>
      <c r="R64" s="73">
        <f>SUM(Q64:$Q$102)</f>
        <v>1811372.9832610856</v>
      </c>
      <c r="S64" s="73">
        <f t="shared" si="8"/>
        <v>20.77743236825081</v>
      </c>
      <c r="T64" s="73"/>
      <c r="U64" s="73"/>
      <c r="V64" s="73"/>
      <c r="W64" s="73">
        <f t="shared" si="13"/>
        <v>0.98814353409215261</v>
      </c>
      <c r="X64" s="73">
        <f t="shared" si="14"/>
        <v>-1.1927314364804759E-2</v>
      </c>
      <c r="Y64" s="73"/>
      <c r="Z64" s="73"/>
      <c r="AA64" s="73"/>
      <c r="AB64" s="73"/>
      <c r="AC64" s="73"/>
      <c r="AD64" s="73"/>
      <c r="AE64" s="85"/>
    </row>
    <row r="65" spans="1:31" ht="15" x14ac:dyDescent="0.25">
      <c r="A65" s="77">
        <v>63</v>
      </c>
      <c r="B65" s="53">
        <v>33222</v>
      </c>
      <c r="C65" s="53">
        <v>37165</v>
      </c>
      <c r="D65" s="53">
        <v>70387</v>
      </c>
      <c r="E65" s="97">
        <v>1.873350247353368E-2</v>
      </c>
      <c r="F65" s="166">
        <v>7.4555962138091207E-3</v>
      </c>
      <c r="G65" s="75">
        <f t="shared" si="0"/>
        <v>277.08723328621596</v>
      </c>
      <c r="H65" s="75">
        <f t="shared" si="1"/>
        <v>622.36441917573597</v>
      </c>
      <c r="I65" s="75">
        <f t="shared" si="2"/>
        <v>899.45165246195188</v>
      </c>
      <c r="J65" s="73">
        <f t="shared" si="3"/>
        <v>1.277866157759177E-2</v>
      </c>
      <c r="K65" s="73">
        <f t="shared" si="4"/>
        <v>1.269736115372877E-2</v>
      </c>
      <c r="L65" s="73">
        <f t="shared" si="11"/>
        <v>1.2699962383030476E-2</v>
      </c>
      <c r="M65" s="73">
        <f t="shared" si="12"/>
        <v>86148.016811271198</v>
      </c>
      <c r="N65" s="73">
        <f t="shared" si="5"/>
        <v>1094.076572875827</v>
      </c>
      <c r="O65" s="73">
        <f t="shared" si="6"/>
        <v>18182.00464792578</v>
      </c>
      <c r="P65" s="73">
        <f t="shared" si="7"/>
        <v>284585.47954562592</v>
      </c>
      <c r="Q65" s="73">
        <f t="shared" si="10"/>
        <v>85600.978524833277</v>
      </c>
      <c r="R65" s="73">
        <f>SUM(Q65:$Q$102)</f>
        <v>1724709.06078048</v>
      </c>
      <c r="S65" s="73">
        <f t="shared" si="8"/>
        <v>20.020299069204196</v>
      </c>
      <c r="T65" s="73"/>
      <c r="U65" s="73"/>
      <c r="V65" s="73"/>
      <c r="W65" s="73">
        <f t="shared" si="13"/>
        <v>0.98730263884627123</v>
      </c>
      <c r="X65" s="73">
        <f t="shared" si="14"/>
        <v>-1.2778661577591718E-2</v>
      </c>
      <c r="Y65" s="73"/>
      <c r="Z65" s="73"/>
      <c r="AA65" s="73"/>
      <c r="AB65" s="73"/>
      <c r="AC65" s="73"/>
      <c r="AD65" s="73"/>
      <c r="AE65" s="85"/>
    </row>
    <row r="66" spans="1:31" ht="15" x14ac:dyDescent="0.25">
      <c r="A66" s="77">
        <v>64</v>
      </c>
      <c r="B66" s="53">
        <v>33568</v>
      </c>
      <c r="C66" s="53">
        <v>38086</v>
      </c>
      <c r="D66" s="53">
        <v>71654</v>
      </c>
      <c r="E66" s="97">
        <v>2.0149724822192763E-2</v>
      </c>
      <c r="F66" s="166">
        <v>7.989457424242145E-3</v>
      </c>
      <c r="G66" s="75">
        <f t="shared" si="0"/>
        <v>304.28647545968636</v>
      </c>
      <c r="H66" s="75">
        <f t="shared" si="1"/>
        <v>676.38596283136667</v>
      </c>
      <c r="I66" s="75">
        <f t="shared" si="2"/>
        <v>980.67243829105303</v>
      </c>
      <c r="J66" s="73">
        <f t="shared" si="3"/>
        <v>1.3686220424415288E-2</v>
      </c>
      <c r="K66" s="73">
        <f t="shared" si="4"/>
        <v>1.3592989918726706E-2</v>
      </c>
      <c r="L66" s="73">
        <f t="shared" si="11"/>
        <v>1.3560370089075841E-2</v>
      </c>
      <c r="M66" s="73">
        <f t="shared" si="12"/>
        <v>85053.940238395371</v>
      </c>
      <c r="N66" s="73">
        <f t="shared" si="5"/>
        <v>1153.362907166782</v>
      </c>
      <c r="O66" s="73">
        <f t="shared" si="6"/>
        <v>17513.262314974665</v>
      </c>
      <c r="P66" s="73">
        <f t="shared" si="7"/>
        <v>266403.47489770025</v>
      </c>
      <c r="Q66" s="73">
        <f t="shared" si="10"/>
        <v>84477.258784811973</v>
      </c>
      <c r="R66" s="73">
        <f>SUM(Q66:$Q$102)</f>
        <v>1639108.0822556471</v>
      </c>
      <c r="S66" s="73">
        <f t="shared" si="8"/>
        <v>19.271395042504036</v>
      </c>
      <c r="T66" s="73"/>
      <c r="U66" s="73"/>
      <c r="V66" s="73"/>
      <c r="W66" s="73">
        <f t="shared" si="13"/>
        <v>0.98640701008127329</v>
      </c>
      <c r="X66" s="73">
        <f t="shared" si="14"/>
        <v>-1.3686220424415299E-2</v>
      </c>
      <c r="Y66" s="73"/>
      <c r="Z66" s="73"/>
      <c r="AA66" s="73"/>
      <c r="AB66" s="73"/>
      <c r="AC66" s="73"/>
      <c r="AD66" s="73"/>
      <c r="AE66" s="85"/>
    </row>
    <row r="67" spans="1:31" ht="15" x14ac:dyDescent="0.25">
      <c r="A67" s="77">
        <v>65</v>
      </c>
      <c r="B67" s="53">
        <v>33100</v>
      </c>
      <c r="C67" s="53">
        <v>39141</v>
      </c>
      <c r="D67" s="53">
        <v>72241</v>
      </c>
      <c r="E67" s="97">
        <v>2.1613943322508895E-2</v>
      </c>
      <c r="F67" s="166">
        <v>8.5938996657283044E-3</v>
      </c>
      <c r="G67" s="75">
        <f t="shared" ref="G67:G102" si="15">C67*F67</f>
        <v>336.37382681627156</v>
      </c>
      <c r="H67" s="75">
        <f t="shared" ref="H67:H102" si="16">B67*E67</f>
        <v>715.42152397504447</v>
      </c>
      <c r="I67" s="75">
        <f t="shared" ref="I67:I102" si="17">G67+H67</f>
        <v>1051.795350791316</v>
      </c>
      <c r="J67" s="73">
        <f t="shared" ref="J67:J102" si="18">I67/D67</f>
        <v>1.4559534762687615E-2</v>
      </c>
      <c r="K67" s="73">
        <f t="shared" ref="K67:K102" si="19">1-($W$2^((-1)*J67))</f>
        <v>1.4454057258049713E-2</v>
      </c>
      <c r="L67" s="73">
        <f t="shared" si="11"/>
        <v>1.4477883570924241E-2</v>
      </c>
      <c r="M67" s="73">
        <f t="shared" si="12"/>
        <v>83900.577331228589</v>
      </c>
      <c r="N67" s="73">
        <f t="shared" ref="N67:N102" si="20">M67-M68</f>
        <v>1214.7027901348629</v>
      </c>
      <c r="O67" s="73">
        <f t="shared" ref="O67:O102" si="21">M67*$W$3^A67</f>
        <v>16854.415606357605</v>
      </c>
      <c r="P67" s="73">
        <f t="shared" ref="P67:P102" si="22">SUM(O67:O167)</f>
        <v>248890.21258272562</v>
      </c>
      <c r="Q67" s="73">
        <f t="shared" si="10"/>
        <v>83293.22593616115</v>
      </c>
      <c r="R67" s="73">
        <f>SUM(Q67:$Q$102)</f>
        <v>1554630.8234708346</v>
      </c>
      <c r="S67" s="73">
        <f t="shared" ref="S67:S102" si="23">R67/M67</f>
        <v>18.529441309245751</v>
      </c>
      <c r="T67" s="73"/>
      <c r="U67" s="73"/>
      <c r="V67" s="73"/>
      <c r="W67" s="73">
        <f t="shared" si="13"/>
        <v>0.98554594274195029</v>
      </c>
      <c r="X67" s="73">
        <f t="shared" si="14"/>
        <v>-1.4559534762687565E-2</v>
      </c>
      <c r="Y67" s="73"/>
      <c r="Z67" s="73"/>
      <c r="AA67" s="73"/>
      <c r="AB67" s="73"/>
      <c r="AC67" s="73"/>
      <c r="AD67" s="73"/>
      <c r="AE67" s="85"/>
    </row>
    <row r="68" spans="1:31" ht="15" x14ac:dyDescent="0.25">
      <c r="A68" s="77">
        <v>66</v>
      </c>
      <c r="B68" s="53">
        <v>32222</v>
      </c>
      <c r="C68" s="53">
        <v>38617</v>
      </c>
      <c r="D68" s="53">
        <v>70839</v>
      </c>
      <c r="E68" s="97">
        <v>2.3180933609747448E-2</v>
      </c>
      <c r="F68" s="166">
        <v>9.3121512965798469E-3</v>
      </c>
      <c r="G68" s="75">
        <f t="shared" si="15"/>
        <v>359.60734662002397</v>
      </c>
      <c r="H68" s="75">
        <f t="shared" si="16"/>
        <v>746.93604277328222</v>
      </c>
      <c r="I68" s="75">
        <f t="shared" si="17"/>
        <v>1106.5433893933061</v>
      </c>
      <c r="J68" s="73">
        <f t="shared" si="18"/>
        <v>1.5620539383578342E-2</v>
      </c>
      <c r="K68" s="73">
        <f t="shared" si="19"/>
        <v>1.5499171523823185E-2</v>
      </c>
      <c r="L68" s="73">
        <f t="shared" si="11"/>
        <v>1.5517339307319872E-2</v>
      </c>
      <c r="M68" s="73">
        <f t="shared" si="12"/>
        <v>82685.874541093726</v>
      </c>
      <c r="N68" s="73">
        <f t="shared" si="20"/>
        <v>1283.064771176636</v>
      </c>
      <c r="O68" s="73">
        <f t="shared" si="21"/>
        <v>16205.267648344186</v>
      </c>
      <c r="P68" s="73">
        <f t="shared" si="22"/>
        <v>232035.796976368</v>
      </c>
      <c r="Q68" s="73">
        <f t="shared" ref="Q68:Q101" si="24">AVERAGEA(M68:M69)</f>
        <v>82044.342155505408</v>
      </c>
      <c r="R68" s="73">
        <f>SUM(Q68:$Q$102)</f>
        <v>1471337.5975346738</v>
      </c>
      <c r="S68" s="73">
        <f t="shared" si="23"/>
        <v>17.794304114222552</v>
      </c>
      <c r="T68" s="73"/>
      <c r="U68" s="73"/>
      <c r="V68" s="73"/>
      <c r="W68" s="73">
        <f t="shared" si="13"/>
        <v>0.98450082847617681</v>
      </c>
      <c r="X68" s="73">
        <f t="shared" si="14"/>
        <v>-1.5620539383578227E-2</v>
      </c>
      <c r="Y68" s="73"/>
      <c r="Z68" s="73"/>
      <c r="AA68" s="73"/>
      <c r="AB68" s="73"/>
      <c r="AC68" s="73"/>
      <c r="AD68" s="73"/>
      <c r="AE68" s="85"/>
    </row>
    <row r="69" spans="1:31" ht="15" x14ac:dyDescent="0.25">
      <c r="A69" s="77">
        <v>67</v>
      </c>
      <c r="B69" s="53">
        <v>30847</v>
      </c>
      <c r="C69" s="53">
        <v>37285</v>
      </c>
      <c r="D69" s="53">
        <v>68132</v>
      </c>
      <c r="E69" s="97">
        <v>2.491315897427647E-2</v>
      </c>
      <c r="F69" s="166">
        <v>1.0188121219137343E-2</v>
      </c>
      <c r="G69" s="75">
        <f t="shared" si="15"/>
        <v>379.86409965553582</v>
      </c>
      <c r="H69" s="75">
        <f t="shared" si="16"/>
        <v>768.49621487950628</v>
      </c>
      <c r="I69" s="75">
        <f t="shared" si="17"/>
        <v>1148.3603145350421</v>
      </c>
      <c r="J69" s="73">
        <f t="shared" si="18"/>
        <v>1.6854933284433778E-2</v>
      </c>
      <c r="K69" s="73">
        <f t="shared" si="19"/>
        <v>1.6713683594519524E-2</v>
      </c>
      <c r="L69" s="73">
        <f t="shared" si="11"/>
        <v>1.6708521296552092E-2</v>
      </c>
      <c r="M69" s="73">
        <f t="shared" si="12"/>
        <v>81402.80976991709</v>
      </c>
      <c r="N69" s="73">
        <f t="shared" si="20"/>
        <v>1360.1205806398357</v>
      </c>
      <c r="O69" s="73">
        <f t="shared" si="21"/>
        <v>15564.687816272095</v>
      </c>
      <c r="P69" s="73">
        <f t="shared" si="22"/>
        <v>215830.52932802378</v>
      </c>
      <c r="Q69" s="73">
        <f t="shared" si="24"/>
        <v>80722.749479597172</v>
      </c>
      <c r="R69" s="73">
        <f>SUM(Q69:$Q$102)</f>
        <v>1389293.2553791683</v>
      </c>
      <c r="S69" s="73">
        <f t="shared" si="23"/>
        <v>17.06689559372667</v>
      </c>
      <c r="T69" s="73"/>
      <c r="U69" s="73"/>
      <c r="V69" s="73"/>
      <c r="W69" s="73">
        <f t="shared" si="13"/>
        <v>0.98328631640548048</v>
      </c>
      <c r="X69" s="73">
        <f t="shared" si="14"/>
        <v>-1.6854933284433708E-2</v>
      </c>
      <c r="Y69" s="73"/>
      <c r="Z69" s="73"/>
      <c r="AA69" s="73"/>
      <c r="AB69" s="73"/>
      <c r="AC69" s="73"/>
      <c r="AD69" s="73"/>
      <c r="AE69" s="85"/>
    </row>
    <row r="70" spans="1:31" ht="15" x14ac:dyDescent="0.25">
      <c r="A70" s="77">
        <v>68</v>
      </c>
      <c r="B70" s="53">
        <v>29710</v>
      </c>
      <c r="C70" s="53">
        <v>36403</v>
      </c>
      <c r="D70" s="53">
        <v>66113</v>
      </c>
      <c r="E70" s="97">
        <v>2.6865458309404011E-2</v>
      </c>
      <c r="F70" s="166">
        <v>1.1262090380014311E-2</v>
      </c>
      <c r="G70" s="75">
        <f t="shared" si="15"/>
        <v>409.97387610366093</v>
      </c>
      <c r="H70" s="75">
        <f t="shared" si="16"/>
        <v>798.1727663723932</v>
      </c>
      <c r="I70" s="75">
        <f t="shared" si="17"/>
        <v>1208.1466424760542</v>
      </c>
      <c r="J70" s="73">
        <f t="shared" si="18"/>
        <v>1.8273964915766251E-2</v>
      </c>
      <c r="K70" s="73">
        <f t="shared" si="19"/>
        <v>1.8108008450644197E-2</v>
      </c>
      <c r="L70" s="73">
        <f t="shared" si="11"/>
        <v>1.809348874374192E-2</v>
      </c>
      <c r="M70" s="73">
        <f t="shared" si="12"/>
        <v>80042.689189277255</v>
      </c>
      <c r="N70" s="73">
        <f t="shared" si="20"/>
        <v>1448.2514958650281</v>
      </c>
      <c r="O70" s="73">
        <f t="shared" si="21"/>
        <v>14931.341364311931</v>
      </c>
      <c r="P70" s="73">
        <f t="shared" si="22"/>
        <v>200265.8415117517</v>
      </c>
      <c r="Q70" s="73">
        <f t="shared" si="24"/>
        <v>79318.563441344741</v>
      </c>
      <c r="R70" s="73">
        <f>SUM(Q70:$Q$102)</f>
        <v>1308570.5058995713</v>
      </c>
      <c r="S70" s="73">
        <f t="shared" si="23"/>
        <v>16.348407570430194</v>
      </c>
      <c r="T70" s="73"/>
      <c r="U70" s="73"/>
      <c r="V70" s="73"/>
      <c r="W70" s="73">
        <f t="shared" si="13"/>
        <v>0.9818919915493558</v>
      </c>
      <c r="X70" s="73">
        <f t="shared" si="14"/>
        <v>-1.8273964915766289E-2</v>
      </c>
      <c r="Y70" s="73"/>
      <c r="Z70" s="73"/>
      <c r="AA70" s="73"/>
      <c r="AB70" s="73"/>
      <c r="AC70" s="73"/>
      <c r="AD70" s="73"/>
      <c r="AE70" s="85"/>
    </row>
    <row r="71" spans="1:31" ht="15" x14ac:dyDescent="0.25">
      <c r="A71" s="77">
        <v>69</v>
      </c>
      <c r="B71" s="53">
        <v>28819</v>
      </c>
      <c r="C71" s="53">
        <v>36337</v>
      </c>
      <c r="D71" s="53">
        <v>65156</v>
      </c>
      <c r="E71" s="97">
        <v>2.9074092151549932E-2</v>
      </c>
      <c r="F71" s="166">
        <v>1.256746642854247E-2</v>
      </c>
      <c r="G71" s="75">
        <f t="shared" si="15"/>
        <v>456.66402761394772</v>
      </c>
      <c r="H71" s="75">
        <f t="shared" si="16"/>
        <v>837.88626171551743</v>
      </c>
      <c r="I71" s="75">
        <f t="shared" si="17"/>
        <v>1294.5502893294652</v>
      </c>
      <c r="J71" s="73">
        <f t="shared" si="18"/>
        <v>1.9868473959872693E-2</v>
      </c>
      <c r="K71" s="73">
        <f t="shared" si="19"/>
        <v>1.967239656455777E-2</v>
      </c>
      <c r="L71" s="73">
        <f t="shared" si="11"/>
        <v>1.9682511058167859E-2</v>
      </c>
      <c r="M71" s="73">
        <f t="shared" si="12"/>
        <v>78594.437693412227</v>
      </c>
      <c r="N71" s="73">
        <f t="shared" si="20"/>
        <v>1546.9358890110743</v>
      </c>
      <c r="O71" s="73">
        <f t="shared" si="21"/>
        <v>14303.591519422227</v>
      </c>
      <c r="P71" s="73">
        <f t="shared" si="22"/>
        <v>185334.50014743974</v>
      </c>
      <c r="Q71" s="73">
        <f t="shared" si="24"/>
        <v>77820.969748906689</v>
      </c>
      <c r="R71" s="73">
        <f>SUM(Q71:$Q$102)</f>
        <v>1229251.9424582266</v>
      </c>
      <c r="S71" s="73">
        <f t="shared" si="23"/>
        <v>15.640444521702612</v>
      </c>
      <c r="T71" s="73"/>
      <c r="U71" s="73"/>
      <c r="V71" s="73"/>
      <c r="W71" s="73">
        <f t="shared" si="13"/>
        <v>0.98032760343544223</v>
      </c>
      <c r="X71" s="73">
        <f t="shared" si="14"/>
        <v>-1.9868473959872616E-2</v>
      </c>
      <c r="Y71" s="73"/>
      <c r="Z71" s="73"/>
      <c r="AA71" s="73"/>
      <c r="AB71" s="73"/>
      <c r="AC71" s="73"/>
      <c r="AD71" s="73"/>
      <c r="AE71" s="85"/>
    </row>
    <row r="72" spans="1:31" ht="15" x14ac:dyDescent="0.25">
      <c r="A72" s="77">
        <v>70</v>
      </c>
      <c r="B72" s="53">
        <v>27263</v>
      </c>
      <c r="C72" s="53">
        <v>35391</v>
      </c>
      <c r="D72" s="53">
        <v>62654</v>
      </c>
      <c r="E72" s="97">
        <v>3.1552960317520647E-2</v>
      </c>
      <c r="F72" s="166">
        <v>1.4128716252061531E-2</v>
      </c>
      <c r="G72" s="75">
        <f t="shared" si="15"/>
        <v>500.02939687670965</v>
      </c>
      <c r="H72" s="75">
        <f t="shared" si="16"/>
        <v>860.22835713656536</v>
      </c>
      <c r="I72" s="75">
        <f t="shared" si="17"/>
        <v>1360.257754013275</v>
      </c>
      <c r="J72" s="73">
        <f t="shared" si="18"/>
        <v>2.1710629074173635E-2</v>
      </c>
      <c r="K72" s="73">
        <f t="shared" si="19"/>
        <v>2.1476649705608031E-2</v>
      </c>
      <c r="L72" s="73">
        <f t="shared" si="11"/>
        <v>2.1493220263346241E-2</v>
      </c>
      <c r="M72" s="73">
        <f t="shared" si="12"/>
        <v>77047.501804401152</v>
      </c>
      <c r="N72" s="73">
        <f t="shared" si="20"/>
        <v>1655.9989270225633</v>
      </c>
      <c r="O72" s="73">
        <f t="shared" si="21"/>
        <v>13680.0594352875</v>
      </c>
      <c r="P72" s="73">
        <f t="shared" si="22"/>
        <v>171030.9086280175</v>
      </c>
      <c r="Q72" s="73">
        <f t="shared" si="24"/>
        <v>76219.502340889871</v>
      </c>
      <c r="R72" s="73">
        <f>SUM(Q72:$Q$102)</f>
        <v>1151430.97270932</v>
      </c>
      <c r="S72" s="73">
        <f t="shared" si="23"/>
        <v>14.944429679659612</v>
      </c>
      <c r="T72" s="73"/>
      <c r="U72" s="73"/>
      <c r="V72" s="73"/>
      <c r="W72" s="73">
        <f t="shared" si="13"/>
        <v>0.97852335029439197</v>
      </c>
      <c r="X72" s="73">
        <f t="shared" si="14"/>
        <v>-2.1710629074173527E-2</v>
      </c>
      <c r="Y72" s="73"/>
      <c r="Z72" s="73"/>
      <c r="AA72" s="73"/>
      <c r="AB72" s="73"/>
      <c r="AC72" s="73"/>
      <c r="AD72" s="73"/>
      <c r="AE72" s="85"/>
    </row>
    <row r="73" spans="1:31" ht="15" x14ac:dyDescent="0.25">
      <c r="A73" s="77">
        <v>71</v>
      </c>
      <c r="B73" s="53">
        <v>25050</v>
      </c>
      <c r="C73" s="53">
        <v>33203</v>
      </c>
      <c r="D73" s="53">
        <v>58253</v>
      </c>
      <c r="E73" s="97">
        <v>3.4298133231830501E-2</v>
      </c>
      <c r="F73" s="166">
        <v>1.5961075809541883E-2</v>
      </c>
      <c r="G73" s="75">
        <f t="shared" si="15"/>
        <v>529.95560010421912</v>
      </c>
      <c r="H73" s="75">
        <f t="shared" si="16"/>
        <v>859.16823745735405</v>
      </c>
      <c r="I73" s="75">
        <f t="shared" si="17"/>
        <v>1389.1238375615731</v>
      </c>
      <c r="J73" s="73">
        <f t="shared" si="18"/>
        <v>2.3846391388625016E-2</v>
      </c>
      <c r="K73" s="73">
        <f t="shared" si="19"/>
        <v>2.3564312831293566E-2</v>
      </c>
      <c r="L73" s="73">
        <f t="shared" ref="L73:L77" si="25">((105*K73+90*(K72+K74)+45*(K71+K75)-30*(K70+K76))/315)</f>
        <v>2.3558126824923607E-2</v>
      </c>
      <c r="M73" s="73">
        <f t="shared" si="12"/>
        <v>75391.502877378589</v>
      </c>
      <c r="N73" s="73">
        <f t="shared" si="20"/>
        <v>1776.0825863068749</v>
      </c>
      <c r="O73" s="73">
        <f t="shared" si="21"/>
        <v>13059.542345979704</v>
      </c>
      <c r="P73" s="73">
        <f t="shared" si="22"/>
        <v>157350.84919273003</v>
      </c>
      <c r="Q73" s="73">
        <f t="shared" si="24"/>
        <v>74503.461584225151</v>
      </c>
      <c r="R73" s="73">
        <f>SUM(Q73:$Q$102)</f>
        <v>1075211.4703684307</v>
      </c>
      <c r="S73" s="73">
        <f t="shared" si="23"/>
        <v>14.261706284290701</v>
      </c>
      <c r="T73" s="73"/>
      <c r="U73" s="73"/>
      <c r="V73" s="73"/>
      <c r="W73" s="73">
        <f t="shared" si="13"/>
        <v>0.97643568716870643</v>
      </c>
      <c r="X73" s="73">
        <f t="shared" si="14"/>
        <v>-2.3846391388625054E-2</v>
      </c>
      <c r="Y73" s="73"/>
      <c r="Z73" s="73"/>
      <c r="AA73" s="73"/>
      <c r="AB73" s="73"/>
      <c r="AC73" s="73"/>
      <c r="AD73" s="73"/>
      <c r="AE73" s="85"/>
    </row>
    <row r="74" spans="1:31" ht="15" x14ac:dyDescent="0.25">
      <c r="A74" s="77">
        <v>72</v>
      </c>
      <c r="B74" s="53">
        <v>22019</v>
      </c>
      <c r="C74" s="53">
        <v>30080</v>
      </c>
      <c r="D74" s="53">
        <v>52099</v>
      </c>
      <c r="E74" s="97">
        <v>3.7300021024726578E-2</v>
      </c>
      <c r="F74" s="166">
        <v>1.8072953641431754E-2</v>
      </c>
      <c r="G74" s="75">
        <f t="shared" si="15"/>
        <v>543.63444553426712</v>
      </c>
      <c r="H74" s="75">
        <f t="shared" si="16"/>
        <v>821.30916294345457</v>
      </c>
      <c r="I74" s="75">
        <f t="shared" si="17"/>
        <v>1364.9436084777217</v>
      </c>
      <c r="J74" s="73">
        <f t="shared" si="18"/>
        <v>2.61990366125592E-2</v>
      </c>
      <c r="K74" s="73">
        <f t="shared" si="19"/>
        <v>2.5858819448842829E-2</v>
      </c>
      <c r="L74" s="73">
        <f t="shared" si="25"/>
        <v>2.5863677069484458E-2</v>
      </c>
      <c r="M74" s="73">
        <f t="shared" ref="M74:M102" si="26">M73*(1-L73)</f>
        <v>73615.420291071714</v>
      </c>
      <c r="N74" s="73">
        <f t="shared" si="20"/>
        <v>1903.9654577426554</v>
      </c>
      <c r="O74" s="73">
        <f t="shared" si="21"/>
        <v>12440.862430358686</v>
      </c>
      <c r="P74" s="73">
        <f t="shared" si="22"/>
        <v>144291.30684675029</v>
      </c>
      <c r="Q74" s="73">
        <f t="shared" si="24"/>
        <v>72663.437562200386</v>
      </c>
      <c r="R74" s="73">
        <f>SUM(Q74:$Q$102)</f>
        <v>1000708.0087842052</v>
      </c>
      <c r="S74" s="73">
        <f t="shared" si="23"/>
        <v>13.593728118748157</v>
      </c>
      <c r="T74" s="73"/>
      <c r="U74" s="73"/>
      <c r="V74" s="73"/>
      <c r="W74" s="73">
        <f t="shared" si="13"/>
        <v>0.97414118055115717</v>
      </c>
      <c r="X74" s="73">
        <f t="shared" si="14"/>
        <v>-2.6199036612559203E-2</v>
      </c>
      <c r="Y74" s="73"/>
      <c r="Z74" s="73"/>
      <c r="AA74" s="73"/>
      <c r="AB74" s="73"/>
      <c r="AC74" s="73"/>
      <c r="AD74" s="73"/>
      <c r="AE74" s="85"/>
    </row>
    <row r="75" spans="1:31" ht="15" x14ac:dyDescent="0.25">
      <c r="A75" s="77">
        <v>73</v>
      </c>
      <c r="B75" s="53">
        <v>20741</v>
      </c>
      <c r="C75" s="53">
        <v>28999</v>
      </c>
      <c r="D75" s="53">
        <v>49740</v>
      </c>
      <c r="E75" s="97">
        <v>4.0560156871785394E-2</v>
      </c>
      <c r="F75" s="166">
        <v>2.0471587690467589E-2</v>
      </c>
      <c r="G75" s="75">
        <f t="shared" si="15"/>
        <v>593.65557143586966</v>
      </c>
      <c r="H75" s="75">
        <f t="shared" si="16"/>
        <v>841.25821367770084</v>
      </c>
      <c r="I75" s="75">
        <f t="shared" si="17"/>
        <v>1434.9137851135706</v>
      </c>
      <c r="J75" s="73">
        <f t="shared" si="18"/>
        <v>2.8848286793598122E-2</v>
      </c>
      <c r="K75" s="73">
        <f t="shared" si="19"/>
        <v>2.8436147646757615E-2</v>
      </c>
      <c r="L75" s="73">
        <f t="shared" si="25"/>
        <v>2.840572694488484E-2</v>
      </c>
      <c r="M75" s="73">
        <f t="shared" si="26"/>
        <v>71711.454833329059</v>
      </c>
      <c r="N75" s="73">
        <f t="shared" si="20"/>
        <v>2037.0160048159887</v>
      </c>
      <c r="O75" s="73">
        <f t="shared" si="21"/>
        <v>11823.508275116106</v>
      </c>
      <c r="P75" s="73">
        <f t="shared" si="22"/>
        <v>131850.44441639163</v>
      </c>
      <c r="Q75" s="73">
        <f t="shared" si="24"/>
        <v>70692.946830921064</v>
      </c>
      <c r="R75" s="73">
        <f>SUM(Q75:$Q$102)</f>
        <v>928044.57122200483</v>
      </c>
      <c r="S75" s="73">
        <f t="shared" si="23"/>
        <v>12.941371408221398</v>
      </c>
      <c r="T75" s="73"/>
      <c r="U75" s="73"/>
      <c r="V75" s="73"/>
      <c r="W75" s="73">
        <f t="shared" si="13"/>
        <v>0.97156385235324239</v>
      </c>
      <c r="X75" s="73">
        <f t="shared" si="14"/>
        <v>-2.8848286793598098E-2</v>
      </c>
      <c r="Y75" s="73"/>
      <c r="Z75" s="73"/>
      <c r="AA75" s="73"/>
      <c r="AB75" s="73"/>
      <c r="AC75" s="73"/>
      <c r="AD75" s="73"/>
      <c r="AE75" s="85"/>
    </row>
    <row r="76" spans="1:31" ht="15" x14ac:dyDescent="0.25">
      <c r="A76" s="77">
        <v>74</v>
      </c>
      <c r="B76" s="53">
        <v>18776</v>
      </c>
      <c r="C76" s="53">
        <v>27466</v>
      </c>
      <c r="D76" s="53">
        <v>46242</v>
      </c>
      <c r="E76" s="97">
        <v>4.4107501603093985E-2</v>
      </c>
      <c r="F76" s="166">
        <v>2.3171473008153254E-2</v>
      </c>
      <c r="G76" s="75">
        <f t="shared" si="15"/>
        <v>636.42767764193729</v>
      </c>
      <c r="H76" s="75">
        <f t="shared" si="16"/>
        <v>828.16245009969271</v>
      </c>
      <c r="I76" s="75">
        <f t="shared" si="17"/>
        <v>1464.5901277416301</v>
      </c>
      <c r="J76" s="73">
        <f t="shared" si="18"/>
        <v>3.1672292023304141E-2</v>
      </c>
      <c r="K76" s="73">
        <f t="shared" si="19"/>
        <v>3.1175978577511088E-2</v>
      </c>
      <c r="L76" s="73">
        <f t="shared" si="25"/>
        <v>3.116907790127001E-2</v>
      </c>
      <c r="M76" s="73">
        <f t="shared" si="26"/>
        <v>69674.43882851307</v>
      </c>
      <c r="N76" s="73">
        <f t="shared" si="20"/>
        <v>2171.688011573191</v>
      </c>
      <c r="O76" s="73">
        <f t="shared" si="21"/>
        <v>11207.466270753728</v>
      </c>
      <c r="P76" s="73">
        <f t="shared" si="22"/>
        <v>120026.93614127551</v>
      </c>
      <c r="Q76" s="73">
        <f t="shared" si="24"/>
        <v>68588.594822726474</v>
      </c>
      <c r="R76" s="73">
        <f>SUM(Q76:$Q$102)</f>
        <v>857351.62439108384</v>
      </c>
      <c r="S76" s="73">
        <f t="shared" si="23"/>
        <v>12.30510986247409</v>
      </c>
      <c r="T76" s="73"/>
      <c r="U76" s="73"/>
      <c r="V76" s="73"/>
      <c r="W76" s="73">
        <f t="shared" si="13"/>
        <v>0.96882402142248891</v>
      </c>
      <c r="X76" s="73">
        <f t="shared" si="14"/>
        <v>-3.1672292023304183E-2</v>
      </c>
      <c r="Y76" s="73"/>
      <c r="Z76" s="73"/>
      <c r="AA76" s="73"/>
      <c r="AB76" s="73"/>
      <c r="AC76" s="73"/>
      <c r="AD76" s="73"/>
      <c r="AE76" s="85"/>
    </row>
    <row r="77" spans="1:31" ht="15" x14ac:dyDescent="0.25">
      <c r="A77" s="77">
        <v>75</v>
      </c>
      <c r="B77" s="53">
        <v>15205</v>
      </c>
      <c r="C77" s="53">
        <v>23162</v>
      </c>
      <c r="D77" s="53">
        <v>38367</v>
      </c>
      <c r="E77" s="97">
        <v>4.8008858152870745E-2</v>
      </c>
      <c r="F77" s="166">
        <v>2.6203897030103319E-2</v>
      </c>
      <c r="G77" s="75">
        <f t="shared" si="15"/>
        <v>606.93466301125306</v>
      </c>
      <c r="H77" s="75">
        <f t="shared" si="16"/>
        <v>729.97468821439963</v>
      </c>
      <c r="I77" s="75">
        <f t="shared" si="17"/>
        <v>1336.9093512256527</v>
      </c>
      <c r="J77" s="73">
        <f t="shared" si="18"/>
        <v>3.4845292861721083E-2</v>
      </c>
      <c r="K77" s="73">
        <f t="shared" si="19"/>
        <v>3.424518613563754E-2</v>
      </c>
      <c r="L77" s="73">
        <f t="shared" si="25"/>
        <v>3.4203964840883165E-2</v>
      </c>
      <c r="M77" s="73">
        <f t="shared" si="26"/>
        <v>67502.750816939879</v>
      </c>
      <c r="N77" s="73">
        <f t="shared" si="20"/>
        <v>2308.8617156055116</v>
      </c>
      <c r="O77" s="73">
        <f t="shared" si="21"/>
        <v>10593.307201448537</v>
      </c>
      <c r="P77" s="73">
        <f t="shared" si="22"/>
        <v>108819.46987052179</v>
      </c>
      <c r="Q77" s="73">
        <f t="shared" si="24"/>
        <v>66348.319959137123</v>
      </c>
      <c r="R77" s="73">
        <f>SUM(Q77:$Q$102)</f>
        <v>788763.02956835728</v>
      </c>
      <c r="S77" s="73">
        <f t="shared" si="23"/>
        <v>11.684902022843437</v>
      </c>
      <c r="T77" s="73"/>
      <c r="U77" s="73"/>
      <c r="V77" s="73"/>
      <c r="W77" s="73">
        <f t="shared" si="13"/>
        <v>0.96575481386436246</v>
      </c>
      <c r="X77" s="73">
        <f t="shared" si="14"/>
        <v>-3.4845292861721062E-2</v>
      </c>
      <c r="Y77" s="73"/>
      <c r="Z77" s="73"/>
      <c r="AA77" s="73"/>
      <c r="AB77" s="73"/>
      <c r="AC77" s="73"/>
      <c r="AD77" s="73"/>
      <c r="AE77" s="85"/>
    </row>
    <row r="78" spans="1:31" ht="15" x14ac:dyDescent="0.25">
      <c r="A78" s="77">
        <v>76</v>
      </c>
      <c r="B78" s="53">
        <v>13142</v>
      </c>
      <c r="C78" s="53">
        <v>21182</v>
      </c>
      <c r="D78" s="53">
        <v>34324</v>
      </c>
      <c r="E78" s="97">
        <v>5.2369980949854102E-2</v>
      </c>
      <c r="F78" s="166">
        <v>2.9625327611621208E-2</v>
      </c>
      <c r="G78" s="75">
        <f t="shared" si="15"/>
        <v>627.52368946936042</v>
      </c>
      <c r="H78" s="75">
        <f t="shared" si="16"/>
        <v>688.24628964298256</v>
      </c>
      <c r="I78" s="75">
        <f t="shared" si="17"/>
        <v>1315.769979112343</v>
      </c>
      <c r="J78" s="73">
        <f t="shared" si="18"/>
        <v>3.8333818293682057E-2</v>
      </c>
      <c r="K78" s="73">
        <f t="shared" si="19"/>
        <v>3.7608376666211196E-2</v>
      </c>
      <c r="L78">
        <f>IF(T78=1,1-V78,((105*K78+90*(K77+K79)+45*(K76+K80)-30*(K75+K81))/315))</f>
        <v>3.4435845464144355E-2</v>
      </c>
      <c r="M78" s="73">
        <f t="shared" si="26"/>
        <v>65193.889101334367</v>
      </c>
      <c r="N78" s="73">
        <f t="shared" si="20"/>
        <v>2245.0066903001134</v>
      </c>
      <c r="O78" s="73">
        <f t="shared" si="21"/>
        <v>9981.4381408600184</v>
      </c>
      <c r="P78" s="73">
        <f t="shared" si="22"/>
        <v>98226.162669073252</v>
      </c>
      <c r="Q78" s="73">
        <f t="shared" si="24"/>
        <v>64071.385756184311</v>
      </c>
      <c r="R78" s="73">
        <f>SUM(Q78:$Q$102)</f>
        <v>722414.70960922004</v>
      </c>
      <c r="S78" s="73">
        <f t="shared" si="23"/>
        <v>11.081018782087567</v>
      </c>
      <c r="T78" s="73">
        <f>IF(U78=$U$62,1,0)</f>
        <v>1</v>
      </c>
      <c r="U78" s="73">
        <f>ABS(W78-V78)</f>
        <v>3.1725312020668417E-3</v>
      </c>
      <c r="V78" s="73">
        <f>$W$2^($AC$62+$AE$62*$AD$62^A77)</f>
        <v>0.96556415453585565</v>
      </c>
      <c r="W78" s="73">
        <f t="shared" si="13"/>
        <v>0.9623916233337888</v>
      </c>
      <c r="X78" s="73">
        <f t="shared" si="14"/>
        <v>-3.8333818293682043E-2</v>
      </c>
      <c r="Y78" s="73"/>
      <c r="Z78" s="73"/>
      <c r="AA78" s="73"/>
      <c r="AB78" s="73"/>
      <c r="AC78" s="73"/>
      <c r="AD78" s="73"/>
      <c r="AE78" s="85"/>
    </row>
    <row r="79" spans="1:31" ht="15" x14ac:dyDescent="0.25">
      <c r="A79" s="77">
        <v>77</v>
      </c>
      <c r="B79" s="53">
        <v>12820</v>
      </c>
      <c r="C79" s="53">
        <v>21527</v>
      </c>
      <c r="D79" s="53">
        <v>34347</v>
      </c>
      <c r="E79" s="97">
        <v>5.7327163063464255E-2</v>
      </c>
      <c r="F79" s="166">
        <v>3.3522725635693564E-2</v>
      </c>
      <c r="G79" s="75">
        <f t="shared" si="15"/>
        <v>721.64371475957535</v>
      </c>
      <c r="H79" s="75">
        <f t="shared" si="16"/>
        <v>734.93423047361171</v>
      </c>
      <c r="I79" s="75">
        <f t="shared" si="17"/>
        <v>1456.5779452331872</v>
      </c>
      <c r="J79" s="73">
        <f t="shared" si="18"/>
        <v>4.2407719603842757E-2</v>
      </c>
      <c r="K79" s="73">
        <f t="shared" si="19"/>
        <v>4.1521089746426654E-2</v>
      </c>
      <c r="L79" s="73">
        <f t="shared" ref="L79:L102" si="27">IF(T79=1,1-V79,((105*K79+90*(K78+K80)+45*(K77+K81)-30*(K76+K82))/315))</f>
        <v>3.8081720216484816E-2</v>
      </c>
      <c r="M79" s="73">
        <f t="shared" si="26"/>
        <v>62948.882411034254</v>
      </c>
      <c r="N79" s="73">
        <f t="shared" si="20"/>
        <v>2397.2017279174106</v>
      </c>
      <c r="O79" s="73">
        <f t="shared" si="21"/>
        <v>9402.6525653965327</v>
      </c>
      <c r="P79" s="73">
        <f t="shared" si="22"/>
        <v>88244.724528213235</v>
      </c>
      <c r="Q79" s="73">
        <f t="shared" si="24"/>
        <v>61750.281547075545</v>
      </c>
      <c r="R79" s="73">
        <f>SUM(Q79:$Q$102)</f>
        <v>658343.32385303569</v>
      </c>
      <c r="S79" s="73">
        <f t="shared" si="23"/>
        <v>10.458379857394185</v>
      </c>
      <c r="T79" s="73">
        <f>IF(T78=1,1,IF(U79=$U$62,1,T78))</f>
        <v>1</v>
      </c>
      <c r="U79" s="73">
        <f t="shared" ref="U79:U87" si="28">ABS(W79-V79)</f>
        <v>3.4393695299418381E-3</v>
      </c>
      <c r="V79" s="73">
        <f t="shared" ref="V79:V103" si="29">$W$2^($AC$62+$AE$62*$AD$62^A78)</f>
        <v>0.96191827978351518</v>
      </c>
      <c r="W79" s="73">
        <f t="shared" si="13"/>
        <v>0.95847891025357335</v>
      </c>
      <c r="X79" s="73">
        <f t="shared" si="14"/>
        <v>-4.2407719603842646E-2</v>
      </c>
      <c r="Y79" s="73"/>
      <c r="Z79" s="73"/>
      <c r="AA79" s="73"/>
      <c r="AB79" s="73"/>
      <c r="AC79" s="73"/>
      <c r="AD79" s="73"/>
      <c r="AE79" s="85"/>
    </row>
    <row r="80" spans="1:31" ht="15" x14ac:dyDescent="0.25">
      <c r="A80" s="77">
        <v>78</v>
      </c>
      <c r="B80" s="53">
        <v>11309</v>
      </c>
      <c r="C80" s="53">
        <v>19341</v>
      </c>
      <c r="D80" s="53">
        <v>30650</v>
      </c>
      <c r="E80" s="97">
        <v>6.3031670990450303E-2</v>
      </c>
      <c r="F80" s="166">
        <v>3.8014769288697042E-2</v>
      </c>
      <c r="G80" s="75">
        <f t="shared" si="15"/>
        <v>735.24365281268945</v>
      </c>
      <c r="H80" s="75">
        <f t="shared" si="16"/>
        <v>712.82516723100252</v>
      </c>
      <c r="I80" s="75">
        <f t="shared" si="17"/>
        <v>1448.0688200436921</v>
      </c>
      <c r="J80" s="73">
        <f t="shared" si="18"/>
        <v>4.7245312236335796E-2</v>
      </c>
      <c r="K80" s="73">
        <f t="shared" si="19"/>
        <v>4.6146623017558563E-2</v>
      </c>
      <c r="L80" s="73">
        <f t="shared" si="27"/>
        <v>4.2183464755637834E-2</v>
      </c>
      <c r="M80" s="73">
        <f t="shared" si="26"/>
        <v>60551.680683116843</v>
      </c>
      <c r="N80" s="73">
        <f t="shared" si="20"/>
        <v>2554.2796879908929</v>
      </c>
      <c r="O80" s="73">
        <f t="shared" si="21"/>
        <v>8823.9837864471119</v>
      </c>
      <c r="P80" s="73">
        <f t="shared" si="22"/>
        <v>78842.071962816713</v>
      </c>
      <c r="Q80" s="73">
        <f t="shared" si="24"/>
        <v>59274.5408391214</v>
      </c>
      <c r="R80" s="73">
        <f>SUM(Q80:$Q$102)</f>
        <v>596593.04230596009</v>
      </c>
      <c r="S80" s="73">
        <f t="shared" si="23"/>
        <v>9.852625650939256</v>
      </c>
      <c r="T80" s="73">
        <f t="shared" ref="T80:T87" si="30">IF(T79=1,1,IF(U80=$U$62,1,T79))</f>
        <v>1</v>
      </c>
      <c r="U80" s="73">
        <f t="shared" si="28"/>
        <v>3.9631582619207295E-3</v>
      </c>
      <c r="V80" s="73">
        <f t="shared" si="29"/>
        <v>0.95781653524436217</v>
      </c>
      <c r="W80" s="73">
        <f t="shared" si="13"/>
        <v>0.95385337698244144</v>
      </c>
      <c r="X80" s="73">
        <f>LN(W80)</f>
        <v>-4.7245312236335719E-2</v>
      </c>
      <c r="Y80" s="73"/>
      <c r="Z80" s="73"/>
      <c r="AA80" s="73"/>
      <c r="AB80" s="73"/>
      <c r="AC80" s="73"/>
      <c r="AD80" s="73"/>
      <c r="AE80" s="85"/>
    </row>
    <row r="81" spans="1:31" ht="15" x14ac:dyDescent="0.25">
      <c r="A81" s="77">
        <v>79</v>
      </c>
      <c r="B81" s="53">
        <v>10338</v>
      </c>
      <c r="C81" s="53">
        <v>18606</v>
      </c>
      <c r="D81" s="53">
        <v>28944</v>
      </c>
      <c r="E81" s="97">
        <v>6.9630451672358804E-2</v>
      </c>
      <c r="F81" s="166">
        <v>4.3248805978314091E-2</v>
      </c>
      <c r="G81" s="75">
        <f t="shared" si="15"/>
        <v>804.68728403251203</v>
      </c>
      <c r="H81" s="75">
        <f t="shared" si="16"/>
        <v>719.83960938884536</v>
      </c>
      <c r="I81" s="75">
        <f t="shared" si="17"/>
        <v>1524.5268934213573</v>
      </c>
      <c r="J81" s="73">
        <f t="shared" si="18"/>
        <v>5.2671603559333792E-2</v>
      </c>
      <c r="K81" s="73">
        <f t="shared" si="19"/>
        <v>5.1308491752952823E-2</v>
      </c>
      <c r="L81" s="73">
        <f t="shared" si="27"/>
        <v>4.6795671938542727E-2</v>
      </c>
      <c r="M81" s="73">
        <f t="shared" si="26"/>
        <v>57997.40099512595</v>
      </c>
      <c r="N81" s="73">
        <f t="shared" si="20"/>
        <v>2714.0273502560231</v>
      </c>
      <c r="O81" s="73">
        <f t="shared" si="21"/>
        <v>8245.6171486704425</v>
      </c>
      <c r="P81" s="73">
        <f t="shared" si="22"/>
        <v>70018.08817636958</v>
      </c>
      <c r="Q81" s="73">
        <f t="shared" si="24"/>
        <v>56640.387319997943</v>
      </c>
      <c r="R81" s="73">
        <f>SUM(Q81:$Q$102)</f>
        <v>537318.50146683864</v>
      </c>
      <c r="S81" s="73">
        <f t="shared" si="23"/>
        <v>9.2645272416947506</v>
      </c>
      <c r="T81" s="73">
        <f t="shared" si="30"/>
        <v>1</v>
      </c>
      <c r="U81" s="73">
        <f t="shared" si="28"/>
        <v>4.5128198144100962E-3</v>
      </c>
      <c r="V81" s="73">
        <f t="shared" si="29"/>
        <v>0.95320432806145727</v>
      </c>
      <c r="W81" s="73">
        <f t="shared" si="13"/>
        <v>0.94869150824704718</v>
      </c>
      <c r="X81" s="73">
        <f t="shared" ref="X81:X102" si="31">LN(W81)</f>
        <v>-5.267160355933375E-2</v>
      </c>
      <c r="Y81" s="84"/>
      <c r="Z81" s="84"/>
      <c r="AA81" s="73"/>
      <c r="AB81" s="73"/>
      <c r="AC81" s="73"/>
      <c r="AD81" s="73"/>
      <c r="AE81" s="85"/>
    </row>
    <row r="82" spans="1:31" ht="15" x14ac:dyDescent="0.25">
      <c r="A82" s="77">
        <v>80</v>
      </c>
      <c r="B82" s="53">
        <v>9483</v>
      </c>
      <c r="C82" s="53">
        <v>17655</v>
      </c>
      <c r="D82" s="53">
        <v>27138</v>
      </c>
      <c r="E82" s="97">
        <v>7.7246500294862838E-2</v>
      </c>
      <c r="F82" s="166">
        <v>4.9393626780413952E-2</v>
      </c>
      <c r="G82" s="75">
        <f t="shared" si="15"/>
        <v>872.04448080820828</v>
      </c>
      <c r="H82" s="75">
        <f t="shared" si="16"/>
        <v>732.5285622961843</v>
      </c>
      <c r="I82" s="75">
        <f t="shared" si="17"/>
        <v>1604.5730431043926</v>
      </c>
      <c r="J82" s="73">
        <f t="shared" si="18"/>
        <v>5.9126429475436386E-2</v>
      </c>
      <c r="K82" s="73">
        <f t="shared" si="19"/>
        <v>5.7412409231225814E-2</v>
      </c>
      <c r="L82" s="73">
        <f t="shared" si="27"/>
        <v>5.197881236227142E-2</v>
      </c>
      <c r="M82" s="73">
        <f t="shared" si="26"/>
        <v>55283.373644869927</v>
      </c>
      <c r="N82" s="73">
        <f t="shared" si="20"/>
        <v>2873.564105440033</v>
      </c>
      <c r="O82" s="73">
        <f t="shared" si="21"/>
        <v>7668.0565401467675</v>
      </c>
      <c r="P82" s="73">
        <f t="shared" si="22"/>
        <v>61772.471027699154</v>
      </c>
      <c r="Q82" s="73">
        <f t="shared" si="24"/>
        <v>53846.591592149911</v>
      </c>
      <c r="R82" s="73">
        <f>SUM(Q82:$Q$102)</f>
        <v>480678.11414684088</v>
      </c>
      <c r="S82" s="73">
        <f t="shared" si="23"/>
        <v>8.6948042866310473</v>
      </c>
      <c r="T82" s="73">
        <f t="shared" si="30"/>
        <v>1</v>
      </c>
      <c r="U82" s="73">
        <f t="shared" si="28"/>
        <v>5.4335968689543934E-3</v>
      </c>
      <c r="V82" s="73">
        <f t="shared" si="29"/>
        <v>0.94802118763772858</v>
      </c>
      <c r="W82" s="73">
        <f t="shared" si="13"/>
        <v>0.94258759076877419</v>
      </c>
      <c r="X82" s="73">
        <f t="shared" si="31"/>
        <v>-5.91264294754364E-2</v>
      </c>
      <c r="Y82" s="73"/>
      <c r="Z82" s="73"/>
      <c r="AA82" s="73"/>
      <c r="AB82" s="73"/>
      <c r="AC82" s="73"/>
      <c r="AD82" s="73"/>
      <c r="AE82" s="85"/>
    </row>
    <row r="83" spans="1:31" ht="15" x14ac:dyDescent="0.25">
      <c r="A83" s="77">
        <v>81</v>
      </c>
      <c r="B83" s="53">
        <v>8600</v>
      </c>
      <c r="C83" s="53">
        <v>16392</v>
      </c>
      <c r="D83" s="53">
        <v>24992</v>
      </c>
      <c r="E83" s="97">
        <v>8.5962058907196146E-2</v>
      </c>
      <c r="F83" s="166">
        <v>5.6627935595079622E-2</v>
      </c>
      <c r="G83" s="75">
        <f t="shared" si="15"/>
        <v>928.24512027454512</v>
      </c>
      <c r="H83" s="75">
        <f t="shared" si="16"/>
        <v>739.27370660188683</v>
      </c>
      <c r="I83" s="75">
        <f t="shared" si="17"/>
        <v>1667.5188268764318</v>
      </c>
      <c r="J83" s="73">
        <f t="shared" si="18"/>
        <v>6.6722104148384753E-2</v>
      </c>
      <c r="K83" s="73">
        <f t="shared" si="19"/>
        <v>6.4544875682235103E-2</v>
      </c>
      <c r="L83" s="73">
        <f t="shared" si="27"/>
        <v>5.7799682869791646E-2</v>
      </c>
      <c r="M83" s="73">
        <f t="shared" si="26"/>
        <v>52409.809539429894</v>
      </c>
      <c r="N83" s="73">
        <f t="shared" si="20"/>
        <v>3029.2703706452303</v>
      </c>
      <c r="O83" s="73">
        <f t="shared" si="21"/>
        <v>7092.1756761592105</v>
      </c>
      <c r="P83" s="73">
        <f t="shared" si="22"/>
        <v>54104.414487552393</v>
      </c>
      <c r="Q83" s="73">
        <f t="shared" si="24"/>
        <v>50895.174354107279</v>
      </c>
      <c r="R83" s="73">
        <f>SUM(Q83:$Q$102)</f>
        <v>426831.52255469095</v>
      </c>
      <c r="S83" s="73">
        <f t="shared" si="23"/>
        <v>8.1441151247376578</v>
      </c>
      <c r="T83" s="73">
        <f t="shared" si="30"/>
        <v>1</v>
      </c>
      <c r="U83" s="73">
        <f t="shared" si="28"/>
        <v>6.7451928124434568E-3</v>
      </c>
      <c r="V83" s="73">
        <f t="shared" si="29"/>
        <v>0.94220031713020835</v>
      </c>
      <c r="W83" s="73">
        <f t="shared" si="13"/>
        <v>0.9354551243177649</v>
      </c>
      <c r="X83" s="73">
        <f t="shared" si="31"/>
        <v>-6.6722104148384725E-2</v>
      </c>
      <c r="Y83" s="73"/>
      <c r="Z83" s="73"/>
      <c r="AA83" s="73"/>
      <c r="AB83" s="73"/>
      <c r="AC83" s="73"/>
      <c r="AD83" s="73"/>
      <c r="AE83" s="85"/>
    </row>
    <row r="84" spans="1:31" ht="15" x14ac:dyDescent="0.25">
      <c r="A84" s="77">
        <v>82</v>
      </c>
      <c r="B84" s="53">
        <v>7145</v>
      </c>
      <c r="C84" s="53">
        <v>14690</v>
      </c>
      <c r="D84" s="53">
        <v>21835</v>
      </c>
      <c r="E84" s="97">
        <v>9.5807676560044783E-2</v>
      </c>
      <c r="F84" s="166">
        <v>6.5124110033779173E-2</v>
      </c>
      <c r="G84" s="75">
        <f t="shared" si="15"/>
        <v>956.67317639621604</v>
      </c>
      <c r="H84" s="75">
        <f t="shared" si="16"/>
        <v>684.54584902151998</v>
      </c>
      <c r="I84" s="75">
        <f t="shared" si="17"/>
        <v>1641.219025417736</v>
      </c>
      <c r="J84" s="73">
        <f t="shared" si="18"/>
        <v>7.5164599286363001E-2</v>
      </c>
      <c r="K84" s="73">
        <f t="shared" si="19"/>
        <v>7.2409207020271649E-2</v>
      </c>
      <c r="L84" s="73">
        <f t="shared" si="27"/>
        <v>6.433183403779108E-2</v>
      </c>
      <c r="M84" s="73">
        <f t="shared" si="26"/>
        <v>49380.539168784664</v>
      </c>
      <c r="N84" s="73">
        <f t="shared" si="20"/>
        <v>3176.7406505028994</v>
      </c>
      <c r="O84" s="73">
        <f t="shared" si="21"/>
        <v>6519.2684597271791</v>
      </c>
      <c r="P84" s="73">
        <f t="shared" si="22"/>
        <v>47012.238811393181</v>
      </c>
      <c r="Q84" s="73">
        <f t="shared" si="24"/>
        <v>47792.168843533218</v>
      </c>
      <c r="R84" s="73">
        <f>SUM(Q84:$Q$102)</f>
        <v>375936.34820058371</v>
      </c>
      <c r="S84" s="73">
        <f t="shared" si="23"/>
        <v>7.6130466481060122</v>
      </c>
      <c r="T84" s="73">
        <f t="shared" si="30"/>
        <v>1</v>
      </c>
      <c r="U84" s="73">
        <f t="shared" si="28"/>
        <v>8.0773729824805685E-3</v>
      </c>
      <c r="V84" s="73">
        <f t="shared" si="29"/>
        <v>0.93566816596220892</v>
      </c>
      <c r="W84" s="73">
        <f t="shared" si="13"/>
        <v>0.92759079297972835</v>
      </c>
      <c r="X84" s="73">
        <f t="shared" si="31"/>
        <v>-7.5164599286362793E-2</v>
      </c>
      <c r="Y84" s="73"/>
      <c r="Z84" s="73"/>
      <c r="AA84" s="73"/>
      <c r="AB84" s="73"/>
      <c r="AC84" s="73"/>
      <c r="AD84" s="73"/>
      <c r="AE84" s="85"/>
    </row>
    <row r="85" spans="1:31" ht="15" x14ac:dyDescent="0.25">
      <c r="A85" s="77">
        <v>83</v>
      </c>
      <c r="B85" s="53">
        <v>6113</v>
      </c>
      <c r="C85" s="53">
        <v>13008</v>
      </c>
      <c r="D85" s="53">
        <v>19121</v>
      </c>
      <c r="E85" s="97">
        <v>0.10675946502789388</v>
      </c>
      <c r="F85" s="166">
        <v>7.5027056849547663E-2</v>
      </c>
      <c r="G85" s="75">
        <f t="shared" si="15"/>
        <v>975.95195549891605</v>
      </c>
      <c r="H85" s="75">
        <f t="shared" si="16"/>
        <v>652.62060971551523</v>
      </c>
      <c r="I85" s="75">
        <f t="shared" si="17"/>
        <v>1628.5725652144313</v>
      </c>
      <c r="J85" s="73">
        <f t="shared" si="18"/>
        <v>8.5171934794960061E-2</v>
      </c>
      <c r="K85" s="73">
        <f t="shared" si="19"/>
        <v>8.1645626244273073E-2</v>
      </c>
      <c r="L85" s="73">
        <f t="shared" si="27"/>
        <v>7.1655955154103279E-2</v>
      </c>
      <c r="M85" s="73">
        <f t="shared" si="26"/>
        <v>46203.798518281765</v>
      </c>
      <c r="N85" s="73">
        <f t="shared" si="20"/>
        <v>3310.7773145752217</v>
      </c>
      <c r="O85" s="73">
        <f t="shared" si="21"/>
        <v>5951.0945981738587</v>
      </c>
      <c r="P85" s="73">
        <f t="shared" si="22"/>
        <v>40492.970351666001</v>
      </c>
      <c r="Q85" s="73">
        <f t="shared" si="24"/>
        <v>44548.409860994157</v>
      </c>
      <c r="R85" s="73">
        <f>SUM(Q85:$Q$102)</f>
        <v>328144.17935705045</v>
      </c>
      <c r="S85" s="73">
        <f t="shared" si="23"/>
        <v>7.102103936913573</v>
      </c>
      <c r="T85" s="73">
        <f t="shared" si="30"/>
        <v>1</v>
      </c>
      <c r="U85" s="73">
        <f t="shared" si="28"/>
        <v>9.9896710901697938E-3</v>
      </c>
      <c r="V85" s="73">
        <f t="shared" si="29"/>
        <v>0.92834404484589672</v>
      </c>
      <c r="W85" s="73">
        <f t="shared" si="13"/>
        <v>0.91835437375572693</v>
      </c>
      <c r="X85" s="73">
        <f t="shared" si="31"/>
        <v>-8.5171934794959867E-2</v>
      </c>
      <c r="Y85" s="73"/>
      <c r="Z85" s="73"/>
      <c r="AA85" s="73"/>
      <c r="AB85" s="73"/>
      <c r="AC85" s="73"/>
      <c r="AD85" s="73"/>
      <c r="AE85" s="85"/>
    </row>
    <row r="86" spans="1:31" ht="15" x14ac:dyDescent="0.25">
      <c r="A86" s="77">
        <v>84</v>
      </c>
      <c r="B86" s="53">
        <v>5247</v>
      </c>
      <c r="C86" s="53">
        <v>11582</v>
      </c>
      <c r="D86" s="53">
        <v>16829</v>
      </c>
      <c r="E86" s="97">
        <v>0.11874484188413274</v>
      </c>
      <c r="F86" s="166">
        <v>8.6428982292201362E-2</v>
      </c>
      <c r="G86" s="75">
        <f t="shared" si="15"/>
        <v>1001.0204729082761</v>
      </c>
      <c r="H86" s="75">
        <f t="shared" si="16"/>
        <v>623.05418536604452</v>
      </c>
      <c r="I86" s="75">
        <f t="shared" si="17"/>
        <v>1624.0746582743207</v>
      </c>
      <c r="J86" s="73">
        <f t="shared" si="18"/>
        <v>9.6504525418879356E-2</v>
      </c>
      <c r="K86" s="73">
        <f t="shared" si="19"/>
        <v>9.1994211516085556E-2</v>
      </c>
      <c r="L86" s="73">
        <f t="shared" si="27"/>
        <v>7.9860188496529316E-2</v>
      </c>
      <c r="M86" s="73">
        <f t="shared" si="26"/>
        <v>42893.021203706543</v>
      </c>
      <c r="N86" s="73">
        <f t="shared" si="20"/>
        <v>3425.4447585136368</v>
      </c>
      <c r="O86" s="73">
        <f t="shared" si="21"/>
        <v>5389.9153468578406</v>
      </c>
      <c r="P86" s="73">
        <f t="shared" si="22"/>
        <v>34541.875753492139</v>
      </c>
      <c r="Q86" s="73">
        <f t="shared" si="24"/>
        <v>41180.298824449725</v>
      </c>
      <c r="R86" s="73">
        <f>SUM(Q86:$Q$102)</f>
        <v>283595.76949605631</v>
      </c>
      <c r="S86" s="73">
        <f t="shared" si="23"/>
        <v>6.6116995617820864</v>
      </c>
      <c r="T86" s="73">
        <f t="shared" si="30"/>
        <v>1</v>
      </c>
      <c r="U86" s="73">
        <f t="shared" si="28"/>
        <v>1.2134023019556239E-2</v>
      </c>
      <c r="V86" s="73">
        <f t="shared" si="29"/>
        <v>0.92013981150347068</v>
      </c>
      <c r="W86" s="73">
        <f t="shared" si="13"/>
        <v>0.90800578848391444</v>
      </c>
      <c r="X86" s="73">
        <f t="shared" si="31"/>
        <v>-9.6504525418879245E-2</v>
      </c>
      <c r="Y86" s="73"/>
      <c r="Z86" s="73"/>
      <c r="AA86" s="73"/>
      <c r="AB86" s="73"/>
      <c r="AC86" s="73"/>
      <c r="AD86" s="73"/>
      <c r="AE86" s="85"/>
    </row>
    <row r="87" spans="1:31" ht="15" x14ac:dyDescent="0.25">
      <c r="A87" s="77">
        <v>85</v>
      </c>
      <c r="B87" s="53">
        <v>4482</v>
      </c>
      <c r="C87" s="53">
        <v>10332</v>
      </c>
      <c r="D87" s="53">
        <v>14814</v>
      </c>
      <c r="E87" s="97">
        <v>0.13165379272846961</v>
      </c>
      <c r="F87" s="166">
        <v>9.9342676760004162E-2</v>
      </c>
      <c r="G87" s="75">
        <f t="shared" si="15"/>
        <v>1026.408536284363</v>
      </c>
      <c r="H87" s="75">
        <f t="shared" si="16"/>
        <v>590.07229900900074</v>
      </c>
      <c r="I87" s="75">
        <f t="shared" si="17"/>
        <v>1616.4808352933637</v>
      </c>
      <c r="J87" s="73">
        <f t="shared" si="18"/>
        <v>0.10911845789748641</v>
      </c>
      <c r="K87" s="73">
        <f t="shared" si="19"/>
        <v>0.10337580101029853</v>
      </c>
      <c r="L87" s="73">
        <f t="shared" si="27"/>
        <v>8.9040336590603175E-2</v>
      </c>
      <c r="M87" s="73">
        <f t="shared" si="26"/>
        <v>39467.576445192906</v>
      </c>
      <c r="N87" s="73">
        <f t="shared" si="20"/>
        <v>3514.2062910953391</v>
      </c>
      <c r="O87" s="73">
        <f t="shared" si="21"/>
        <v>4838.5128695389631</v>
      </c>
      <c r="P87" s="73">
        <f t="shared" si="22"/>
        <v>29151.960406634287</v>
      </c>
      <c r="Q87" s="73">
        <f t="shared" si="24"/>
        <v>37710.473299645237</v>
      </c>
      <c r="R87" s="73">
        <f>SUM(Q87:$Q$102)</f>
        <v>242415.47067160651</v>
      </c>
      <c r="S87" s="73">
        <f t="shared" si="23"/>
        <v>6.1421422976969335</v>
      </c>
      <c r="T87" s="73">
        <f t="shared" si="30"/>
        <v>1</v>
      </c>
      <c r="U87" s="73">
        <f t="shared" si="28"/>
        <v>1.4335464419695354E-2</v>
      </c>
      <c r="V87" s="73">
        <f t="shared" si="29"/>
        <v>0.91095966340939682</v>
      </c>
      <c r="W87" s="73">
        <f t="shared" si="13"/>
        <v>0.89662419898970147</v>
      </c>
      <c r="X87" s="73">
        <f t="shared" si="31"/>
        <v>-0.10911845789748623</v>
      </c>
      <c r="Y87" s="73"/>
      <c r="Z87" s="73"/>
      <c r="AA87" s="73"/>
      <c r="AB87" s="73"/>
      <c r="AC87" s="73"/>
      <c r="AD87" s="73"/>
      <c r="AE87" s="85"/>
    </row>
    <row r="88" spans="1:31" x14ac:dyDescent="0.3">
      <c r="A88" s="77">
        <v>86</v>
      </c>
      <c r="B88" s="53">
        <v>3988</v>
      </c>
      <c r="C88" s="53">
        <v>9319</v>
      </c>
      <c r="D88" s="53">
        <v>13307</v>
      </c>
      <c r="E88" s="97">
        <v>0.14534967930859582</v>
      </c>
      <c r="F88" s="166">
        <v>0.11367795162783501</v>
      </c>
      <c r="G88" s="75">
        <f t="shared" si="15"/>
        <v>1059.3648312197945</v>
      </c>
      <c r="H88" s="75">
        <f t="shared" si="16"/>
        <v>579.65452108268016</v>
      </c>
      <c r="I88" s="75">
        <f t="shared" si="17"/>
        <v>1639.0193523024745</v>
      </c>
      <c r="J88" s="73">
        <f t="shared" si="18"/>
        <v>0.12316971160310172</v>
      </c>
      <c r="K88" s="73">
        <f t="shared" si="19"/>
        <v>0.11588639450934368</v>
      </c>
      <c r="L88" s="73">
        <f t="shared" si="27"/>
        <v>9.9299916401016874E-2</v>
      </c>
      <c r="M88" s="73">
        <f t="shared" si="26"/>
        <v>35953.370154097567</v>
      </c>
      <c r="N88" s="73">
        <f t="shared" si="20"/>
        <v>3570.1666506367037</v>
      </c>
      <c r="O88" s="73">
        <f t="shared" si="21"/>
        <v>4300.1854195485348</v>
      </c>
      <c r="P88" s="73">
        <f t="shared" si="22"/>
        <v>24313.447537095326</v>
      </c>
      <c r="Q88" s="73">
        <f t="shared" si="24"/>
        <v>34168.286828779215</v>
      </c>
      <c r="R88" s="73">
        <f>SUM(Q88:$Q$102)</f>
        <v>204704.99737196128</v>
      </c>
      <c r="S88" s="73">
        <f t="shared" si="23"/>
        <v>5.6936247282128924</v>
      </c>
      <c r="T88" s="73">
        <f>T87</f>
        <v>1</v>
      </c>
      <c r="U88" s="73"/>
      <c r="V88" s="73">
        <f t="shared" si="29"/>
        <v>0.90070008359898313</v>
      </c>
      <c r="W88" s="73">
        <f t="shared" si="13"/>
        <v>0.88411360549065632</v>
      </c>
      <c r="X88" s="73">
        <f t="shared" si="31"/>
        <v>-0.12316971160310158</v>
      </c>
      <c r="Y88" s="73"/>
      <c r="Z88" s="73"/>
      <c r="AA88" s="73"/>
      <c r="AB88" s="73"/>
      <c r="AC88" s="73"/>
      <c r="AD88" s="73"/>
      <c r="AE88" s="85"/>
    </row>
    <row r="89" spans="1:31" x14ac:dyDescent="0.3">
      <c r="A89" s="77">
        <v>87</v>
      </c>
      <c r="B89" s="53">
        <v>3395</v>
      </c>
      <c r="C89" s="53">
        <v>8036</v>
      </c>
      <c r="D89" s="53">
        <v>11431</v>
      </c>
      <c r="E89" s="97">
        <v>0.15967293861027798</v>
      </c>
      <c r="F89" s="166">
        <v>0.12922729166498967</v>
      </c>
      <c r="G89" s="75">
        <f t="shared" si="15"/>
        <v>1038.4705158198569</v>
      </c>
      <c r="H89" s="75">
        <f t="shared" si="16"/>
        <v>542.08962658189375</v>
      </c>
      <c r="I89" s="75">
        <f t="shared" si="17"/>
        <v>1580.5601424017507</v>
      </c>
      <c r="J89" s="73">
        <f t="shared" si="18"/>
        <v>0.13826963016374338</v>
      </c>
      <c r="K89" s="73">
        <f t="shared" si="19"/>
        <v>0.12913615107531662</v>
      </c>
      <c r="L89" s="73">
        <f t="shared" si="27"/>
        <v>0.11075000300821092</v>
      </c>
      <c r="M89" s="73">
        <f t="shared" si="26"/>
        <v>32383.203503460863</v>
      </c>
      <c r="N89" s="73">
        <f t="shared" si="20"/>
        <v>3586.4398854237952</v>
      </c>
      <c r="O89" s="73">
        <f t="shared" si="21"/>
        <v>3778.709626222922</v>
      </c>
      <c r="P89" s="73">
        <f t="shared" si="22"/>
        <v>20013.262117546794</v>
      </c>
      <c r="Q89" s="73">
        <f t="shared" si="24"/>
        <v>30589.983560748966</v>
      </c>
      <c r="R89" s="73">
        <f>SUM(Q89:$Q$102)</f>
        <v>170536.71054318207</v>
      </c>
      <c r="S89" s="73">
        <f t="shared" si="23"/>
        <v>5.2662087777991591</v>
      </c>
      <c r="T89" s="73">
        <f t="shared" ref="T89:T102" si="32">T88</f>
        <v>1</v>
      </c>
      <c r="U89" s="73"/>
      <c r="V89" s="73">
        <f t="shared" si="29"/>
        <v>0.88924999699178908</v>
      </c>
      <c r="W89" s="73">
        <f t="shared" si="13"/>
        <v>0.87086384892468338</v>
      </c>
      <c r="X89" s="73">
        <f t="shared" si="31"/>
        <v>-0.13826963016374316</v>
      </c>
      <c r="Y89" s="73"/>
      <c r="Z89" s="73"/>
      <c r="AA89" s="73"/>
      <c r="AB89" s="73"/>
      <c r="AC89" s="73"/>
      <c r="AD89" s="73"/>
      <c r="AE89" s="85"/>
    </row>
    <row r="90" spans="1:31" x14ac:dyDescent="0.3">
      <c r="A90" s="77">
        <v>88</v>
      </c>
      <c r="B90" s="53">
        <v>2795</v>
      </c>
      <c r="C90" s="53">
        <v>6912</v>
      </c>
      <c r="D90" s="53">
        <v>9707</v>
      </c>
      <c r="E90" s="97">
        <v>0.17443387051947867</v>
      </c>
      <c r="F90" s="166">
        <v>0.14566665523908665</v>
      </c>
      <c r="G90" s="75">
        <f t="shared" si="15"/>
        <v>1006.8479210125669</v>
      </c>
      <c r="H90" s="75">
        <f t="shared" si="16"/>
        <v>487.54266810194287</v>
      </c>
      <c r="I90" s="75">
        <f t="shared" si="17"/>
        <v>1494.3905891145098</v>
      </c>
      <c r="J90" s="73">
        <f t="shared" si="18"/>
        <v>0.15394978769079115</v>
      </c>
      <c r="K90" s="73">
        <f t="shared" si="19"/>
        <v>0.14268493230001944</v>
      </c>
      <c r="L90" s="73">
        <f t="shared" si="27"/>
        <v>0.1235087922535878</v>
      </c>
      <c r="M90" s="73">
        <f t="shared" si="26"/>
        <v>28796.763618037068</v>
      </c>
      <c r="N90" s="73">
        <f t="shared" si="20"/>
        <v>3556.6534952758157</v>
      </c>
      <c r="O90" s="73">
        <f t="shared" si="21"/>
        <v>3278.2609987820265</v>
      </c>
      <c r="P90" s="73">
        <f t="shared" si="22"/>
        <v>16234.552491323871</v>
      </c>
      <c r="Q90" s="73">
        <f t="shared" si="24"/>
        <v>27018.43687039916</v>
      </c>
      <c r="R90" s="73">
        <f>SUM(Q90:$Q$102)</f>
        <v>139946.72698243312</v>
      </c>
      <c r="S90" s="73">
        <f t="shared" si="23"/>
        <v>4.8598074713776667</v>
      </c>
      <c r="T90" s="73">
        <f t="shared" si="32"/>
        <v>1</v>
      </c>
      <c r="U90" s="73"/>
      <c r="V90" s="73">
        <f t="shared" si="29"/>
        <v>0.8764912077464122</v>
      </c>
      <c r="W90" s="73">
        <f t="shared" si="13"/>
        <v>0.85731506769998056</v>
      </c>
      <c r="X90" s="73">
        <f t="shared" si="31"/>
        <v>-0.1539497876907909</v>
      </c>
      <c r="Y90" s="73"/>
      <c r="Z90" s="73"/>
      <c r="AA90" s="73"/>
      <c r="AB90" s="73"/>
      <c r="AC90" s="73"/>
      <c r="AD90" s="73"/>
      <c r="AE90" s="85"/>
    </row>
    <row r="91" spans="1:31" x14ac:dyDescent="0.3">
      <c r="A91" s="77">
        <v>89</v>
      </c>
      <c r="B91" s="53">
        <v>2384</v>
      </c>
      <c r="C91" s="53">
        <v>6029</v>
      </c>
      <c r="D91" s="53">
        <v>8413</v>
      </c>
      <c r="E91" s="97">
        <v>0.18938740055563141</v>
      </c>
      <c r="F91" s="166">
        <v>0.1621387403446892</v>
      </c>
      <c r="G91" s="75">
        <f t="shared" si="15"/>
        <v>977.53446553813114</v>
      </c>
      <c r="H91" s="75">
        <f t="shared" si="16"/>
        <v>451.49956292462531</v>
      </c>
      <c r="I91" s="75">
        <f t="shared" si="17"/>
        <v>1429.0340284627564</v>
      </c>
      <c r="J91" s="73">
        <f t="shared" si="18"/>
        <v>0.16986021971505486</v>
      </c>
      <c r="K91" s="73">
        <f t="shared" si="19"/>
        <v>0.15621724745278565</v>
      </c>
      <c r="L91" s="73">
        <f t="shared" si="27"/>
        <v>0.13770079729688345</v>
      </c>
      <c r="M91" s="73">
        <f t="shared" si="26"/>
        <v>25240.110122761253</v>
      </c>
      <c r="N91" s="73">
        <f t="shared" si="20"/>
        <v>3475.5832877653629</v>
      </c>
      <c r="O91" s="73">
        <f t="shared" si="21"/>
        <v>2803.2848215906524</v>
      </c>
      <c r="P91" s="73">
        <f t="shared" si="22"/>
        <v>12956.291492541844</v>
      </c>
      <c r="Q91" s="73">
        <f t="shared" si="24"/>
        <v>23502.318478878573</v>
      </c>
      <c r="R91" s="73">
        <f>SUM(Q91:$Q$102)</f>
        <v>112928.29011203395</v>
      </c>
      <c r="S91" s="73">
        <f t="shared" si="23"/>
        <v>4.4741599605857685</v>
      </c>
      <c r="T91" s="73">
        <f t="shared" si="32"/>
        <v>1</v>
      </c>
      <c r="U91" s="73"/>
      <c r="V91" s="73">
        <f t="shared" si="29"/>
        <v>0.86229920270311655</v>
      </c>
      <c r="W91" s="73">
        <f t="shared" si="13"/>
        <v>0.84378275254721435</v>
      </c>
      <c r="X91" s="73">
        <f t="shared" si="31"/>
        <v>-0.16986021971505455</v>
      </c>
      <c r="Y91" s="73"/>
      <c r="Z91" s="73"/>
      <c r="AA91" s="73"/>
      <c r="AB91" s="73"/>
      <c r="AC91" s="73"/>
      <c r="AD91" s="73"/>
      <c r="AE91" s="85"/>
    </row>
    <row r="92" spans="1:31" x14ac:dyDescent="0.3">
      <c r="A92" s="77">
        <v>90</v>
      </c>
      <c r="B92" s="53">
        <v>1865</v>
      </c>
      <c r="C92" s="53">
        <v>4782</v>
      </c>
      <c r="D92" s="53">
        <v>6647</v>
      </c>
      <c r="E92" s="97">
        <v>0.20471368806338897</v>
      </c>
      <c r="F92" s="166">
        <v>0.1789799415271536</v>
      </c>
      <c r="G92" s="75">
        <f t="shared" si="15"/>
        <v>855.88208038284847</v>
      </c>
      <c r="H92" s="75">
        <f t="shared" si="16"/>
        <v>381.79102823822041</v>
      </c>
      <c r="I92" s="75">
        <f t="shared" si="17"/>
        <v>1237.6731086210689</v>
      </c>
      <c r="J92" s="73">
        <f t="shared" si="18"/>
        <v>0.18620025705146215</v>
      </c>
      <c r="K92" s="73">
        <f t="shared" si="19"/>
        <v>0.16989265651303231</v>
      </c>
      <c r="L92" s="73">
        <f t="shared" si="27"/>
        <v>0.15345557848476132</v>
      </c>
      <c r="M92" s="73">
        <f t="shared" si="26"/>
        <v>21764.52683499589</v>
      </c>
      <c r="N92" s="73">
        <f t="shared" si="20"/>
        <v>3339.8880559114041</v>
      </c>
      <c r="O92" s="73">
        <f t="shared" si="21"/>
        <v>2358.3124552267</v>
      </c>
      <c r="P92" s="73">
        <f t="shared" si="22"/>
        <v>10153.006670951194</v>
      </c>
      <c r="Q92" s="73">
        <f t="shared" si="24"/>
        <v>20094.582807040188</v>
      </c>
      <c r="R92" s="73">
        <f>SUM(Q92:$Q$102)</f>
        <v>89425.971633155379</v>
      </c>
      <c r="S92" s="73">
        <f t="shared" si="23"/>
        <v>4.1087946598206972</v>
      </c>
      <c r="T92" s="73">
        <f t="shared" si="32"/>
        <v>1</v>
      </c>
      <c r="U92" s="73"/>
      <c r="V92" s="73">
        <f t="shared" si="29"/>
        <v>0.84654442151523868</v>
      </c>
      <c r="W92" s="73">
        <f t="shared" si="13"/>
        <v>0.83010734348696769</v>
      </c>
      <c r="X92" s="73">
        <f t="shared" si="31"/>
        <v>-0.18620025705146184</v>
      </c>
      <c r="Y92" s="73"/>
      <c r="Z92" s="73"/>
      <c r="AA92" s="73"/>
      <c r="AB92" s="73"/>
      <c r="AC92" s="73"/>
      <c r="AD92" s="73"/>
      <c r="AE92" s="85"/>
    </row>
    <row r="93" spans="1:31" x14ac:dyDescent="0.3">
      <c r="A93" s="77">
        <v>91</v>
      </c>
      <c r="B93" s="53">
        <v>1410</v>
      </c>
      <c r="C93" s="53">
        <v>3689</v>
      </c>
      <c r="D93" s="53">
        <v>5099</v>
      </c>
      <c r="E93" s="97">
        <v>0.21986990809996687</v>
      </c>
      <c r="F93" s="166">
        <v>0.1952992808672678</v>
      </c>
      <c r="G93" s="75">
        <f t="shared" si="15"/>
        <v>720.45904711935088</v>
      </c>
      <c r="H93" s="75">
        <f t="shared" si="16"/>
        <v>310.01657042095331</v>
      </c>
      <c r="I93" s="75">
        <f t="shared" si="17"/>
        <v>1030.4756175403043</v>
      </c>
      <c r="J93" s="73">
        <f t="shared" si="18"/>
        <v>0.20209366886454291</v>
      </c>
      <c r="K93" s="73">
        <f t="shared" si="19"/>
        <v>0.18298160482746229</v>
      </c>
      <c r="L93" s="73">
        <f t="shared" si="27"/>
        <v>0.17090589025155467</v>
      </c>
      <c r="M93" s="73">
        <f t="shared" si="26"/>
        <v>18424.638779084486</v>
      </c>
      <c r="N93" s="73">
        <f t="shared" si="20"/>
        <v>3148.879293102751</v>
      </c>
      <c r="O93" s="73">
        <f t="shared" si="21"/>
        <v>1947.7231738166533</v>
      </c>
      <c r="P93" s="73">
        <f t="shared" si="22"/>
        <v>7794.6942157244912</v>
      </c>
      <c r="Q93" s="73">
        <f t="shared" si="24"/>
        <v>16850.199132533111</v>
      </c>
      <c r="R93" s="73">
        <f>SUM(Q93:$Q$102)</f>
        <v>69331.388826115188</v>
      </c>
      <c r="S93" s="73">
        <f t="shared" si="23"/>
        <v>3.7629714024472314</v>
      </c>
      <c r="T93" s="73">
        <f t="shared" si="32"/>
        <v>1</v>
      </c>
      <c r="U93" s="73"/>
      <c r="V93" s="73">
        <f t="shared" si="29"/>
        <v>0.82909410974844533</v>
      </c>
      <c r="W93" s="73">
        <f t="shared" si="13"/>
        <v>0.81701839517253771</v>
      </c>
      <c r="X93" s="73">
        <f t="shared" si="31"/>
        <v>-0.20209366886454241</v>
      </c>
      <c r="Y93" s="73"/>
      <c r="Z93" s="73"/>
      <c r="AA93" s="73"/>
      <c r="AB93" s="73"/>
      <c r="AC93" s="73"/>
      <c r="AD93" s="73"/>
      <c r="AE93" s="85"/>
    </row>
    <row r="94" spans="1:31" x14ac:dyDescent="0.3">
      <c r="A94" s="77">
        <v>92</v>
      </c>
      <c r="B94" s="53">
        <v>1055</v>
      </c>
      <c r="C94" s="53">
        <v>2654</v>
      </c>
      <c r="D94" s="53">
        <v>3709</v>
      </c>
      <c r="E94" s="97">
        <v>0.2344327588075622</v>
      </c>
      <c r="F94" s="166">
        <v>0.21055950962978651</v>
      </c>
      <c r="G94" s="75">
        <f t="shared" si="15"/>
        <v>558.82493855745338</v>
      </c>
      <c r="H94" s="75">
        <f t="shared" si="16"/>
        <v>247.32656054197813</v>
      </c>
      <c r="I94" s="75">
        <f t="shared" si="17"/>
        <v>806.15149909943148</v>
      </c>
      <c r="J94" s="73">
        <f t="shared" si="18"/>
        <v>0.21735009412225167</v>
      </c>
      <c r="K94" s="73">
        <f t="shared" si="19"/>
        <v>0.19535178262335129</v>
      </c>
      <c r="L94" s="73">
        <f t="shared" si="27"/>
        <v>0.19018511440103103</v>
      </c>
      <c r="M94" s="73">
        <f t="shared" si="26"/>
        <v>15275.759485981735</v>
      </c>
      <c r="N94" s="73">
        <f t="shared" si="20"/>
        <v>2905.2220654040721</v>
      </c>
      <c r="O94" s="73">
        <f t="shared" si="21"/>
        <v>1575.4593276409119</v>
      </c>
      <c r="P94" s="73">
        <f t="shared" si="22"/>
        <v>5846.9710419078374</v>
      </c>
      <c r="Q94" s="73">
        <f t="shared" si="24"/>
        <v>13823.148453279699</v>
      </c>
      <c r="R94" s="73">
        <f>SUM(Q94:$Q$102)</f>
        <v>52481.189693582062</v>
      </c>
      <c r="S94" s="73">
        <f t="shared" si="23"/>
        <v>3.4355862791465799</v>
      </c>
      <c r="T94" s="73">
        <f t="shared" si="32"/>
        <v>1</v>
      </c>
      <c r="U94" s="73"/>
      <c r="V94" s="73">
        <f t="shared" si="29"/>
        <v>0.80981488559896897</v>
      </c>
      <c r="W94" s="73">
        <f t="shared" si="13"/>
        <v>0.80464821737664871</v>
      </c>
      <c r="X94" s="73">
        <f t="shared" si="31"/>
        <v>-0.21735009412225123</v>
      </c>
      <c r="Y94" s="73"/>
      <c r="Z94" s="73"/>
      <c r="AA94" s="73"/>
      <c r="AB94" s="73"/>
      <c r="AC94" s="73"/>
      <c r="AD94" s="73"/>
      <c r="AE94" s="85"/>
    </row>
    <row r="95" spans="1:31" x14ac:dyDescent="0.3">
      <c r="A95" s="77">
        <v>93</v>
      </c>
      <c r="B95" s="53">
        <v>725</v>
      </c>
      <c r="C95" s="53">
        <v>1881</v>
      </c>
      <c r="D95" s="53">
        <v>2606</v>
      </c>
      <c r="E95" s="97">
        <v>0.24793531709740904</v>
      </c>
      <c r="F95" s="166">
        <v>0.2243011584275873</v>
      </c>
      <c r="G95" s="75">
        <f t="shared" si="15"/>
        <v>421.91047900229171</v>
      </c>
      <c r="H95" s="75">
        <f t="shared" si="16"/>
        <v>179.75310489562156</v>
      </c>
      <c r="I95" s="75">
        <f t="shared" si="17"/>
        <v>601.66358389791321</v>
      </c>
      <c r="J95" s="73">
        <f t="shared" si="18"/>
        <v>0.23087627931616009</v>
      </c>
      <c r="K95" s="73">
        <f t="shared" si="19"/>
        <v>0.20616232590016914</v>
      </c>
      <c r="L95" s="73">
        <f t="shared" si="27"/>
        <v>0.21142383826172018</v>
      </c>
      <c r="M95" s="73">
        <f t="shared" si="26"/>
        <v>12370.537420577662</v>
      </c>
      <c r="N95" s="73">
        <f t="shared" si="20"/>
        <v>2615.4265028187692</v>
      </c>
      <c r="O95" s="73">
        <f t="shared" si="21"/>
        <v>1244.7126001749791</v>
      </c>
      <c r="P95" s="73">
        <f t="shared" si="22"/>
        <v>4271.511714266926</v>
      </c>
      <c r="Q95" s="73">
        <f t="shared" si="24"/>
        <v>11062.824169168278</v>
      </c>
      <c r="R95" s="73">
        <f>SUM(Q95:$Q$102)</f>
        <v>38658.041240302366</v>
      </c>
      <c r="S95" s="73">
        <f t="shared" si="23"/>
        <v>3.1250090376831152</v>
      </c>
      <c r="T95" s="73">
        <f t="shared" si="32"/>
        <v>1</v>
      </c>
      <c r="U95" s="73"/>
      <c r="V95" s="73">
        <f t="shared" si="29"/>
        <v>0.78857616173827982</v>
      </c>
      <c r="W95" s="73">
        <f t="shared" si="13"/>
        <v>0.79383767409983086</v>
      </c>
      <c r="X95" s="73">
        <f t="shared" si="31"/>
        <v>-0.2308762793161597</v>
      </c>
      <c r="Y95" s="73"/>
      <c r="Z95" s="73"/>
      <c r="AA95" s="73"/>
      <c r="AB95" s="73"/>
      <c r="AC95" s="73"/>
      <c r="AD95" s="73"/>
      <c r="AE95" s="85"/>
    </row>
    <row r="96" spans="1:31" x14ac:dyDescent="0.3">
      <c r="A96" s="77">
        <v>94</v>
      </c>
      <c r="B96" s="53">
        <v>521</v>
      </c>
      <c r="C96" s="53">
        <v>1237</v>
      </c>
      <c r="D96" s="53">
        <v>1758</v>
      </c>
      <c r="E96" s="97">
        <v>0.25994681171488065</v>
      </c>
      <c r="F96" s="166">
        <v>0.23621046705668133</v>
      </c>
      <c r="G96" s="75">
        <f t="shared" si="15"/>
        <v>292.19234774911479</v>
      </c>
      <c r="H96" s="75">
        <f t="shared" si="16"/>
        <v>135.43228890345281</v>
      </c>
      <c r="I96" s="75">
        <f t="shared" si="17"/>
        <v>427.62463665256757</v>
      </c>
      <c r="J96" s="73">
        <f t="shared" si="18"/>
        <v>0.24324495827791101</v>
      </c>
      <c r="K96" s="73">
        <f t="shared" si="19"/>
        <v>0.21592057649985974</v>
      </c>
      <c r="L96" s="73">
        <f t="shared" si="27"/>
        <v>0.23474543207573839</v>
      </c>
      <c r="M96" s="73">
        <f t="shared" si="26"/>
        <v>9755.1109177588933</v>
      </c>
      <c r="N96" s="73">
        <f t="shared" si="20"/>
        <v>2289.9677273360639</v>
      </c>
      <c r="O96" s="73">
        <f t="shared" si="21"/>
        <v>957.61042411049687</v>
      </c>
      <c r="P96" s="73">
        <f t="shared" si="22"/>
        <v>3026.7991140919471</v>
      </c>
      <c r="Q96" s="73">
        <f t="shared" si="24"/>
        <v>8610.1270540908608</v>
      </c>
      <c r="R96" s="73">
        <f>SUM(Q96:$Q$102)</f>
        <v>27595.217071134099</v>
      </c>
      <c r="S96" s="73">
        <f t="shared" si="23"/>
        <v>2.8287958285433552</v>
      </c>
      <c r="T96" s="73">
        <f t="shared" si="32"/>
        <v>1</v>
      </c>
      <c r="U96" s="73"/>
      <c r="V96" s="73">
        <f t="shared" si="29"/>
        <v>0.76525456792426161</v>
      </c>
      <c r="W96" s="73">
        <f t="shared" si="13"/>
        <v>0.78407942350014026</v>
      </c>
      <c r="X96" s="73">
        <f t="shared" si="31"/>
        <v>-0.24324495827791051</v>
      </c>
      <c r="Y96" s="73"/>
      <c r="Z96" s="73"/>
      <c r="AA96" s="73"/>
      <c r="AB96" s="73"/>
      <c r="AC96" s="73"/>
      <c r="AD96" s="73"/>
      <c r="AE96" s="85"/>
    </row>
    <row r="97" spans="1:31" x14ac:dyDescent="0.3">
      <c r="A97" s="77">
        <v>95</v>
      </c>
      <c r="B97" s="53">
        <v>338</v>
      </c>
      <c r="C97" s="53">
        <v>785</v>
      </c>
      <c r="D97" s="53">
        <v>1123</v>
      </c>
      <c r="E97" s="97">
        <v>0.27016593623955476</v>
      </c>
      <c r="F97" s="166">
        <v>0.24616743244179112</v>
      </c>
      <c r="G97" s="75">
        <f t="shared" si="15"/>
        <v>193.24143446680603</v>
      </c>
      <c r="H97" s="75">
        <f t="shared" si="16"/>
        <v>91.316086448969514</v>
      </c>
      <c r="I97" s="75">
        <f t="shared" si="17"/>
        <v>284.55752091577551</v>
      </c>
      <c r="J97" s="73">
        <f t="shared" si="18"/>
        <v>0.25339049057504498</v>
      </c>
      <c r="K97" s="73">
        <f t="shared" si="19"/>
        <v>0.22383526237461082</v>
      </c>
      <c r="L97" s="73">
        <f t="shared" si="27"/>
        <v>0.26026048701108317</v>
      </c>
      <c r="M97" s="73">
        <f t="shared" si="26"/>
        <v>7465.1431904228293</v>
      </c>
      <c r="N97" s="73">
        <f t="shared" si="20"/>
        <v>1942.8818023469166</v>
      </c>
      <c r="O97" s="73">
        <f t="shared" si="21"/>
        <v>714.94219643165593</v>
      </c>
      <c r="P97" s="73">
        <f t="shared" si="22"/>
        <v>2069.1886899814504</v>
      </c>
      <c r="Q97" s="73">
        <f t="shared" si="24"/>
        <v>6493.7022892493715</v>
      </c>
      <c r="R97" s="73">
        <f>SUM(Q97:$Q$102)</f>
        <v>18985.090017043232</v>
      </c>
      <c r="S97" s="73">
        <f t="shared" si="23"/>
        <v>2.5431648841511247</v>
      </c>
      <c r="T97" s="73">
        <f t="shared" si="32"/>
        <v>1</v>
      </c>
      <c r="U97" s="73"/>
      <c r="V97" s="73">
        <f t="shared" si="29"/>
        <v>0.73973951298891683</v>
      </c>
      <c r="W97" s="73">
        <f t="shared" si="13"/>
        <v>0.77616473762538918</v>
      </c>
      <c r="X97" s="73">
        <f t="shared" si="31"/>
        <v>-0.25339049057504437</v>
      </c>
      <c r="Y97" s="73"/>
      <c r="Z97" s="73"/>
      <c r="AA97" s="73"/>
      <c r="AB97" s="73"/>
      <c r="AC97" s="73"/>
      <c r="AD97" s="73"/>
      <c r="AE97" s="85"/>
    </row>
    <row r="98" spans="1:31" x14ac:dyDescent="0.3">
      <c r="A98" s="77">
        <v>96</v>
      </c>
      <c r="B98" s="53">
        <v>211</v>
      </c>
      <c r="C98" s="53">
        <v>449</v>
      </c>
      <c r="D98" s="53">
        <v>660</v>
      </c>
      <c r="E98" s="97">
        <v>0.27849718363816689</v>
      </c>
      <c r="F98" s="166">
        <v>0.25426009205868361</v>
      </c>
      <c r="G98" s="75">
        <f t="shared" si="15"/>
        <v>114.16278133434894</v>
      </c>
      <c r="H98" s="75">
        <f t="shared" si="16"/>
        <v>58.762905747653214</v>
      </c>
      <c r="I98" s="75">
        <f t="shared" si="17"/>
        <v>172.92568708200216</v>
      </c>
      <c r="J98" s="73">
        <f t="shared" si="18"/>
        <v>0.26200861679091236</v>
      </c>
      <c r="K98" s="73">
        <f t="shared" si="19"/>
        <v>0.23049560697945226</v>
      </c>
      <c r="L98" s="73">
        <f t="shared" si="27"/>
        <v>0.28805999924107173</v>
      </c>
      <c r="M98" s="73">
        <f t="shared" si="26"/>
        <v>5522.2613880759127</v>
      </c>
      <c r="N98" s="73">
        <f t="shared" si="20"/>
        <v>1590.742611258147</v>
      </c>
      <c r="O98" s="73">
        <f t="shared" si="21"/>
        <v>515.97169971080939</v>
      </c>
      <c r="P98" s="73">
        <f t="shared" si="22"/>
        <v>1354.2464935497946</v>
      </c>
      <c r="Q98" s="73">
        <f t="shared" si="24"/>
        <v>4726.8900824468392</v>
      </c>
      <c r="R98" s="73">
        <f>SUM(Q98:$Q$102)</f>
        <v>12491.387727793865</v>
      </c>
      <c r="S98" s="73">
        <f t="shared" si="23"/>
        <v>2.2620058794692732</v>
      </c>
      <c r="T98" s="73">
        <f t="shared" si="32"/>
        <v>1</v>
      </c>
      <c r="U98" s="73"/>
      <c r="V98" s="73">
        <f t="shared" si="29"/>
        <v>0.71194000075892827</v>
      </c>
      <c r="W98" s="73">
        <f t="shared" si="13"/>
        <v>0.76950439302054774</v>
      </c>
      <c r="X98" s="73">
        <f t="shared" si="31"/>
        <v>-0.26200861679091197</v>
      </c>
      <c r="Y98" s="73"/>
      <c r="Z98" s="73"/>
      <c r="AA98" s="73"/>
      <c r="AB98" s="73"/>
      <c r="AC98" s="73"/>
      <c r="AD98" s="73"/>
      <c r="AE98" s="85"/>
    </row>
    <row r="99" spans="1:31" x14ac:dyDescent="0.3">
      <c r="A99" s="77">
        <v>97</v>
      </c>
      <c r="B99" s="53">
        <v>136</v>
      </c>
      <c r="C99" s="53">
        <v>250</v>
      </c>
      <c r="D99" s="53">
        <v>386</v>
      </c>
      <c r="E99" s="97">
        <v>0.28508082493340886</v>
      </c>
      <c r="F99" s="166">
        <v>0.26075936055525151</v>
      </c>
      <c r="G99" s="75">
        <f t="shared" si="15"/>
        <v>65.189840138812883</v>
      </c>
      <c r="H99" s="75">
        <f t="shared" si="16"/>
        <v>38.770992190943602</v>
      </c>
      <c r="I99" s="75">
        <f t="shared" si="17"/>
        <v>103.96083232975649</v>
      </c>
      <c r="J99" s="73">
        <f t="shared" si="18"/>
        <v>0.26932858116517222</v>
      </c>
      <c r="K99" s="73">
        <f t="shared" si="19"/>
        <v>0.23610778618703199</v>
      </c>
      <c r="L99" s="73">
        <f t="shared" si="27"/>
        <v>0.31820723396383432</v>
      </c>
      <c r="M99" s="73">
        <f t="shared" si="26"/>
        <v>3931.5187768177657</v>
      </c>
      <c r="N99" s="73">
        <f t="shared" si="20"/>
        <v>1251.0377152480587</v>
      </c>
      <c r="O99" s="73">
        <f t="shared" si="21"/>
        <v>358.3813583255602</v>
      </c>
      <c r="P99" s="73">
        <f t="shared" si="22"/>
        <v>838.27479383898503</v>
      </c>
      <c r="Q99" s="73">
        <f t="shared" si="24"/>
        <v>3305.9999191937363</v>
      </c>
      <c r="R99" s="73">
        <f>SUM(Q99:$Q$102)</f>
        <v>7764.4976453470244</v>
      </c>
      <c r="S99" s="73">
        <f t="shared" si="23"/>
        <v>1.9749359181826758</v>
      </c>
      <c r="T99" s="73">
        <f t="shared" si="32"/>
        <v>1</v>
      </c>
      <c r="U99" s="73"/>
      <c r="V99" s="73">
        <f t="shared" si="29"/>
        <v>0.68179276603616568</v>
      </c>
      <c r="W99" s="73">
        <f t="shared" si="13"/>
        <v>0.76389221381296801</v>
      </c>
      <c r="X99" s="73">
        <f t="shared" si="31"/>
        <v>-0.26932858116517167</v>
      </c>
      <c r="Y99" s="73"/>
      <c r="Z99" s="73"/>
      <c r="AA99" s="73"/>
      <c r="AB99" s="73"/>
      <c r="AC99" s="73"/>
      <c r="AD99" s="73"/>
      <c r="AE99" s="85"/>
    </row>
    <row r="100" spans="1:31" x14ac:dyDescent="0.3">
      <c r="A100" s="77">
        <v>98</v>
      </c>
      <c r="B100" s="53">
        <v>83</v>
      </c>
      <c r="C100" s="53">
        <v>136</v>
      </c>
      <c r="D100" s="53">
        <v>219</v>
      </c>
      <c r="E100" s="97">
        <v>0.29026091924992603</v>
      </c>
      <c r="F100" s="166">
        <v>0.26605850080368576</v>
      </c>
      <c r="G100" s="75">
        <f t="shared" si="15"/>
        <v>36.183956109301263</v>
      </c>
      <c r="H100" s="75">
        <f t="shared" si="16"/>
        <v>24.09165629774386</v>
      </c>
      <c r="I100" s="75">
        <f t="shared" si="17"/>
        <v>60.275612407045124</v>
      </c>
      <c r="J100" s="73">
        <f t="shared" si="18"/>
        <v>0.27523110688148456</v>
      </c>
      <c r="K100" s="73">
        <f t="shared" si="19"/>
        <v>0.24060339883673298</v>
      </c>
      <c r="L100" s="73">
        <f t="shared" si="27"/>
        <v>0.35072828470121276</v>
      </c>
      <c r="M100" s="73">
        <f t="shared" si="26"/>
        <v>2680.481061569707</v>
      </c>
      <c r="N100" s="73">
        <f t="shared" si="20"/>
        <v>940.12052489842927</v>
      </c>
      <c r="O100" s="73">
        <f t="shared" si="21"/>
        <v>238.38226106203115</v>
      </c>
      <c r="P100" s="73">
        <f t="shared" si="22"/>
        <v>479.89343551342483</v>
      </c>
      <c r="Q100" s="73">
        <f t="shared" si="24"/>
        <v>2210.4207991204921</v>
      </c>
      <c r="R100" s="73">
        <f>SUM(Q100:$Q$102)</f>
        <v>4458.4977261532886</v>
      </c>
      <c r="S100" s="73">
        <f t="shared" si="23"/>
        <v>1.6633199876228051</v>
      </c>
      <c r="T100" s="73">
        <f t="shared" si="32"/>
        <v>1</v>
      </c>
      <c r="U100" s="73"/>
      <c r="V100" s="73">
        <f t="shared" si="29"/>
        <v>0.64927171529878724</v>
      </c>
      <c r="W100" s="73">
        <f t="shared" si="13"/>
        <v>0.75939660116326702</v>
      </c>
      <c r="X100" s="73">
        <f t="shared" si="31"/>
        <v>-0.27523110688148417</v>
      </c>
      <c r="Y100" s="73"/>
      <c r="Z100" s="73"/>
      <c r="AA100" s="73"/>
      <c r="AB100" s="73"/>
      <c r="AC100" s="73"/>
      <c r="AD100" s="73"/>
      <c r="AE100" s="85"/>
    </row>
    <row r="101" spans="1:31" x14ac:dyDescent="0.3">
      <c r="A101" s="77">
        <v>99</v>
      </c>
      <c r="B101" s="53">
        <v>46</v>
      </c>
      <c r="C101" s="53">
        <v>60</v>
      </c>
      <c r="D101" s="53">
        <v>106</v>
      </c>
      <c r="E101" s="97">
        <v>0.29449503861773074</v>
      </c>
      <c r="F101" s="166">
        <v>0.2705882012240059</v>
      </c>
      <c r="G101" s="75">
        <f t="shared" si="15"/>
        <v>16.235292073440355</v>
      </c>
      <c r="H101" s="75">
        <f t="shared" si="16"/>
        <v>13.546771776415614</v>
      </c>
      <c r="I101" s="75">
        <f t="shared" si="17"/>
        <v>29.78206384985597</v>
      </c>
      <c r="J101" s="73">
        <f t="shared" si="18"/>
        <v>0.28096286650807517</v>
      </c>
      <c r="K101" s="73">
        <f t="shared" si="19"/>
        <v>0.24494362716063367</v>
      </c>
      <c r="L101" s="73">
        <f t="shared" si="27"/>
        <v>0.3856014670743193</v>
      </c>
      <c r="M101" s="73">
        <f t="shared" si="26"/>
        <v>1740.3605366712777</v>
      </c>
      <c r="N101" s="73">
        <f t="shared" si="20"/>
        <v>671.08557617869428</v>
      </c>
      <c r="O101" s="73">
        <f t="shared" si="21"/>
        <v>150.99986296248611</v>
      </c>
      <c r="P101" s="73">
        <f t="shared" si="22"/>
        <v>241.51117445139371</v>
      </c>
      <c r="Q101" s="73">
        <f t="shared" si="24"/>
        <v>1404.8177485819306</v>
      </c>
      <c r="R101" s="73">
        <f>SUM(Q101:$Q$102)</f>
        <v>2248.076927032796</v>
      </c>
      <c r="S101" s="73">
        <f t="shared" si="23"/>
        <v>1.2917305809131987</v>
      </c>
      <c r="T101" s="73">
        <f t="shared" si="32"/>
        <v>1</v>
      </c>
      <c r="U101" s="73"/>
      <c r="V101" s="73">
        <f t="shared" si="29"/>
        <v>0.6143985329256807</v>
      </c>
      <c r="W101" s="73">
        <f t="shared" si="13"/>
        <v>0.75505637283936633</v>
      </c>
      <c r="X101" s="73">
        <f t="shared" si="31"/>
        <v>-0.28096286650807456</v>
      </c>
      <c r="Y101" s="73"/>
      <c r="Z101" s="73"/>
      <c r="AA101" s="73"/>
      <c r="AB101" s="73"/>
      <c r="AC101" s="73"/>
      <c r="AD101" s="73"/>
      <c r="AE101" s="85"/>
    </row>
    <row r="102" spans="1:31" x14ac:dyDescent="0.3">
      <c r="A102" s="77">
        <v>100</v>
      </c>
      <c r="B102" s="53">
        <v>42</v>
      </c>
      <c r="C102" s="53">
        <v>36</v>
      </c>
      <c r="D102" s="53">
        <v>78</v>
      </c>
      <c r="E102" s="98">
        <v>0.30357855178119925</v>
      </c>
      <c r="F102" s="167">
        <v>0.27471958446001771</v>
      </c>
      <c r="G102" s="75">
        <f t="shared" si="15"/>
        <v>9.8899050405606381</v>
      </c>
      <c r="H102" s="75">
        <f t="shared" si="16"/>
        <v>12.750299174810369</v>
      </c>
      <c r="I102" s="75">
        <f t="shared" si="17"/>
        <v>22.640204215371007</v>
      </c>
      <c r="J102" s="73">
        <f t="shared" si="18"/>
        <v>0.29025902840219242</v>
      </c>
      <c r="K102" s="73">
        <f t="shared" si="19"/>
        <v>0.25193022883729144</v>
      </c>
      <c r="L102" s="73">
        <f t="shared" si="27"/>
        <v>0.4227458612471372</v>
      </c>
      <c r="M102" s="73">
        <f t="shared" si="26"/>
        <v>1069.2749604925834</v>
      </c>
      <c r="N102" s="73">
        <f t="shared" si="20"/>
        <v>1069.2749604925834</v>
      </c>
      <c r="O102" s="73">
        <f t="shared" si="21"/>
        <v>90.511311488907609</v>
      </c>
      <c r="P102" s="73">
        <f t="shared" si="22"/>
        <v>90.511311488907609</v>
      </c>
      <c r="Q102">
        <f>M102-0.5*(M102*L102)</f>
        <v>843.25917845086553</v>
      </c>
      <c r="R102">
        <f>M102-0.5*(M102*L102)</f>
        <v>843.25917845086553</v>
      </c>
      <c r="S102" s="73">
        <f t="shared" si="23"/>
        <v>0.78862706937643134</v>
      </c>
      <c r="T102" s="73">
        <f t="shared" si="32"/>
        <v>1</v>
      </c>
      <c r="U102" s="73"/>
      <c r="V102" s="73">
        <f t="shared" si="29"/>
        <v>0.5772541387528628</v>
      </c>
      <c r="W102" s="73">
        <f t="shared" si="13"/>
        <v>0.74806977116270856</v>
      </c>
      <c r="X102" s="73">
        <f t="shared" si="31"/>
        <v>-0.29025902840219181</v>
      </c>
      <c r="Y102" s="73"/>
      <c r="Z102" s="73"/>
      <c r="AA102" s="73"/>
      <c r="AB102" s="73"/>
      <c r="AC102" s="73"/>
      <c r="AD102" s="73"/>
      <c r="AE102" s="85"/>
    </row>
    <row r="103" spans="1:31" x14ac:dyDescent="0.3">
      <c r="A103" s="77" t="s">
        <v>9</v>
      </c>
      <c r="B103" s="53">
        <v>2697822</v>
      </c>
      <c r="C103" s="53">
        <v>2815281</v>
      </c>
      <c r="D103" s="53">
        <v>5513103</v>
      </c>
      <c r="T103" s="73"/>
      <c r="U103" s="73"/>
      <c r="V103" s="73">
        <f t="shared" si="29"/>
        <v>0.53799045078613406</v>
      </c>
      <c r="W103" s="73"/>
      <c r="X103" s="73"/>
      <c r="Y103" s="73"/>
      <c r="Z103" s="73"/>
      <c r="AA103" s="73"/>
      <c r="AB103" s="73"/>
      <c r="AC103" s="73"/>
      <c r="AD103" s="73"/>
      <c r="AE103" s="85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28</vt:i4>
      </vt:variant>
    </vt:vector>
  </HeadingPairs>
  <TitlesOfParts>
    <vt:vector size="28" baseType="lpstr"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  <vt:lpstr>2027</vt:lpstr>
      <vt:lpstr>2028</vt:lpstr>
      <vt:lpstr>2029</vt:lpstr>
      <vt:lpstr>2030</vt:lpstr>
      <vt:lpstr>2031</vt:lpstr>
      <vt:lpstr>2032</vt:lpstr>
      <vt:lpstr>2033</vt:lpstr>
      <vt:lpstr>2034</vt:lpstr>
      <vt:lpstr>2035</vt:lpstr>
      <vt:lpstr>2036</vt:lpstr>
      <vt:lpstr>2037</vt:lpstr>
      <vt:lpstr>2038</vt:lpstr>
      <vt:lpstr>2039</vt:lpstr>
      <vt:lpstr>2040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Maros</dc:creator>
  <cp:lastModifiedBy>Dobrotova Alena</cp:lastModifiedBy>
  <cp:lastPrinted>2013-04-05T10:11:22Z</cp:lastPrinted>
  <dcterms:created xsi:type="dcterms:W3CDTF">2013-03-01T08:28:37Z</dcterms:created>
  <dcterms:modified xsi:type="dcterms:W3CDTF">2013-04-05T10:27:39Z</dcterms:modified>
  <cp:contentStatus>Finálna verzia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